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FF9F73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73FF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6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273"/>
      </patternFill>
    </fill>
    <fill>
      <patternFill patternType="solid">
        <fgColor rgb="FFB0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1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A2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D7FF73"/>
      </patternFill>
    </fill>
    <fill>
      <patternFill patternType="solid">
        <fgColor rgb="FFFDFF73"/>
      </patternFill>
    </fill>
    <fill>
      <patternFill patternType="solid">
        <fgColor rgb="FFFFE873"/>
      </patternFill>
    </fill>
    <fill>
      <patternFill patternType="solid">
        <fgColor rgb="FFFFFD73"/>
      </patternFill>
    </fill>
    <fill>
      <patternFill patternType="solid">
        <fgColor rgb="FFFFDA73"/>
      </patternFill>
    </fill>
    <fill>
      <patternFill patternType="solid">
        <fgColor rgb="FFFFEF73"/>
      </patternFill>
    </fill>
    <fill>
      <patternFill patternType="solid">
        <fgColor rgb="FFFFA473"/>
      </patternFill>
    </fill>
    <fill>
      <patternFill patternType="solid">
        <fgColor rgb="FFC7FF73"/>
      </patternFill>
    </fill>
    <fill>
      <patternFill patternType="solid">
        <fgColor rgb="FFFFC073"/>
      </patternFill>
    </fill>
    <fill>
      <patternFill patternType="solid">
        <fgColor rgb="FFFF9173"/>
      </patternFill>
    </fill>
    <fill>
      <patternFill patternType="solid">
        <fgColor rgb="FFFFFF73"/>
      </patternFill>
    </fill>
    <fill>
      <patternFill patternType="solid">
        <fgColor rgb="FFFFC573"/>
      </patternFill>
    </fill>
    <fill>
      <patternFill patternType="solid">
        <fgColor rgb="FFFFB7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1FF73"/>
      </patternFill>
    </fill>
    <fill>
      <patternFill patternType="solid">
        <fgColor rgb="FF73FF8D"/>
      </patternFill>
    </fill>
    <fill>
      <patternFill patternType="solid">
        <fgColor rgb="FFA9FF73"/>
      </patternFill>
    </fill>
    <fill>
      <patternFill patternType="solid">
        <fgColor rgb="FFFF8673"/>
      </patternFill>
    </fill>
    <fill>
      <patternFill patternType="solid">
        <fgColor rgb="FFE8FF73"/>
      </patternFill>
    </fill>
    <fill>
      <patternFill patternType="solid">
        <fgColor rgb="FFF8FF73"/>
      </patternFill>
    </fill>
    <fill>
      <patternFill patternType="solid">
        <fgColor rgb="FFD0FF73"/>
      </patternFill>
    </fill>
    <fill>
      <patternFill patternType="solid">
        <fgColor rgb="FFABFF73"/>
      </patternFill>
    </fill>
    <fill>
      <patternFill patternType="solid">
        <fgColor rgb="FF98FF73"/>
      </patternFill>
    </fill>
    <fill>
      <patternFill patternType="solid">
        <fgColor rgb="FF73FFD0"/>
      </patternFill>
    </fill>
    <fill>
      <patternFill patternType="solid">
        <fgColor rgb="FFD5FF73"/>
      </patternFill>
    </fill>
    <fill>
      <patternFill patternType="solid">
        <fgColor rgb="FFFF9D73"/>
      </patternFill>
    </fill>
    <fill>
      <patternFill patternType="solid">
        <fgColor rgb="FF73FFE1"/>
      </patternFill>
    </fill>
    <fill>
      <patternFill patternType="solid">
        <fgColor rgb="FF7AFF73"/>
      </patternFill>
    </fill>
    <fill>
      <patternFill patternType="solid">
        <fgColor rgb="FFFFBB73"/>
      </patternFill>
    </fill>
    <fill>
      <patternFill patternType="solid">
        <fgColor rgb="FF73FF9D"/>
      </patternFill>
    </fill>
    <fill>
      <patternFill patternType="solid">
        <fgColor rgb="FFEFFF73"/>
      </patternFill>
    </fill>
    <fill>
      <patternFill patternType="solid">
        <fgColor rgb="FF9FFF73"/>
      </patternFill>
    </fill>
    <fill>
      <patternFill patternType="solid">
        <fgColor rgb="FF73FF96"/>
      </patternFill>
    </fill>
    <fill>
      <patternFill patternType="solid">
        <fgColor rgb="FF91FF73"/>
      </patternFill>
    </fill>
    <fill>
      <patternFill patternType="solid">
        <fgColor rgb="FFFFB9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0" xfId="0" applyFill="1" applyAlignment="1">
      <alignment horizontal="center" vertical="center" wrapText="1"/>
    </xf>
    <xf numFmtId="0" fontId="0" fillId="17" borderId="2" xfId="0" applyFill="1" applyBorder="1"/>
    <xf numFmtId="0" fontId="5" fillId="0" borderId="2" xfId="0" applyFont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<sst xmlns="http://schemas.openxmlformats.org/spreadsheetml/2006/main" count="46871" uniqueCount="915">
  <si>
    <t>CS2</t>
  </si>
  <si>
    <t>r0520</t>
  </si>
  <si>
    <t>FUNCTION</t>
  </si>
  <si>
    <t/>
  </si>
  <si>
    <t>Location</t>
  </si>
  <si>
    <t>OP Code</t>
  </si>
  <si>
    <t>string</t>
  </si>
  <si>
    <t>br0510</t>
  </si>
  <si>
    <t>fill</t>
  </si>
  <si>
    <t>int</t>
  </si>
  <si>
    <t>short</t>
  </si>
  <si>
    <t>mon206_0</t>
  </si>
  <si>
    <t/>
  </si>
  <si>
    <t>byte</t>
  </si>
  <si>
    <t>bytearray</t>
  </si>
  <si>
    <t>mon207_0</t>
  </si>
  <si>
    <t>mon101_c00</t>
  </si>
  <si>
    <t>PreInit</t>
  </si>
  <si>
    <t>FC_Change_MapColor</t>
  </si>
  <si>
    <t>Init</t>
  </si>
  <si>
    <t>system/snow00.eff</t>
  </si>
  <si>
    <t>mon006</t>
  </si>
  <si>
    <t>float</t>
  </si>
  <si>
    <t>ResetShiningPom</t>
  </si>
  <si>
    <t>Start</t>
  </si>
  <si>
    <t>End</t>
  </si>
  <si>
    <t>pointer</t>
  </si>
  <si>
    <t>Init_Replay</t>
  </si>
  <si>
    <t>Init_Replay</t>
  </si>
  <si>
    <t>LP_valimar0</t>
  </si>
  <si>
    <t>LP_valimar</t>
  </si>
  <si>
    <t>to_r0920</t>
  </si>
  <si>
    <t>EV_to_r0920</t>
  </si>
  <si>
    <t>ST_TO_CANYON</t>
  </si>
  <si>
    <t>Reinit</t>
  </si>
  <si>
    <t>Npc_Table</t>
  </si>
  <si>
    <t>LP_SpiritStone</t>
  </si>
  <si>
    <t>dialog</t>
  </si>
  <si>
    <t>It's an old spirit monument. Any spiritual power it once
had has all but faded away.</t>
  </si>
  <si>
    <t>FC_Party_Face_Reset2</t>
  </si>
  <si>
    <t>FC_MapJumpState</t>
  </si>
  <si>
    <t>FC_MapJumpState2</t>
  </si>
  <si>
    <t>LP_valimar0</t>
  </si>
  <si>
    <t>The Ashen Knight is sleeping peacefully.</t>
  </si>
  <si>
    <t>#E_2#M_A</t>
  </si>
  <si>
    <t>#KSorry, Valimar. We'll be back for you soon!</t>
  </si>
  <si>
    <t>#E_2#M_0</t>
  </si>
  <si>
    <t>#KWe need to hurry down the valley!</t>
  </si>
  <si>
    <t>0[autoE0]</t>
  </si>
  <si>
    <t>0[autoM0]</t>
  </si>
  <si>
    <t>#b</t>
  </si>
  <si>
    <t>0</t>
  </si>
  <si>
    <t>LP_valimar</t>
  </si>
  <si>
    <t>Valimar is sleeping peacefully.</t>
  </si>
  <si>
    <t>#KIt's hard to believe that we stand before
a living legend.</t>
  </si>
  <si>
    <t>#E_4#M_9</t>
  </si>
  <si>
    <t>#KHe's managed to recover quite a bit
of mana overnight, thankfully.</t>
  </si>
  <si>
    <t>#KWe'll have to put some real thought into
what we're going to do with Valimar from
here on out.</t>
  </si>
  <si>
    <t>#KIndeed. And whatever we decide, I'm sure
he'll agree.</t>
  </si>
  <si>
    <t>#E[5]#M_4</t>
  </si>
  <si>
    <t>#KHeehee. And whatever that decision is,
I'm sure you'll make everyone proud.</t>
  </si>
  <si>
    <t>#E_0#M_0</t>
  </si>
  <si>
    <t>#KWe're going to have to ask for his help
tomorrow once his mana's fully recovered.</t>
  </si>
  <si>
    <t>#E[1]#M_4</t>
  </si>
  <si>
    <t>#KHe probably needs as must rest as we do.</t>
  </si>
  <si>
    <t>#E[5]#M_5</t>
  </si>
  <si>
    <t>#KYeah. We sure worked the big guy hard,
huh?</t>
  </si>
  <si>
    <t>#E_8#M_0</t>
  </si>
  <si>
    <t>#KI'm still curious how he actually works,
though.</t>
  </si>
  <si>
    <t>#E[5]#M_9</t>
  </si>
  <si>
    <t>#KHeehee. Wondrous as he is, we'll each
have to work extra hard to ensure he
doesn't outshine us.</t>
  </si>
  <si>
    <t>#KHe still needs some more time for his
mana to recover.</t>
  </si>
  <si>
    <t>#KI'm not surprised after everything that
happened yesterday.</t>
  </si>
  <si>
    <t>#E_8#M_9</t>
  </si>
  <si>
    <t>#KYeah... I don't know what we would've
done without him.</t>
  </si>
  <si>
    <t>#K#OTHe'll be ready to go again by tomorrow
morning, though, so don't worry.</t>
  </si>
  <si>
    <t>#E_0#M_9</t>
  </si>
  <si>
    <t>#KI think he's earned a day off.</t>
  </si>
  <si>
    <t>#KYeah. Divine Knights need breaks as much
as people do.</t>
  </si>
  <si>
    <t>#KNight night, Valimar.</t>
  </si>
  <si>
    <t>Npc_Table</t>
  </si>
  <si>
    <t>valimar_setting</t>
  </si>
  <si>
    <t>SIT_WAIT</t>
  </si>
  <si>
    <t>ValimarAtari</t>
  </si>
  <si>
    <t>AniEvk0002</t>
  </si>
  <si>
    <t>beryl_setting</t>
  </si>
  <si>
    <t>EV_00_14_00</t>
  </si>
  <si>
    <t>AniFieldAttack</t>
  </si>
  <si>
    <t>AniWait</t>
  </si>
  <si>
    <t>FC_Start_Party</t>
  </si>
  <si>
    <t>I_VIS000</t>
  </si>
  <si>
    <t>I_VIS001</t>
  </si>
  <si>
    <t>I_VIS002</t>
  </si>
  <si>
    <t>C_NPC052</t>
  </si>
  <si>
    <t>Celine</t>
  </si>
  <si>
    <t>C_MON206</t>
  </si>
  <si>
    <t>Magic Knight</t>
  </si>
  <si>
    <t>mon206</t>
  </si>
  <si>
    <t>FC_chr_entry</t>
  </si>
  <si>
    <t>AniEv3010</t>
  </si>
  <si>
    <t>AniEvOdoroki</t>
  </si>
  <si>
    <t>AniEv8440</t>
  </si>
  <si>
    <t>AniEvAPL05</t>
  </si>
  <si>
    <t>AniEvAPL05c</t>
  </si>
  <si>
    <t>AniWait2</t>
  </si>
  <si>
    <t>2</t>
  </si>
  <si>
    <t>8</t>
  </si>
  <si>
    <t>A</t>
  </si>
  <si>
    <t>#E[C]#M_0</t>
  </si>
  <si>
    <t>Oh...</t>
  </si>
  <si>
    <t>Well, this is it.</t>
  </si>
  <si>
    <t>#E_J#M_A</t>
  </si>
  <si>
    <t>#3KThis is the monument that caused all the
trouble you brought up before, right?</t>
  </si>
  <si>
    <t>#E[1]#M_0</t>
  </si>
  <si>
    <t>#KEven now, I can sense some spiritual
power.</t>
  </si>
  <si>
    <t>#E_0#M_0And as far as I can tell, everything
here's in order.</t>
  </si>
  <si>
    <t>#3KYeah. I don't see anything abnormal going
on, either.</t>
  </si>
  <si>
    <t>#E[3]#M_0It caused me a lot of trouble back when
I was a kid, too...</t>
  </si>
  <si>
    <t>#E_E#M_0</t>
  </si>
  <si>
    <t>I guess I'm cursed by this spot, aren't I?</t>
  </si>
  <si>
    <t>Rean, don't be silly...</t>
  </si>
  <si>
    <t>C</t>
  </si>
  <si>
    <t>#E_6#M_A</t>
  </si>
  <si>
    <t>#2KThat came from close by!</t>
  </si>
  <si>
    <t>#KHere it comes!</t>
  </si>
  <si>
    <t>ET_00_14_00_QUAKE</t>
  </si>
  <si>
    <t>#3KHow could it be perfectly fine after
falling off a damn CLIFF?!</t>
  </si>
  <si>
    <t>#KAncient legends mentioned that they had
the power to regenerate, but I didn't think
it held that much merit!</t>
  </si>
  <si>
    <t>#E[3]#M_A</t>
  </si>
  <si>
    <t>#3KWe have to stop it from reaching Ymir!</t>
  </si>
  <si>
    <t>#E_2#M_ADon't do anything that'll put yourself
in unnecessary danger, Elise!</t>
  </si>
  <si>
    <t>#3K#FI won't!</t>
  </si>
  <si>
    <t>#3KRight. Let's give it our best shot!</t>
  </si>
  <si>
    <t>ET_00_14_00_QUAKE</t>
  </si>
  <si>
    <t>EV_00_14_01</t>
  </si>
  <si>
    <t>event/ev2qs000.eff</t>
  </si>
  <si>
    <t>C_MON207</t>
  </si>
  <si>
    <t>mon207</t>
  </si>
  <si>
    <t>AniEv0810</t>
  </si>
  <si>
    <t>AniEv0335</t>
  </si>
  <si>
    <t>AniEvTeMune</t>
  </si>
  <si>
    <t>AniEvAPL01</t>
  </si>
  <si>
    <t>AniEvAPL02</t>
  </si>
  <si>
    <t>AniEvAttachEquip</t>
  </si>
  <si>
    <t>#E[9]#M_0</t>
  </si>
  <si>
    <t>#4K#500W*pant*...*pant*...</t>
  </si>
  <si>
    <t>#3K#FThink that did it?</t>
  </si>
  <si>
    <t>#4K#F#5SNot yet!</t>
  </si>
  <si>
    <t>NODE_CENTER</t>
  </si>
  <si>
    <t>#K#FHow can it grow more arms...?</t>
  </si>
  <si>
    <t>#K#FYou can't be serious...</t>
  </si>
  <si>
    <t>AniEvWait</t>
  </si>
  <si>
    <t>AniEvDetachEquip</t>
  </si>
  <si>
    <t>AniWait1</t>
  </si>
  <si>
    <t>Well? Think he's ready?</t>
  </si>
  <si>
    <t>1</t>
  </si>
  <si>
    <t>#1PReady enough, but he won't be able to
fight for very long.</t>
  </si>
  <si>
    <t>#E[7]#M_AStill, he's the best chance we got!</t>
  </si>
  <si>
    <t>#2PElise! Toval! Stay back!</t>
  </si>
  <si>
    <t>Why...?</t>
  </si>
  <si>
    <t>#E[C]#M_A</t>
  </si>
  <si>
    <t>What for?</t>
  </si>
  <si>
    <t>3</t>
  </si>
  <si>
    <t>#E[7]#M_A</t>
  </si>
  <si>
    <t>#1PHeed my call...</t>
  </si>
  <si>
    <t>#6SValimar, the Ashen Knight!</t>
  </si>
  <si>
    <t>EV_00_14_03</t>
  </si>
  <si>
    <t>event/ev2kg000.eff</t>
  </si>
  <si>
    <t>event/ev2kg004.eff</t>
  </si>
  <si>
    <t>event/ev2ke002.eff</t>
  </si>
  <si>
    <t>event/ev2re005.eff</t>
  </si>
  <si>
    <t>event/ev2re006.eff</t>
  </si>
  <si>
    <t>event/ev2re008.eff</t>
  </si>
  <si>
    <t>event/ev2re007.eff</t>
  </si>
  <si>
    <t>event/ev2ke000.eff</t>
  </si>
  <si>
    <t>C_NPC600</t>
  </si>
  <si>
    <t>Valimar</t>
  </si>
  <si>
    <t>Rean's Voice</t>
  </si>
  <si>
    <t>AniEv4055</t>
  </si>
  <si>
    <t>AniEv4060a</t>
  </si>
  <si>
    <t>AniEv4060b</t>
  </si>
  <si>
    <t>AniEv4060c</t>
  </si>
  <si>
    <t>AniEvGyu</t>
  </si>
  <si>
    <t>AniEvk0030</t>
  </si>
  <si>
    <t>AniEvk0021</t>
  </si>
  <si>
    <t>AniEvk0052</t>
  </si>
  <si>
    <t>AniEvAPL03</t>
  </si>
  <si>
    <t>AniEvAPL04</t>
  </si>
  <si>
    <t>AniEvTeburi</t>
  </si>
  <si>
    <t>NODE_R_WING0</t>
  </si>
  <si>
    <t>NODE_L_WING0</t>
  </si>
  <si>
    <t>7</t>
  </si>
  <si>
    <t>What's that sound?</t>
  </si>
  <si>
    <t>#1PAm I seein' things...?</t>
  </si>
  <si>
    <t>cockpit0</t>
  </si>
  <si>
    <t>wait0</t>
  </si>
  <si>
    <t>start</t>
  </si>
  <si>
    <t>#6PYeah, he's recovered enough to fend off
this guy, at least.</t>
  </si>
  <si>
    <t>#E_I#M_4</t>
  </si>
  <si>
    <t>#6PHeehee. Try and actually win this time,
got it?</t>
  </si>
  <si>
    <t>FC_look_dir_Yes</t>
  </si>
  <si>
    <t>#E_2#M_9</t>
  </si>
  <si>
    <t>Not a problem.</t>
  </si>
  <si>
    <t>#E[3]#M_9I'm counting on you, Valimar!</t>
  </si>
  <si>
    <t>#E_6#M_AOur target's the Magic Knight right
in front of us!</t>
  </si>
  <si>
    <t>Voice</t>
  </si>
  <si>
    <t>#0TAcknowledged.</t>
  </si>
  <si>
    <t>However, operational time is
limited to a maximum of 300
seconds.</t>
  </si>
  <si>
    <t>Caution is advised.</t>
  </si>
  <si>
    <t>#E[3]#M_0</t>
  </si>
  <si>
    <t>#4K#FSo this is the Ashen Knight?</t>
  </si>
  <si>
    <t>#E_2#M_0I'd heard about it fighting against the 
alliance forces trying to take over Trista, 
but wow, this is something else.</t>
  </si>
  <si>
    <t>#3K#FAre you really moving that, Rean?</t>
  </si>
  <si>
    <t>#0TElise! Toval! I'll take care of this!</t>
  </si>
  <si>
    <t>Stay back!</t>
  </si>
  <si>
    <t>#4KHaha. Roger that!</t>
  </si>
  <si>
    <t>C'mon, missy. We're gonna be in danger
if we stay here.</t>
  </si>
  <si>
    <t>#E_F#M_0</t>
  </si>
  <si>
    <t>#1PA-All right!</t>
  </si>
  <si>
    <t>I</t>
  </si>
  <si>
    <t>E</t>
  </si>
  <si>
    <t>ET_00_14_03_FOOT</t>
  </si>
  <si>
    <t>#0TI'll have to rely on the unarmed form
this time, too, but that's fine by me.</t>
  </si>
  <si>
    <t>#6SOkay, here goes!</t>
  </si>
  <si>
    <t>ET_00_14_03_FOOT</t>
  </si>
  <si>
    <t>EV_00_14_04</t>
  </si>
  <si>
    <t>event/ev2gl007.eff</t>
  </si>
  <si>
    <t>event/ev2gl000.eff</t>
  </si>
  <si>
    <t>battle/die02.eff</t>
  </si>
  <si>
    <t>event/ev2lo002.eff</t>
  </si>
  <si>
    <t>C_NPC050</t>
  </si>
  <si>
    <t>Toval</t>
  </si>
  <si>
    <t>C_NPC011</t>
  </si>
  <si>
    <t>Elise</t>
  </si>
  <si>
    <t>C_NPC053</t>
  </si>
  <si>
    <t>Grianos</t>
  </si>
  <si>
    <t>C_NPC016_C14</t>
  </si>
  <si>
    <t>Clotilde the Witch</t>
  </si>
  <si>
    <t>Clotilde's Voice</t>
  </si>
  <si>
    <t>AniEvk0000</t>
  </si>
  <si>
    <t>AniEvk0001</t>
  </si>
  <si>
    <t>AniEvAPL08</t>
  </si>
  <si>
    <t>AniEv8490</t>
  </si>
  <si>
    <t>AniEv8495</t>
  </si>
  <si>
    <t>AniIdle</t>
  </si>
  <si>
    <t>AniEv8505</t>
  </si>
  <si>
    <t>AniEvYareyare</t>
  </si>
  <si>
    <t>AniEv3183</t>
  </si>
  <si>
    <t>AniEv3182</t>
  </si>
  <si>
    <t>AniEvUdegumi</t>
  </si>
  <si>
    <t>#K#0T#FHe did it!</t>
  </si>
  <si>
    <t>#E_8#M_4</t>
  </si>
  <si>
    <t>#K#0T#FThank goodness!</t>
  </si>
  <si>
    <t>wait1</t>
  </si>
  <si>
    <t>fade</t>
  </si>
  <si>
    <t>#E_J#M_0</t>
  </si>
  <si>
    <t>#1PI think he's used up every last bit
of the mana he recovered.</t>
  </si>
  <si>
    <t>Whew... That was a close one.</t>
  </si>
  <si>
    <t>You didn't have a weapon and yet you still
came out on top, Rean. Not half bad.</t>
  </si>
  <si>
    <t>#E_I#M_0Not that it means you're ready to take on
the Azure Awakener. That's a ways away.</t>
  </si>
  <si>
    <t>...Yeah. I'll bet.</t>
  </si>
  <si>
    <t>Divine Knight's Voice</t>
  </si>
  <si>
    <t>#0T#800WCombat efficiency demonstrated
a 5% increase over the previous
battle.</t>
  </si>
  <si>
    <t>I look forward to observing further
improvement in the future.</t>
  </si>
  <si>
    <t>#E[9]#M_9</t>
  </si>
  <si>
    <t>Haha... Sure. I hope I don't let you down.</t>
  </si>
  <si>
    <t>#E[1]#M_9I barely know a thing about you...</t>
  </si>
  <si>
    <t>#E_8#M_9...but even then, it's clear as day that
you're far more reliable than I'll ever be.</t>
  </si>
  <si>
    <t>#0T#800W...Hmm?</t>
  </si>
  <si>
    <t>Well, it doesn't matter how it happened--
the fact is, we're now fighting alongside
one another as both allies and friends.</t>
  </si>
  <si>
    <t>#E[1]#M_9So don't worry.</t>
  </si>
  <si>
    <t>#E[1]#M_9I'll do everything I can to become strong
enough to draw out your full power.</t>
  </si>
  <si>
    <t>Strong enough to even win against Crow.</t>
  </si>
  <si>
    <t>#0T#800W...</t>
  </si>
  <si>
    <t>#800WI shall await that day.</t>
  </si>
  <si>
    <t>stop</t>
  </si>
  <si>
    <t>9</t>
  </si>
  <si>
    <t>#3K#F#0TRean...!</t>
  </si>
  <si>
    <t>#3K#F#0THey there. You did great, champ.</t>
  </si>
  <si>
    <t>#3KThanks.</t>
  </si>
  <si>
    <t>#E_F#M_0You didn't get hurt at all, did you,
Elise?</t>
  </si>
  <si>
    <t>#E[9]#M_A</t>
  </si>
  <si>
    <t>I-I'm fine! I'm more concerned about you.</t>
  </si>
  <si>
    <t>#E_8#M_AAre you feeling all right? I'd heard about
what happened the last time you fought
inside that thing.</t>
  </si>
  <si>
    <t>#3KHeh. I'm a little tired, but that's all.</t>
  </si>
  <si>
    <t>#E[1]#M_9I probably wouldn't have gotten off
so easily if things were anywhere close
to being like last time, honestly.</t>
  </si>
  <si>
    <t xml:space="preserve">#KAs I've said once before, all damage
taken by a Divine Knight is passed on
to its Awakener. </t>
  </si>
  <si>
    <t>#E_0#M_0So take that as extra motivation to 
continue getting better at piloting him.</t>
  </si>
  <si>
    <t>#E_E#M_9</t>
  </si>
  <si>
    <t>#3K#FOh, yeah. You did say that, didn't you?</t>
  </si>
  <si>
    <t>#E[1]#M_9Well, I'd have to improve my piloting skills
to get things done, anyway. I've got every
intention of getting better.</t>
  </si>
  <si>
    <t>4</t>
  </si>
  <si>
    <t>#E[4]#e[5]#M_4</t>
  </si>
  <si>
    <t>Haha. You're sounding a lot more sure
of yourself now.</t>
  </si>
  <si>
    <t>Does that mean you're feeling better?</t>
  </si>
  <si>
    <t>#E[3]#M_9</t>
  </si>
  <si>
    <t>Yeah. Never better.</t>
  </si>
  <si>
    <t>#E_2#M_9If I want to reunite with the others,
I need to keep moving forward.</t>
  </si>
  <si>
    <t>Sorry... I've got a feeling I'm just going
to be causing you a lot more grief in the
future.</t>
  </si>
  <si>
    <t>#4KOh, don't you worry about that. I'm plenty
used to it.</t>
  </si>
  <si>
    <t>#E_8#M_9And besides, I'd like nothing more than for
you to be reunited with your classmates.</t>
  </si>
  <si>
    <t>Thanks, Elise.</t>
  </si>
  <si>
    <t>#E_F#M_9</t>
  </si>
  <si>
    <t>#K#0T*sigh* You can be such a troublemaker...</t>
  </si>
  <si>
    <t>#E[5]#M_0</t>
  </si>
  <si>
    <t>#K#0T#FHaha. Sounds like things're all wrapped
up here.</t>
  </si>
  <si>
    <t>Bewitching Voice</t>
  </si>
  <si>
    <t>#0T#6C#6CTeehee. I wouldn't be so sure about that.</t>
  </si>
  <si>
    <t>That can't be...</t>
  </si>
  <si>
    <t>#K#0TOh, not now...!</t>
  </si>
  <si>
    <t>ET_SE_GLIANOS_FLAP</t>
  </si>
  <si>
    <t>#K#0T#FGrianos!</t>
  </si>
  <si>
    <t>#K#0TIt's the bird I saw in the capital!</t>
  </si>
  <si>
    <t>#6C#1P#6CHello there, darling. Miss me?</t>
  </si>
  <si>
    <t>#6C#6CIt's so lovely to see you again,
Rean.</t>
  </si>
  <si>
    <t>#4KIs that bird talking...?</t>
  </si>
  <si>
    <t>#4K#FAfter Celine, a bird shouldn't be any
more surprising, but still...</t>
  </si>
  <si>
    <t>You've got some nerve showing yourself,
Vita.</t>
  </si>
  <si>
    <t>#E[3]#M_AAlthough not enough nerve to show up
in person, apparently.</t>
  </si>
  <si>
    <t>#E_6#M_ASo what does Ouroboros' oh-so amazing
Second Anguis, the Azure Abyss herself,
want with us?</t>
  </si>
  <si>
    <t>#E_8#M_A</t>
  </si>
  <si>
    <t>#4K#FWhat's an Anguis?</t>
  </si>
  <si>
    <t>#3K#FOne of Ouroboros' top brass.</t>
  </si>
  <si>
    <t>I_TVIS207</t>
  </si>
  <si>
    <t>#6C#6CHeehee. It's nice to see you again, too, Celine.</t>
  </si>
  <si>
    <t>#6C#E[A]#M_0#6CAnd while I know of them, I can't say I recall
ever being formally introduced to Rean's adorable
sister or that handsome bracer with you.</t>
  </si>
  <si>
    <t>#6C#6CI'm sorry that our first meeting had to be
through my familiar.</t>
  </si>
  <si>
    <t>#E_8#M[8]</t>
  </si>
  <si>
    <t>#K#0T...?!</t>
  </si>
  <si>
    <t>#K#FMisty... No, I suppose I should call you
Vita now.</t>
  </si>
  <si>
    <t>#E_2#M_AHow did you know we were here?</t>
  </si>
  <si>
    <t>#6C#3K#F#6CWe've been trying to find the 
whereabouts of the Ashen Knight for
quite a while, you see.</t>
  </si>
  <si>
    <t>#E[1]#M_0#6C#6CWe've been searching for the past
month since the civil war began without
any luck...</t>
  </si>
  <si>
    <t>#E_2#M_0#6C#6C...but then we sensed an active Magic
Knight in this area, and that was what
finally led us to you.</t>
  </si>
  <si>
    <t>#K#FUgh... I wasn't expecting our location to
be discovered this quickly.</t>
  </si>
  <si>
    <t>#6C#3K#F#6CHeehee. I got to see your battle with
Crow, too, incidentally.</t>
  </si>
  <si>
    <t>#6C#E_F#M_0#6CFor it being the first time you've ever
piloted a knight, you did rather well.</t>
  </si>
  <si>
    <t>#6C#E[A]#M_0#6CIf we're being objective, though, it was
more akin to a tiger swatting away at a
cub.</t>
  </si>
  <si>
    <t>#E[9]#M[A]</t>
  </si>
  <si>
    <t>#K#FUgh...</t>
  </si>
  <si>
    <t>#E[7]#M_AWhat are Crow and that Azure Knight
doing now, anyway?</t>
  </si>
  <si>
    <t>#K#F#5SAnd what happened to everyone at the
academy?!</t>
  </si>
  <si>
    <t>#K#FI'm...sure they're fine, Rean...</t>
  </si>
  <si>
    <t>#6C#2P#6CHeehee. Crow's been keeping himself
very, very busy.</t>
  </si>
  <si>
    <t>#6C#E_2#M_0#6CThe Noble Alliance forces see him as their
little joker. They call him the 'Azure Chevalier'
now.</t>
  </si>
  <si>
    <t>#E_3#M[A]</t>
  </si>
  <si>
    <t>#K#0T#F...!</t>
  </si>
  <si>
    <t>#E[1]#M_A</t>
  </si>
  <si>
    <t>#6C#2P#6CI'm afraid I don't know anything about
your classmates, though.</t>
  </si>
  <si>
    <t>#6C#E_I#M_A#6CEmma's in hiding now, too.</t>
  </si>
  <si>
    <t>#6C#E_2#M_0#6CStill, if you want to know that badly--</t>
  </si>
  <si>
    <t>#3K#FThat didn't sound good...</t>
  </si>
  <si>
    <t>#3K#FThat sounded like...</t>
  </si>
  <si>
    <t>#E_6#M_AThat sounded like gunfire!</t>
  </si>
  <si>
    <t>#6C#0T#K#F#6CUh-oh. I wasn't expecting them to arrive
so soon.</t>
  </si>
  <si>
    <t>#E_J#M_A#6C#0T#6CIt sounds like the jaegers hired by Duke
Albarea are here.</t>
  </si>
  <si>
    <t>#E_8#M_0#6C#0T#6CI'm guessing it's only a matter of time
now before Princess Alfin is taken into
their custody.</t>
  </si>
  <si>
    <t>#3K#FJaegers?! In Ymir?!</t>
  </si>
  <si>
    <t>#4K#FH-Her Highness?!</t>
  </si>
  <si>
    <t>#3K#FDamn it!</t>
  </si>
  <si>
    <t>#6C#2P#6CI can assure you that I have nothing
to do with what's happening over there.</t>
  </si>
  <si>
    <t>#E[1]#M_0#6C#6CHeehee. I think you're going to want
to hurry, though.</t>
  </si>
  <si>
    <t>#E[A]#M_0#6C#6CPerhaps if you run fast enough,
you might be able to get back
in time.</t>
  </si>
  <si>
    <t>6</t>
  </si>
  <si>
    <t>ET_SE_GLIANOS_FLAP_2</t>
  </si>
  <si>
    <t>#2KHow dare she act like this is all
some game!</t>
  </si>
  <si>
    <t>#1PLet it go, Celine! We've gotta hurry!</t>
  </si>
  <si>
    <t>#2PYeah. Her Highness and the rest of Ymir
are in real danger if we don't get moving!</t>
  </si>
  <si>
    <t>Right!</t>
  </si>
  <si>
    <t>FC_End_Party</t>
  </si>
  <si>
    <t>Reinit</t>
  </si>
  <si>
    <t>ET_SE_GLIANOS_FLAP</t>
  </si>
  <si>
    <t>ET_SE_GLIANOS_FLAP_2</t>
  </si>
  <si>
    <t>EV_01_01_01</t>
  </si>
  <si>
    <t>I_SVIS044</t>
  </si>
  <si>
    <t>I_SYSTEM</t>
  </si>
  <si>
    <t>I_WHITE</t>
  </si>
  <si>
    <t>I_VIS040</t>
  </si>
  <si>
    <t>I_VIS047</t>
  </si>
  <si>
    <t>event/ev2kg006.eff</t>
  </si>
  <si>
    <t>event/ev2se000.eff</t>
  </si>
  <si>
    <t>event/ev2se002.eff</t>
  </si>
  <si>
    <t>event/ev2se004.eff</t>
  </si>
  <si>
    <t>AniEvSian</t>
  </si>
  <si>
    <t>AniEvRyoteburi</t>
  </si>
  <si>
    <t>AniEvRyoteGyu</t>
  </si>
  <si>
    <t>AniEv7815</t>
  </si>
  <si>
    <t>AniEvYaruki</t>
  </si>
  <si>
    <t>AniEvk0003</t>
  </si>
  <si>
    <t>AniEvk0005</t>
  </si>
  <si>
    <t>AniEvk0010</t>
  </si>
  <si>
    <t>#4KWell, here we are.</t>
  </si>
  <si>
    <t>#4KWhew. Finally getting used to walking
on this snow.</t>
  </si>
  <si>
    <t>#E_0#M_AThe Divine Knight's exactly how you left
him, too.</t>
  </si>
  <si>
    <t>#2K#FThankfully.</t>
  </si>
  <si>
    <t>#E[1]#M_0It wouldn't have surprised me if Vita had
tried messing with him, but he looks just
fine.</t>
  </si>
  <si>
    <t>#2K#FSpeaking of, do you have any idea what
she might be after?</t>
  </si>
  <si>
    <t>She knows Valimar is here, but as far as
I can tell, she's not interested in stealing
or destroying him. For now, anyway.</t>
  </si>
  <si>
    <t>#KIt's kinda weird when you think about it.
He's probably one of the biggest threats
to the Noble Alliance.</t>
  </si>
  <si>
    <t>#KI've got no idea what goes on in that
head of hers.</t>
  </si>
  <si>
    <t>#E_J#M_ABut I'd say that there's a good chance
her and the Noble Alliance's goals aren't
as perfectly aligned as you might think.</t>
  </si>
  <si>
    <t>#E_2#M_AAnd if that's true, whatever she's doing
is probably for the benefit of Ouroboros.</t>
  </si>
  <si>
    <t>#2K#FHmm... You said the Anguis are the top brass
in the society, right, Toval? If she's that high
up, I wouldn't be surprised if that IS the case.</t>
  </si>
  <si>
    <t>#K*sigh* Well, whatever she wants, I can't 
see it being good news for us.</t>
  </si>
  <si>
    <t>#E_2#M_AThey've been trouble all over the continent
in the past. I dread to think what they've
got in store here in Erebonia.</t>
  </si>
  <si>
    <t>#4KBut, well, at least we've got time to stop
them. Things could've ended a lot worse
yesterday if not for Valimar's help.</t>
  </si>
  <si>
    <t>#E[1]#M_0I can't even imagine the ways Ymir
would've suffered if we didn't stop that
Magic Knight.</t>
  </si>
  <si>
    <t>#E_0#M_9I'll need to thank him when he wakes up--</t>
  </si>
  <si>
    <t>#0T#3PThat will not be necessary.</t>
  </si>
  <si>
    <t>NODE_HEAD</t>
  </si>
  <si>
    <t>#4KWhoa!</t>
  </si>
  <si>
    <t>#4KValimar?</t>
  </si>
  <si>
    <t>#2K#FI suppose one night was enough for you
to recover a little bit of your mana.</t>
  </si>
  <si>
    <t>#E[9]#M_0Not enough to freely move around, though,
I'm guessing.</t>
  </si>
  <si>
    <t>#1PCorrect.</t>
  </si>
  <si>
    <t>Further rest will be required in order
to return to full capacity.</t>
  </si>
  <si>
    <t>#2K#FOkay. Get as much rest as you need.</t>
  </si>
  <si>
    <t>#E_0#M_0We'll call on you if anything else
happens, okay?</t>
  </si>
  <si>
    <t>#1PAcknowledged.</t>
  </si>
  <si>
    <t>#4KWow. Easy enough to communicate with
him, huh?</t>
  </si>
  <si>
    <t>#E_I#M[A](Then again, I think that one Gordias-class
robot could technically talk, too.)</t>
  </si>
  <si>
    <t>#3KIs something wrong?</t>
  </si>
  <si>
    <t>#4KOh, no. Just thinking.</t>
  </si>
  <si>
    <t>#1PI sense a change has occurred in your
group since I last entered a state of
inactivity.</t>
  </si>
  <si>
    <t>Confirming the absence of the waveform
of one member... Assuming that some form
of irregularity has occurred.</t>
  </si>
  <si>
    <t>#E_0#M_A</t>
  </si>
  <si>
    <t>#4KWait. Is he talking about Elise?</t>
  </si>
  <si>
    <t>#2K#FMaybe. He appears to be aware of
what's going on around him to an
extent.</t>
  </si>
  <si>
    <t>#KValimar, we're going to be leaving this 
region for a while.</t>
  </si>
  <si>
    <t>#E[3]#M_0My sister and the princess have been
taken away, and we're going to rescue
them.</t>
  </si>
  <si>
    <t>Plus, I need to find and reunite with my
classmates, too.</t>
  </si>
  <si>
    <t>#E_0#M_9So take this chance to recover as long
as you need, okay?</t>
  </si>
  <si>
    <t>#1PClassmates?</t>
  </si>
  <si>
    <t>I assume that this word refers to those
who had aided you in overcoming the trial
to become an Awakener.</t>
  </si>
  <si>
    <t>#KYeah. Is that a big deal or something?</t>
  </si>
  <si>
    <t>#KValimar?</t>
  </si>
  <si>
    <t>#1PConfirming waveform locations...</t>
  </si>
  <si>
    <t>Excluding the Awakener of Azure,
the remainder appear to be located
in three different regions.</t>
  </si>
  <si>
    <t>All vital signs are normal.</t>
  </si>
  <si>
    <t>#4KHold up a sec...</t>
  </si>
  <si>
    <t>#4K#FDoes that mean you know where
all of them are?!</t>
  </si>
  <si>
    <t>#KI see now...</t>
  </si>
  <si>
    <t>#E_0#M_4</t>
  </si>
  <si>
    <t>#KDo you remember when you overcame the
trial to become Valimar's Awakener?</t>
  </si>
  <si>
    <t>#E[1]#M_4Well, obviously, you weren't alone when
you did that--you were with the rest of
Class VII.</t>
  </si>
  <si>
    <t>#E_4#M_0And it sounds like, thanks to them being
there with you, they've all been recognized
as secondary contractors at the same time.</t>
  </si>
  <si>
    <t>#E[C]#M[8]</t>
  </si>
  <si>
    <t>#4K#FOh...!</t>
  </si>
  <si>
    <t>#4K#FSo that's how...</t>
  </si>
  <si>
    <t>#E_2#M_APlease, Valimar! Tell me where they all are!</t>
  </si>
  <si>
    <t>#1PDetecting approximate locations using
geographical database...</t>
  </si>
  <si>
    <t>Three are to the southeast, in the Celdic
region.</t>
  </si>
  <si>
    <t>Three are to the northeast, in the Nord
region.</t>
  </si>
  <si>
    <t>Three are to the south-southeast, in the
Legram region.</t>
  </si>
  <si>
    <t>This concludes a list of the locations of 
all nine secondary contractors. All vital
signs appear normal.</t>
  </si>
  <si>
    <t>#KYep, that's all of them. That confirms
my theory.</t>
  </si>
  <si>
    <t>#E[Q]#M_9</t>
  </si>
  <si>
    <t>#4K#FThey're all okay... They're really okay...</t>
  </si>
  <si>
    <t>#E[R]#M[8]#500W...*sniffle*...</t>
  </si>
  <si>
    <t>J</t>
  </si>
  <si>
    <t>R</t>
  </si>
  <si>
    <t>#2P...I'm really happy for you.</t>
  </si>
  <si>
    <t>#E_J#M_0Though, I sure wasn't expecting us to get
confirmation of their safety quite like this.</t>
  </si>
  <si>
    <t>#K*sigh* Look at you, crying away. And you
call yourself a man.</t>
  </si>
  <si>
    <t>#E[F]#M_A</t>
  </si>
  <si>
    <t>#2P...Quiet, you.</t>
  </si>
  <si>
    <t>#1PHaha. Aww, come on. You can't pretend
you aren't breathing a sigh of relief right
along with us.</t>
  </si>
  <si>
    <t>#E[1]This means Emma's safe, too, you know.</t>
  </si>
  <si>
    <t>#K...Hmph.</t>
  </si>
  <si>
    <t>#E[1]#M_9</t>
  </si>
  <si>
    <t>#1KI, for one, am definitely breathing a sigh
of relief.</t>
  </si>
  <si>
    <t>#E_8#M_0Still, all three locations are a ways away
from Ymir.</t>
  </si>
  <si>
    <t>#4KYeah. I'm pretty sure the Noble Alliance's
got control of key locations all over the
country on top of it all.</t>
  </si>
  <si>
    <t>#E_2#M_AOn the plus side, they're all on the eastern
side of the Empire. But getting to them
ain't exactly gonna be a walk in Mater Park.</t>
  </si>
  <si>
    <t>#K#FOh, hey! Wait!</t>
  </si>
  <si>
    <t>#E_0Valimar, can't you use the Spirit Path?</t>
  </si>
  <si>
    <t>#1PAffirmative.</t>
  </si>
  <si>
    <t>Doing so would consume all of my current
mana, however.</t>
  </si>
  <si>
    <t>#2K#FSpirit Path...?</t>
  </si>
  <si>
    <t>#KWhat's that?</t>
  </si>
  <si>
    <t>#1KIt's the name given to a really old means
of travel.</t>
  </si>
  <si>
    <t>#E_0#M_0Using it will allow us to travel instantly
to even distant locations.</t>
  </si>
  <si>
    <t>#KSeriously?!</t>
  </si>
  <si>
    <t>#2K#FHow?!</t>
  </si>
  <si>
    <t>#1KYou know how there are still remnants
of animism all across Erebonia, right?</t>
  </si>
  <si>
    <t>#E_I#M_0Well, places like that are connected to
one another by spirit veins--septium veins,
in other words.</t>
  </si>
  <si>
    <t>#E[1]#M_4And Valimar has the ability to use those
veins to travel.</t>
  </si>
  <si>
    <t>#KYeah, that's kinda goin' over my head...</t>
  </si>
  <si>
    <t>#E[C]#M_A...but basically, you're saying it's like an
invisible road that connects places like
Legram to here or wherever else?</t>
  </si>
  <si>
    <t>#1KExactly. The Spirit Path can only be used
between areas where animism had a hold,
though.</t>
  </si>
  <si>
    <t>#E[9]#M_0The other drawback is that taking it will
use up what little mana Valimar's been
able to recover.</t>
  </si>
  <si>
    <t>#E_0#M_0Which means that until he's recovered
enough to travel again, we won't be able
to come back here.</t>
  </si>
  <si>
    <t>#2K#FI see...</t>
  </si>
  <si>
    <t>#2K#FPersonally, I can't think of any
better options.</t>
  </si>
  <si>
    <t>#1KI think we should give it a try.
What do you think?</t>
  </si>
  <si>
    <t>#KIt sounds worth a shot to me.</t>
  </si>
  <si>
    <t>#E_0#M_ANow all that's left is to pick which
place we should head to first.</t>
  </si>
  <si>
    <t>#1KRight...</t>
  </si>
  <si>
    <t>#K#0TCeldic, the Nord Highlands, or Legram...</t>
  </si>
  <si>
    <t>#E[1]I think Celdic is the closest to here.</t>
  </si>
  <si>
    <t>#E_2#M_0Maybe we should try heading there
first?</t>
  </si>
  <si>
    <t>#K#0TCeldic, huh?</t>
  </si>
  <si>
    <t>#E_0#M_0I'm down. Should make a good test
run for this whole Spirit Path deal.</t>
  </si>
  <si>
    <t>#1KAll decided?</t>
  </si>
  <si>
    <t>#E_0#M_0Come with me, then.</t>
  </si>
  <si>
    <t>#3KRight. The monument would have ties
to animism...</t>
  </si>
  <si>
    <t>#KHmm...
This seems like a good enough spot.</t>
  </si>
  <si>
    <t>#E_I#M_A</t>
  </si>
  <si>
    <t>#KAre you both ready?</t>
  </si>
  <si>
    <t>#KReady!</t>
  </si>
  <si>
    <t>#KAny time!</t>
  </si>
  <si>
    <t>#KValimar! Open the Spirit Path!</t>
  </si>
  <si>
    <t>Our destination is Celdic! I'll lend you
all the support I can, too!</t>
  </si>
  <si>
    <t>#2PAcknowledged.</t>
  </si>
  <si>
    <t>ET_01_01_01_SE</t>
  </si>
  <si>
    <t>#2PActivating Spirit Path...</t>
  </si>
  <si>
    <t>#1PWhoa, hey! The ground's glowing!</t>
  </si>
  <si>
    <t>#1PWhat's this...?</t>
  </si>
  <si>
    <t>#2PAll right! Here we go!</t>
  </si>
  <si>
    <t>ET_01_01_01_SE</t>
  </si>
  <si>
    <t>EV_01_27_00</t>
  </si>
  <si>
    <t>event/ev2se001.eff</t>
  </si>
  <si>
    <t>C_NPC009_C10</t>
  </si>
  <si>
    <t>AniEvRyoteSiri</t>
  </si>
  <si>
    <t>AniEvKincho</t>
  </si>
  <si>
    <t>ET_ChrWarpOut</t>
  </si>
  <si>
    <t>ET_look_dir_Around</t>
  </si>
  <si>
    <t>FC_look_dir_No</t>
  </si>
  <si>
    <t>#2KHuh? Why does this place look
so familiar?</t>
  </si>
  <si>
    <t>#1KBecause it's the end of Ymir Valley.
We came here during our trip.</t>
  </si>
  <si>
    <t>#E[1]#M_9Looks like we managed to make it
back safely.</t>
  </si>
  <si>
    <t>#K#FW-Wow... We seriously traveled all that
distance? Just like that?</t>
  </si>
  <si>
    <t>#1KMy legs feel kinda like jelly...</t>
  </si>
  <si>
    <t>#KIt's astounding what your Divine Knight
is capable of...</t>
  </si>
  <si>
    <t>#E[3]#M_0...and in the same vein, it's disturbing
to think the Azure Knight may be capable
of this as well.</t>
  </si>
  <si>
    <t>#E_E#M_A</t>
  </si>
  <si>
    <t>#K#FYou got that right. The last thing we need
is that thing showing up in front of us outta
nowhere.</t>
  </si>
  <si>
    <t>#1KKeep in mind, using the Spirit Path
consumes plenty of mana, and the places
where you can use it are limited.</t>
  </si>
  <si>
    <t>#E_J#M_0It has its uses, yes, but personally,
I think there are too many negatives to
design a full-scale operation around it.</t>
  </si>
  <si>
    <t>#800WMana decreasing...</t>
  </si>
  <si>
    <t>Entering inactive state...</t>
  </si>
  <si>
    <t>#4KValimar...?</t>
  </si>
  <si>
    <t>#3KIs he all right?</t>
  </si>
  <si>
    <t>#K#F#0TBetween the battle earlier and using the
Spirit Path to get here, he must have used
up all the mana he had.</t>
  </si>
  <si>
    <t>#E[1]#M_0Just let him rest for a day and he should
be able to recover enough to travel again.</t>
  </si>
  <si>
    <t>#3K#FI guess it's good night for you, huh?
Thanks, Valimar.</t>
  </si>
  <si>
    <t>#4KYeah. We wouldn't have been able to
reunite if not for your help. So thanks.</t>
  </si>
  <si>
    <t>#500WYou need not thank me.</t>
  </si>
  <si>
    <t>Do not hesitate to call me again should
the need arise.</t>
  </si>
  <si>
    <t>#4KAll right. We need to get back to
Ymir before the sun sets.</t>
  </si>
  <si>
    <t>#E_0#M_9Watch your step, okay?</t>
  </si>
  <si>
    <t>#6K#FWill do.</t>
  </si>
  <si>
    <t>ET_look_dir_Around</t>
  </si>
  <si>
    <t>ET_ChrWarpOut</t>
  </si>
  <si>
    <t>EV_01_31_01</t>
  </si>
  <si>
    <t>AniEvRyoteKosi</t>
  </si>
  <si>
    <t>AniEvHookaki</t>
  </si>
  <si>
    <t>#4KAll right. Here we are again.</t>
  </si>
  <si>
    <t>#4KIs he still asleep?</t>
  </si>
  <si>
    <t>#4KLooks that way.</t>
  </si>
  <si>
    <t>#E_0#M_0Valimar! Can you hear me?</t>
  </si>
  <si>
    <t>Reawakening from inactive state...
Reboot complete.</t>
  </si>
  <si>
    <t>Awakener and secondary contractor 
waveforms detected.</t>
  </si>
  <si>
    <t>#2KGood. He's recovered enough mana.</t>
  </si>
  <si>
    <t>#KMan, he really is amazing...</t>
  </si>
  <si>
    <t>#KHaha. I think I'm starting to get used
to him, weird as that sounds.</t>
  </si>
  <si>
    <t>#4KOkay! Where to, guys?</t>
  </si>
  <si>
    <t>#1KHmm... We should probably double check
where everyone currently is first.</t>
  </si>
  <si>
    <t>#4KValimar, can you update us on where
the others are?</t>
  </si>
  <si>
    <t>Repeating search...</t>
  </si>
  <si>
    <t>Three of the remaining secondary 
contractors are to the northeast,
in the Nord region.</t>
  </si>
  <si>
    <t>Three are to the south-southeast,
in the Legram region. All vital signs
appear normal.</t>
  </si>
  <si>
    <t>#4KPhew... They're still safe.</t>
  </si>
  <si>
    <t>#KIt sounds that way.</t>
  </si>
  <si>
    <t>#4KAhaha... Well, if nothing happened to me,
there's no way anything could happen to
the rest of us.</t>
  </si>
  <si>
    <t>#3KI'm glad they're okay.</t>
  </si>
  <si>
    <t>#4KYeah. Still, there's no time to waste.</t>
  </si>
  <si>
    <t>#E_I#M_0Like Toval said, where to next? Both Nord
and Legram are about the same distance
away from here.</t>
  </si>
  <si>
    <t>#K#0TI think Nord's a little bit closer, though,
if I recall.</t>
  </si>
  <si>
    <t>#E_0#M_0Any objections to going there?</t>
  </si>
  <si>
    <t>#K#0TNord is Gaius' homeland, right? I've never
been, so I'm actually kinda excited to go.</t>
  </si>
  <si>
    <t>#K#0TI'm in the same boat as Elliot.</t>
  </si>
  <si>
    <t>#E_0#M_4Considering it's not actually Erebonian
territory, I wouldn't be surprised if the
war hasn't had much impact there, too.</t>
  </si>
  <si>
    <t>#KI wouldn't be so sure.</t>
  </si>
  <si>
    <t>#E_I#M_0Do you have any info on that, Captain?</t>
  </si>
  <si>
    <t>#KI'm afraid not. We don't really have any
resources to spare that far north at the
moment.</t>
  </si>
  <si>
    <t>#E_2#M_0However, I do know that the elite
3rd Armored Division is stationed there.</t>
  </si>
  <si>
    <t>It's not hard to imagine there being a
rise in conflict between them and the
Nortia Provincial Army.</t>
  </si>
  <si>
    <t>#2KThat's true. We'll have to keep on our
toes in Nord as much as anywhere else.</t>
  </si>
  <si>
    <t>#E_2#M_AStill set on heading to Nord?</t>
  </si>
  <si>
    <t>#3KWe're going to be in danger regardless
of where we go, so yeah.</t>
  </si>
  <si>
    <t>#E[1]#M_0Besides, three of us are over there.</t>
  </si>
  <si>
    <t>#E_2#M_9A little danger's not enough to stop me
from seeing them again.</t>
  </si>
  <si>
    <t>#2KAgreed.</t>
  </si>
  <si>
    <t>#KPlus, it'd be nice to let everyone else
know that you're alive, too, Rean.</t>
  </si>
  <si>
    <t>#KNord sounds good to me, too.</t>
  </si>
  <si>
    <t>#2KThat's that, then.</t>
  </si>
  <si>
    <t>#E_0#M_0We'll leave as soon as you're ready.</t>
  </si>
  <si>
    <t>Just make sure you figure out who's
coming and who's staying first.</t>
  </si>
  <si>
    <t>You will need to choose three additional party members to
accompany Rean to Nord.</t>
  </si>
  <si>
    <t>Two of these must be from Class VII, while the last must be
either Toval or Captain Claire.</t>
  </si>
  <si>
    <t>After choosing your party, you won't be able to change it
for some time, so choose wisely.</t>
  </si>
  <si>
    <t>EV_01_32_01</t>
  </si>
  <si>
    <t>FC_PSMenu_Reset</t>
  </si>
  <si>
    <t>Organize Party</t>
  </si>
  <si>
    <t>Camp Menu</t>
  </si>
  <si>
    <t>Proceed</t>
  </si>
  <si>
    <t>C_PLY007_C10</t>
  </si>
  <si>
    <t>Fie</t>
  </si>
  <si>
    <t>C_PLY002_C10</t>
  </si>
  <si>
    <t>Elliot</t>
  </si>
  <si>
    <t>C_PLY004_C10</t>
  </si>
  <si>
    <t>Machias</t>
  </si>
  <si>
    <t>Captain Claire</t>
  </si>
  <si>
    <t>AniSitWait</t>
  </si>
  <si>
    <t>#KTime to go.</t>
  </si>
  <si>
    <t>#E_0#M_9I'll leave Ymir in your care, you two.</t>
  </si>
  <si>
    <t>#4KDon't worry! We'll take care of everything
while you're gone.</t>
  </si>
  <si>
    <t>#4KDon't worry. We'll take care of everything
here.</t>
  </si>
  <si>
    <t>#4KWe got everything covered.</t>
  </si>
  <si>
    <t>#4KYmir'll be just fine, or I'm not a bracer.</t>
  </si>
  <si>
    <t>#E_2#M_ATake care, guys.</t>
  </si>
  <si>
    <t>#4KOn my honor as a member of the RMP,
I'll ensure that no harm befalls this town.</t>
  </si>
  <si>
    <t>#E_2#M_ATake care, everyone.</t>
  </si>
  <si>
    <t>#KDon't worry about us.</t>
  </si>
  <si>
    <t>#KWe'll bring the others back safely.
Promise!</t>
  </si>
  <si>
    <t>#KWe'll bring the others back safely!
Promise.</t>
  </si>
  <si>
    <t>#KWe'll be back as soon as we can.</t>
  </si>
  <si>
    <t>#E_2#M_4</t>
  </si>
  <si>
    <t>#4KWe're countin' on you.</t>
  </si>
  <si>
    <t>#4KWe'll be counting on you.</t>
  </si>
  <si>
    <t>#KOkay! Let's mosey.</t>
  </si>
  <si>
    <t>#E_2#M_ANext stop: Nord!</t>
  </si>
  <si>
    <t>#KWell, then, we should be going.</t>
  </si>
  <si>
    <t>#E_2#M_0The highlands are well known for their
vastness. We're going to need to be
very careful once we arrive.</t>
  </si>
  <si>
    <t>#KCeline, we're ready when you are.</t>
  </si>
  <si>
    <t>#2KAnd ready I am.</t>
  </si>
  <si>
    <t>#KValimar, open the Spirit Path!</t>
  </si>
  <si>
    <t>Our destination is the Nord Highlands
to the northeast!</t>
  </si>
  <si>
    <t>Acknowledged.</t>
  </si>
  <si>
    <t>Activating Spirit Path...</t>
  </si>
  <si>
    <t>EV_01_47_01</t>
  </si>
  <si>
    <t>C_NPC001</t>
  </si>
  <si>
    <t>Sharon</t>
  </si>
  <si>
    <t>AniEvRyoteAtama</t>
  </si>
  <si>
    <t>#1KPheeew... We're back!</t>
  </si>
  <si>
    <t>#1KPhew... We're back.</t>
  </si>
  <si>
    <t>#1KYeah. And we're all in one piece.</t>
  </si>
  <si>
    <t>#1KThis is where we fought that huge monster
when we came here last time, right?</t>
  </si>
  <si>
    <t>#E_8#M_0I can't believe we got this far so fast!</t>
  </si>
  <si>
    <t>#F#KThis is what the Spirit Path can do?
Unbelievable...</t>
  </si>
  <si>
    <t>#2KI had no idea there already existed
a means of transportation faster than
trains or airships.</t>
  </si>
  <si>
    <t>#1K#FWell, it's called the Spirit Path because
it's really only intended to be used by
spirits.</t>
  </si>
  <si>
    <t>#E_0#M_0It's not really meant to be used by
humans to travel from place to place.</t>
  </si>
  <si>
    <t>#1KHeehee. We'll all have to be very grateful
to Master Valimar for allowing us to do so,
then.</t>
  </si>
  <si>
    <t>#E_0#M_0And even more grateful still for saving
us from quite a perilous situation at the
watchtower as well.</t>
  </si>
  <si>
    <t>#KYeah, he certainly did.</t>
  </si>
  <si>
    <t>#4KThanks, Valimar. It's only because of you
that we were all able to make it back here
together.</t>
  </si>
  <si>
    <t>#E[1]#M_9Have a good rest. You've earned it.</t>
  </si>
  <si>
    <t>#0T#500WAcknowledged... Entering inactive state...</t>
  </si>
  <si>
    <t>Do not hesitate to call my name again
should the need arise, my Awakener
and his friends.</t>
  </si>
  <si>
    <t>#4KLooks like he's asleep.</t>
  </si>
  <si>
    <t>#4KIt looks like he went to sleep.</t>
  </si>
  <si>
    <t>#KLet's get our butts back to Ymir.</t>
  </si>
  <si>
    <t>#E_0#M_0We need to let the guys who stayed
behind see all the happy faces we've
brought back.</t>
  </si>
  <si>
    <t>#KWoohoo! I can't wait to see Claire!</t>
  </si>
  <si>
    <t>#E[G]#M_9</t>
  </si>
  <si>
    <t>#KAll right, we should be returning to
Ymir.</t>
  </si>
  <si>
    <t>#E_4#M_9We need to let the others know that
we're all okay.</t>
  </si>
  <si>
    <t>#KWoohoo! I can't wait to see everyone!</t>
  </si>
  <si>
    <t>#3KEveryone good to go?</t>
  </si>
  <si>
    <t>#E[1]#M_9We should be able to make it
before nightfall.</t>
  </si>
  <si>
    <t>EV_01_51_01</t>
  </si>
  <si>
    <t>C_PLY001_C10</t>
  </si>
  <si>
    <t>Alisa</t>
  </si>
  <si>
    <t>C_PLY008_C10</t>
  </si>
  <si>
    <t>Gaius</t>
  </si>
  <si>
    <t>C_PLY009_C10</t>
  </si>
  <si>
    <t>Millium</t>
  </si>
  <si>
    <t>AniEvSianF</t>
  </si>
  <si>
    <t>Reboot complete. Returning from inactive
state.</t>
  </si>
  <si>
    <t>#2KLooks like he's got more than enough
mana back now.</t>
  </si>
  <si>
    <t>#4KYeah. We should be able to use the
Spirit Path any time we want.</t>
  </si>
  <si>
    <t>#4K*sigh* I don't think I'll ever get used
to this thing.</t>
  </si>
  <si>
    <t>#E_8#M_0Those Soldats are amazing for sure,
but Divine Knights make them seem
downright ordinary by comparison.</t>
  </si>
  <si>
    <t>#4KThe Panzer Soldats certainly can't compare
to Divine Knights in terms of individual
strength.</t>
  </si>
  <si>
    <t>#E_2#M_AAs they can be mass produced and used in
a wider variety of strategies, however,
they do have their advantages.</t>
  </si>
  <si>
    <t>#4KAfter everything we've done so far, I'll bet
the alliance will be more on guard against
the Ashen Knight than before.</t>
  </si>
  <si>
    <t>Especially since they have a Divine Knight
of their own...</t>
  </si>
  <si>
    <t>#E_2#M_0We'll need to avoid using Valimar carelessly
for the time being.</t>
  </si>
  <si>
    <t xml:space="preserve">#4KGood point. </t>
  </si>
  <si>
    <t>#4KRight. I'll keep that in mind.</t>
  </si>
  <si>
    <t>#K#0TStill, looking at him, it's hard not to be
glad he's on our side.</t>
  </si>
  <si>
    <t>#K#0THaha... Can't argue with that.</t>
  </si>
  <si>
    <t>#E[1]#M_4After all, it was only thanks to him that
we were able to drive the alliance forces
out of Nord.</t>
  </si>
  <si>
    <t>#K#0TAnd he did it in style, too!</t>
  </si>
  <si>
    <t>#K#0THaha...</t>
  </si>
  <si>
    <t>#1KAll in all, we're just going to need to be
aware of our own limits and do what we
can.</t>
  </si>
  <si>
    <t>We can use Valimar in our strategies, 
but we can't expect him to bail us out
every time we're in a bind.</t>
  </si>
  <si>
    <t>#E_2#M_9That'd deny us the chance to grow, and
we need to do just that if we're ever to
find our rightful place in this war.</t>
  </si>
  <si>
    <t>#4KCouldn't agree more, Rean.</t>
  </si>
  <si>
    <t>#4KKnow that I've got your backs all
the way, too.</t>
  </si>
  <si>
    <t>#E_2#M_AAnyway, with that settled...our next
destination's Legram, right?</t>
  </si>
  <si>
    <t>#1KThat's the one. Time to grab the
last of us.</t>
  </si>
  <si>
    <t>#4KBut just to be sure, could you double
check that for us, Valimar?</t>
  </si>
  <si>
    <t>Two waveforms detected in Legram to
the south-southeast.</t>
  </si>
  <si>
    <t>All vital signs appear normal.</t>
  </si>
  <si>
    <t>#4KTwo?</t>
  </si>
  <si>
    <t>#4KAt least it's not hard to guess who
those two could be.</t>
  </si>
  <si>
    <t>#4KW-Wait a second!</t>
  </si>
  <si>
    <t>#2PTwo? Last time I asked, you said there
were three!</t>
  </si>
  <si>
    <t>#K#0THe did, didn't he?</t>
  </si>
  <si>
    <t>#KOh, yeah.</t>
  </si>
  <si>
    <t>#KWho left the area, then?</t>
  </si>
  <si>
    <t>#KWe can exclude Crow for obvious
reasons, but that still doesn't
completely narrow things down...</t>
  </si>
  <si>
    <t>#KIt's either Jusis, Laura, or Emma...</t>
  </si>
  <si>
    <t>#KMakes you wonder WHY they left,
too.</t>
  </si>
  <si>
    <t>8[autoE8]</t>
  </si>
  <si>
    <t>My detection mechanism is not perfect.
The results can be influenced by the
energy flowing through the ground.</t>
  </si>
  <si>
    <t>#KOh, right...</t>
  </si>
  <si>
    <t>#K#0TIn other words, if the third person
is on the move or aboard an airship,
he wouldn't be able to sense them.</t>
  </si>
  <si>
    <t>#K#0TI see... That could account for the
discrepancy.</t>
  </si>
  <si>
    <t>#KI understand that you're concerned,
but the situation in Erebonia is changing
constantly.</t>
  </si>
  <si>
    <t>#E_2#M_0You won't get very far if you let yourself
waver from something this small, Rean.</t>
  </si>
  <si>
    <t>#K#FI'm with Captain Claire. At the very least,
we know that two of your classmates are
there. No need to freak out just yet.</t>
  </si>
  <si>
    <t>#E_2#M_0Let's just choose who's going and move,
okay?</t>
  </si>
  <si>
    <t>#2P...Yeah. You guys are right.</t>
  </si>
  <si>
    <t>#3K#FAny ideas on who should go or stay?</t>
  </si>
  <si>
    <t>#E[3]#M_0For a start, I think we should stick
to traveling with the same number of
people as we did last time.</t>
  </si>
  <si>
    <t>#E_2#M_0So four of us. Toval and Captain Claire,
I'd prefer it if one of you came along
as well. Does that work for everyone?</t>
  </si>
  <si>
    <t>#K#FIf I may be so bold, I'd like to add my name
to the list of choices.</t>
  </si>
  <si>
    <t>#E_4#M_0Should you agree to let me join, it would be
my honor to serve you to the utmost of my
abilities whether Lady Alisa is with us or not.</t>
  </si>
  <si>
    <t>#3K#FActually, that'd be great, Sharon.</t>
  </si>
  <si>
    <t>#4KNo matter how you slice it, having her
come with would be a huge help.</t>
  </si>
  <si>
    <t>#KThat means at least two of us will be able
to remain behind and survey the village.</t>
  </si>
  <si>
    <t>#E_4#M_4</t>
  </si>
  <si>
    <t>#K#FSounds good to me.</t>
  </si>
  <si>
    <t>#3K#FThanks, Sharon. We're happy to have
your help.</t>
  </si>
  <si>
    <t>#E_0#M_0In that case...</t>
  </si>
  <si>
    <t>You will need to choose three additional party members to
accompany you to Legram.</t>
  </si>
  <si>
    <t>Two of these must be from Class VII, while the last must
be Toval, Captain Claire, or Sharon.</t>
  </si>
  <si>
    <t>ET_01_52_01_position</t>
  </si>
  <si>
    <t>ET_01_52_01_positionH</t>
  </si>
  <si>
    <t>EV_01_52_01</t>
  </si>
  <si>
    <t>ET_01_52_01_position</t>
  </si>
  <si>
    <t>ET_01_52_01_positionH</t>
  </si>
  <si>
    <t>#4KTime to go.</t>
  </si>
  <si>
    <t>#E_0#M_9You guys ready to head out?</t>
  </si>
  <si>
    <t>#KI'm ready when you are!</t>
  </si>
  <si>
    <t>#KReady.</t>
  </si>
  <si>
    <t>#KDon't do anything I wouldn't do,
you guys!</t>
  </si>
  <si>
    <t>#KTake care of things while we're away.</t>
  </si>
  <si>
    <t>#4KWe'll be sure to take care of everything
in your absence.</t>
  </si>
  <si>
    <t>#E[1]#M_0I'm more than happy to be of service
to Ymir and its people.</t>
  </si>
  <si>
    <t>#E_4#M_0</t>
  </si>
  <si>
    <t>#4KAnd I'll also be eagerly awaiting your
return, Lady Alisa.</t>
  </si>
  <si>
    <t>#E[5]#M_0I've managed to acquire the ingredients
for your favorite apricot jam, too, so
I'll have plenty made for your return. ㈱</t>
  </si>
  <si>
    <t>#K...Okay, you got me. You know me too
well, Sharon.</t>
  </si>
  <si>
    <t>#4KLady Alisa and I will be eagerly awaiting
your return.</t>
  </si>
  <si>
    <t>#4KI can't help but worry about how things
are gonna go, though.</t>
  </si>
  <si>
    <t>#4KYou might find someone's been keeping
an eye on the guildhouse for me while
I've been away.</t>
  </si>
  <si>
    <t>#E[1]#M_0Say thanks to them for me, okay?</t>
  </si>
  <si>
    <t>#E_4#M_0Not sure if you'll have any reason to
drop by, but if you do, I've got a feeling
they'll lend you a hand.</t>
  </si>
  <si>
    <t>#KI don't see any reason why we can't.</t>
  </si>
  <si>
    <t>#4KTake care and have a safe journey.</t>
  </si>
  <si>
    <t>#4KEspecially you, Millium.</t>
  </si>
  <si>
    <t>#KAhaha. I won't do anything silly.
Promise!</t>
  </si>
  <si>
    <t>#4KBye bye!</t>
  </si>
  <si>
    <t>#KYou guys ready?</t>
  </si>
  <si>
    <t>#KWe'll see you again soon.</t>
  </si>
  <si>
    <t>#KI think it's time we depart, hmm?</t>
  </si>
  <si>
    <t>#KIf you would, Celine?</t>
  </si>
  <si>
    <t>#2K#FRight!</t>
  </si>
  <si>
    <t>#E_2#M_AOur destination: Legram!</t>
  </si>
  <si>
    <t>EV_01_74_00</t>
  </si>
  <si>
    <t>C_NPC000</t>
  </si>
  <si>
    <t>Instructor Sara</t>
  </si>
  <si>
    <t>C_NPC069</t>
  </si>
  <si>
    <t>Bike</t>
  </si>
  <si>
    <t>npccom</t>
  </si>
  <si>
    <t>AniEvTeKosi</t>
  </si>
  <si>
    <t>AniEvUdegumiF</t>
  </si>
  <si>
    <t>AniShowStand</t>
  </si>
  <si>
    <t>#1K...Well, we're back.</t>
  </si>
  <si>
    <t>#2KSorry for overworking you like that,
Valimar.</t>
  </si>
  <si>
    <t>#800WThat is not a concern.</t>
  </si>
  <si>
    <t>With every battle that is overcome,
my operational efficiency increases.</t>
  </si>
  <si>
    <t>This is a sign that you, too, are growing,
my Awakener.</t>
  </si>
  <si>
    <t>#4KMe...?</t>
  </si>
  <si>
    <t>#500WI will return to a state of inactivity.
Should you require me, you need
only to call my name.</t>
  </si>
  <si>
    <t>#3K#FAhaha. Looks like he fell asleep.</t>
  </si>
  <si>
    <t>#0T#K#FWe should let him rest for a while.</t>
  </si>
  <si>
    <t>F</t>
  </si>
  <si>
    <t>#2P...</t>
  </si>
  <si>
    <t>#E[8]#M_0</t>
  </si>
  <si>
    <t>#1K#FJusis...</t>
  </si>
  <si>
    <t>#1KJusis...</t>
  </si>
  <si>
    <t>#2K#FAre you sure you're okay with leaving
things that way?</t>
  </si>
  <si>
    <t>#E[E]#M_0With your dad, I mean.</t>
  </si>
  <si>
    <t>#E[8]#M_9</t>
  </si>
  <si>
    <t>Heh. I made my decision. I've no regrets.</t>
  </si>
  <si>
    <t>#E[1]#M_9And now that I've made it, I intend to
always look forward--not backwards.</t>
  </si>
  <si>
    <t>#K#0TAww...</t>
  </si>
  <si>
    <t>#K#0TThat's a great way to look at it,
Jusis.</t>
  </si>
  <si>
    <t>#K#0TNot like this means you'll never
see him again.</t>
  </si>
  <si>
    <t>#K#0TI'm sure the day will eventually come
when you can talk with him again.</t>
  </si>
  <si>
    <t>#K#0TJust...well...</t>
  </si>
  <si>
    <t>#E[1]#M_0Just don't go overexerting yourself.</t>
  </si>
  <si>
    <t>#E[N]#M_0</t>
  </si>
  <si>
    <t>#1PHmph. It's disturbing to hear you try
to comfort me.</t>
  </si>
  <si>
    <t>#K#0TAhaha. If you're feeling lonely, you know
you can find comfort in my arms.</t>
  </si>
  <si>
    <t>#E[A]#M_0</t>
  </si>
  <si>
    <t>I'm neither lonely nor in need of your
company, thank you very much!</t>
  </si>
  <si>
    <t>Haha. My, you've all matured so much
since I last saw you.</t>
  </si>
  <si>
    <t>#1PWell, they've been through a hell of a
lot to get here.</t>
  </si>
  <si>
    <t>#1PIt makes sense, given all they've been
through to get this far.</t>
  </si>
  <si>
    <t>#1PI couldn't be prouder. They've all gone
through so much to come this far.</t>
  </si>
  <si>
    <t>#E[G]#M_0</t>
  </si>
  <si>
    <t>So it seems...</t>
  </si>
  <si>
    <t>#2PWhat's that?</t>
  </si>
  <si>
    <t>#K#0T#FThe orbal bike?!</t>
  </si>
  <si>
    <t>#K#0TWas it transported here along with us?</t>
  </si>
  <si>
    <t>#K#0TWell, it was fairly close by. It must have
been drawn into the Spirit Path.</t>
  </si>
  <si>
    <t>TU_01_OVR_JS</t>
  </si>
  <si>
    <t>EV_01_76_03</t>
  </si>
  <si>
    <t>#KAcknowledged!</t>
  </si>
  <si>
    <t>QS_3104_BTL_Entry_Check</t>
  </si>
  <si>
    <t>QS_3104_COMP</t>
  </si>
  <si>
    <t>#3CQuest [Ymir, Far, Wherever You Are] completed!#0C</t>
  </si>
  <si>
    <t xml:space="preserve">Received </t>
  </si>
  <si>
    <t>!</t>
  </si>
  <si>
    <t>SB_STUDENT22_BERYL_03</t>
  </si>
  <si>
    <t>FC_Reset_HorseRide</t>
  </si>
  <si>
    <t>My suspicions that this is the source
of the spiritual energy in the valley's
air appear to be correct.</t>
  </si>
  <si>
    <t>Meanwhile, the great energy floating in
this spot is due to the fact that the
Ashen Knight once used its power here...</t>
  </si>
  <si>
    <t>Heh heh heh... I'm right, aren't I?</t>
  </si>
  <si>
    <t>#E[D]#M_0</t>
  </si>
  <si>
    <t>#K#0TWell, yeah. Valimar was here for quite
a while...</t>
  </si>
  <si>
    <t>#E_0#M_9Anyway, never mind him now. I'm glad
to see you again, Beryl.</t>
  </si>
  <si>
    <t>#K#0THave you been wandering around ever
since we last spoke?</t>
  </si>
  <si>
    <t>#K#0THave you been wandering around the
country ever since the war began?</t>
  </si>
  <si>
    <t>#K#0TOh, yes. Whenever the whispers of my 
guardian spirit and the devils beckoned
me, I answered their call.</t>
  </si>
  <si>
    <t>I've been able to visit power spots all
over eastern Erebonia thanks to their
guidance.</t>
  </si>
  <si>
    <t>#E_0#M_0From neolithic ruins to lakeside castles,
from lands connected to the earth spirits...
I can't imagine a better use for my time.</t>
  </si>
  <si>
    <t>#K#0TSo you visited the ruins in Nord?</t>
  </si>
  <si>
    <t>#K#0TI'm impressed that you traveled all
the way to Lohengrin Castle and to
a Spirit Shrine.</t>
  </si>
  <si>
    <t>#K#0TWh-Why would you wanna go to all those
creepy places? G-Go somewhere more fun!</t>
  </si>
  <si>
    <t>#K#0TAhaha... Sounds like you've been really
busy.</t>
  </si>
  <si>
    <t>#K#0TYou've got crazy stamina, that's for sure.</t>
  </si>
  <si>
    <t>#K#0T...If you'll allow me to ask, just who are
you, really?</t>
  </si>
  <si>
    <t>No ordinary student should be able to
do all of that.</t>
  </si>
  <si>
    <t>#K#0TYou're obviously not a witch, but beyond
that...</t>
  </si>
  <si>
    <t>#K#0T...If you don't mind me asking, just who
are you, really?</t>
  </si>
  <si>
    <t>#K#0THeh heh heh... A fine question, indeed.</t>
  </si>
  <si>
    <t>And yet so few people truly know
enough about themselves to answer it.</t>
  </si>
  <si>
    <t>In a way, I'm simply one more person
peering into the darkness, pursuing
an answer to that very same question.</t>
  </si>
  <si>
    <t>#E_2#M_4The truth is shrouded in shadow. When 
I peer into the darkness, it stares right
back at me.</t>
  </si>
  <si>
    <t>#K#0TO-Okay...</t>
  </si>
  <si>
    <t>#K#0TThat doesn't answer the question
in the slightest...</t>
  </si>
  <si>
    <t>#K#0TThat really doesn't answer the
question.</t>
  </si>
  <si>
    <t>#K#0TSeriously.</t>
  </si>
  <si>
    <t>#K#0TCould you try explaining it in a language
we can actually understand?</t>
  </si>
  <si>
    <t>#K#0THmph. I expect we're wasting our time
even asking.</t>
  </si>
  <si>
    <t>#K#0T...I think that's enough about me.</t>
  </si>
  <si>
    <t>#E_0#M_0You're looking for Thors students to board
the Courageous, yes?</t>
  </si>
  <si>
    <t>I'd be happy to come on board now that
my journey has reached its end.</t>
  </si>
  <si>
    <t>#E[D]#M_9</t>
  </si>
  <si>
    <t xml:space="preserve">#K#0TOh, s-sure... </t>
  </si>
  <si>
    <t>#E_0#M_9Welcome aboard, Beryl.</t>
  </si>
  <si>
    <t>#K#0THee hee... The pleasure's all mine.</t>
  </si>
  <si>
    <t>I look forward to witnessing what
fate has in store for you.</t>
  </si>
  <si>
    <t>#1C#3CBeryl#1C was welcomed aboard the Courageous!</t>
  </si>
  <si>
    <t>FC_CheckGQCompleteAll</t>
  </si>
  <si>
    <t>TU_01_OVR_JS</t>
  </si>
  <si>
    <t>Jusis and Sara joined the party.</t>
  </si>
  <si>
    <t>Rean and Jusis can now use Overdrive
when linked with one another.</t>
  </si>
  <si>
    <t>Rean and Sara can now use Overdrive
when linked with one another.</t>
  </si>
  <si>
    <t>With Rean acting as a medium, Toval and
Sara can now use Overdrive when linked
with one another.</t>
  </si>
  <si>
    <t>Now that all of Class VII has assembled, the number of
Overdrive icons in battle has increased to two.</t>
  </si>
  <si>
    <t>This will allow you to save up a second Overdrive for later
use.</t>
  </si>
  <si>
    <t>These can be used immediately one after another, too,
allowing for new strategic possibilities.</t>
  </si>
  <si>
    <t>ST_TO_CANYON</t>
  </si>
  <si>
    <t>#E_0#M_0#</t>
  </si>
  <si>
    <t>#K#0TThis way leads towards the canyon.</t>
  </si>
  <si>
    <t>#K#0TWe don't have time to be making detours,
though.</t>
  </si>
  <si>
    <t>#K#0TWe need to hurry back to Ymir!</t>
  </si>
  <si>
    <t>#K#0TThis way leads towards the Eisengard
Range canyon.</t>
  </si>
  <si>
    <t>I wouldn't recommend trying to head
there on foot, though. It's a long way.</t>
  </si>
  <si>
    <t>EV_to_r0920</t>
  </si>
  <si>
    <t>Travel to the Eisengard Range?</t>
  </si>
  <si>
    <t>Yes</t>
  </si>
  <si>
    <t>No</t>
  </si>
  <si>
    <t>r0920</t>
  </si>
  <si>
    <t>to_r0520</t>
  </si>
  <si>
    <t>_valimar_setting</t>
  </si>
  <si>
    <t>_EV_00_14_00</t>
  </si>
  <si>
    <t>_ET_00_14_00_QUAKE</t>
  </si>
  <si>
    <t>_EV_00_14_01</t>
  </si>
  <si>
    <t>_EV_00_14_03</t>
  </si>
  <si>
    <t>_ET_00_14_03_FOOT</t>
  </si>
  <si>
    <t>_EV_00_14_04</t>
  </si>
  <si>
    <t>_ET_SE_GLIANOS_FLAP</t>
  </si>
  <si>
    <t>_ET_SE_GLIANOS_FLAP_2</t>
  </si>
  <si>
    <t>_EV_01_01_01</t>
  </si>
  <si>
    <t>_ET_01_01_01_SE</t>
  </si>
  <si>
    <t>_EV_01_27_00</t>
  </si>
  <si>
    <t>_EV_01_31_01</t>
  </si>
  <si>
    <t>_EV_01_32_01</t>
  </si>
  <si>
    <t>_EV_01_47_01</t>
  </si>
  <si>
    <t>_EV_01_51_01</t>
  </si>
  <si>
    <t>_EV_01_52_01</t>
  </si>
  <si>
    <t>_EV_01_74_00</t>
  </si>
  <si>
    <t>_QS_3104_COMP</t>
  </si>
  <si>
    <t>_SB_STUDENT22_BERYL_03</t>
  </si>
  <si>
    <t>_TU_01_OVR_JS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</si>
</sst>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FF9F73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73FF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6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273"/>
      </patternFill>
    </fill>
    <fill>
      <patternFill patternType="solid">
        <fgColor rgb="FFB0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1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A2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D7FF73"/>
      </patternFill>
    </fill>
    <fill>
      <patternFill patternType="solid">
        <fgColor rgb="FFFDFF73"/>
      </patternFill>
    </fill>
    <fill>
      <patternFill patternType="solid">
        <fgColor rgb="FFFFE873"/>
      </patternFill>
    </fill>
    <fill>
      <patternFill patternType="solid">
        <fgColor rgb="FFFFFD73"/>
      </patternFill>
    </fill>
    <fill>
      <patternFill patternType="solid">
        <fgColor rgb="FFFFDA73"/>
      </patternFill>
    </fill>
    <fill>
      <patternFill patternType="solid">
        <fgColor rgb="FFFFEF73"/>
      </patternFill>
    </fill>
    <fill>
      <patternFill patternType="solid">
        <fgColor rgb="FFFFA473"/>
      </patternFill>
    </fill>
    <fill>
      <patternFill patternType="solid">
        <fgColor rgb="FFC7FF73"/>
      </patternFill>
    </fill>
    <fill>
      <patternFill patternType="solid">
        <fgColor rgb="FFFFC073"/>
      </patternFill>
    </fill>
    <fill>
      <patternFill patternType="solid">
        <fgColor rgb="FFFF9173"/>
      </patternFill>
    </fill>
    <fill>
      <patternFill patternType="solid">
        <fgColor rgb="FFFFFF73"/>
      </patternFill>
    </fill>
    <fill>
      <patternFill patternType="solid">
        <fgColor rgb="FFFFC573"/>
      </patternFill>
    </fill>
    <fill>
      <patternFill patternType="solid">
        <fgColor rgb="FFFFB7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1FF73"/>
      </patternFill>
    </fill>
    <fill>
      <patternFill patternType="solid">
        <fgColor rgb="FF73FF8D"/>
      </patternFill>
    </fill>
    <fill>
      <patternFill patternType="solid">
        <fgColor rgb="FFA9FF73"/>
      </patternFill>
    </fill>
    <fill>
      <patternFill patternType="solid">
        <fgColor rgb="FFFF8673"/>
      </patternFill>
    </fill>
    <fill>
      <patternFill patternType="solid">
        <fgColor rgb="FFE8FF73"/>
      </patternFill>
    </fill>
    <fill>
      <patternFill patternType="solid">
        <fgColor rgb="FFF8FF73"/>
      </patternFill>
    </fill>
    <fill>
      <patternFill patternType="solid">
        <fgColor rgb="FFD0FF73"/>
      </patternFill>
    </fill>
    <fill>
      <patternFill patternType="solid">
        <fgColor rgb="FFABFF73"/>
      </patternFill>
    </fill>
    <fill>
      <patternFill patternType="solid">
        <fgColor rgb="FF98FF73"/>
      </patternFill>
    </fill>
    <fill>
      <patternFill patternType="solid">
        <fgColor rgb="FF73FFD0"/>
      </patternFill>
    </fill>
    <fill>
      <patternFill patternType="solid">
        <fgColor rgb="FFD5FF73"/>
      </patternFill>
    </fill>
    <fill>
      <patternFill patternType="solid">
        <fgColor rgb="FFFF9D73"/>
      </patternFill>
    </fill>
    <fill>
      <patternFill patternType="solid">
        <fgColor rgb="FF73FFE1"/>
      </patternFill>
    </fill>
    <fill>
      <patternFill patternType="solid">
        <fgColor rgb="FF7AFF73"/>
      </patternFill>
    </fill>
    <fill>
      <patternFill patternType="solid">
        <fgColor rgb="FFFFBB73"/>
      </patternFill>
    </fill>
    <fill>
      <patternFill patternType="solid">
        <fgColor rgb="FF73FF9D"/>
      </patternFill>
    </fill>
    <fill>
      <patternFill patternType="solid">
        <fgColor rgb="FFEFFF73"/>
      </patternFill>
    </fill>
    <fill>
      <patternFill patternType="solid">
        <fgColor rgb="FF9FFF73"/>
      </patternFill>
    </fill>
    <fill>
      <patternFill patternType="solid">
        <fgColor rgb="FF73FF96"/>
      </patternFill>
    </fill>
    <fill>
      <patternFill patternType="solid">
        <fgColor rgb="FF91FF73"/>
      </patternFill>
    </fill>
    <fill>
      <patternFill patternType="solid">
        <fgColor rgb="FFFFB9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0" xfId="0" applyFill="1" applyAlignment="1">
      <alignment horizontal="center" vertical="center" wrapText="1"/>
    </xf>
    <xf numFmtId="0" fontId="0" fillId="17" borderId="2" xfId="0" applyFill="1" applyBorder="1"/>
    <xf numFmtId="0" fontId="5" fillId="0" borderId="2" xfId="0" applyFont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M1320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1268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14</v>
      </c>
      <c r="AT8" s="4" t="s">
        <v>14</v>
      </c>
      <c r="AU8" s="4" t="s">
        <v>14</v>
      </c>
      <c r="AV8" s="4" t="s">
        <v>14</v>
      </c>
      <c r="AW8" s="4" t="s">
        <v>14</v>
      </c>
      <c r="AX8" s="4" t="s">
        <v>14</v>
      </c>
      <c r="AY8" s="4" t="s">
        <v>14</v>
      </c>
      <c r="AZ8" s="4" t="s">
        <v>14</v>
      </c>
      <c r="BA8" s="4" t="s">
        <v>14</v>
      </c>
      <c r="BB8" s="4" t="s">
        <v>14</v>
      </c>
      <c r="BC8" s="4" t="s">
        <v>14</v>
      </c>
      <c r="BD8" s="4" t="s">
        <v>14</v>
      </c>
      <c r="BE8" s="4" t="s">
        <v>14</v>
      </c>
      <c r="BF8" s="4" t="s">
        <v>14</v>
      </c>
      <c r="BG8" s="4" t="s">
        <v>14</v>
      </c>
      <c r="BH8" s="4" t="s">
        <v>14</v>
      </c>
      <c r="BI8" s="4" t="s">
        <v>14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14</v>
      </c>
      <c r="BS8" s="4" t="s">
        <v>14</v>
      </c>
      <c r="BT8" s="4" t="s">
        <v>14</v>
      </c>
    </row>
    <row r="9">
      <c r="A9" t="n">
        <v>1272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589925</v>
      </c>
      <c r="F9" s="7" t="n">
        <v>435</v>
      </c>
      <c r="G9" s="7" t="n">
        <v>435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1480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1484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33555432</v>
      </c>
      <c r="F14" s="7" t="n">
        <v>562</v>
      </c>
      <c r="G14" s="7" t="n">
        <v>562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s">
        <v>15</v>
      </c>
      <c r="N14" s="7" t="n">
        <f t="normal" ca="1">16-LENB(INDIRECT(ADDRESS(14,13)))</f>
        <v>0</v>
      </c>
      <c r="O14" s="7" t="s">
        <v>12</v>
      </c>
      <c r="P14" s="7" t="n">
        <f t="normal" ca="1">16-LENB(INDIRECT(ADDRESS(14,15)))</f>
        <v>0</v>
      </c>
      <c r="Q14" s="7" t="s">
        <v>12</v>
      </c>
      <c r="R14" s="7" t="n">
        <f t="normal" ca="1">16-LENB(INDIRECT(ADDRESS(14,17)))</f>
        <v>0</v>
      </c>
      <c r="S14" s="7" t="s">
        <v>12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1692</v>
      </c>
      <c r="B16" s="5" t="n">
        <v>1</v>
      </c>
    </row>
    <row r="17" spans="1:72" s="3" customFormat="1" customHeight="0">
      <c r="A17" s="3" t="s">
        <v>2</v>
      </c>
      <c r="B17" s="3" t="s">
        <v>3</v>
      </c>
    </row>
    <row r="18" spans="1:72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72">
      <c r="A19" t="n">
        <v>1696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922</v>
      </c>
      <c r="F19" s="7" t="n">
        <v>421</v>
      </c>
      <c r="G19" s="7" t="n">
        <v>423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16</v>
      </c>
      <c r="N19" s="7" t="n">
        <f t="normal" ca="1">16-LENB(INDIRECT(ADDRESS(19,13)))</f>
        <v>0</v>
      </c>
      <c r="O19" s="7" t="s">
        <v>12</v>
      </c>
      <c r="P19" s="7" t="n">
        <f t="normal" ca="1">16-LENB(INDIRECT(ADDRESS(19,15)))</f>
        <v>0</v>
      </c>
      <c r="Q19" s="7" t="s">
        <v>12</v>
      </c>
      <c r="R19" s="7" t="n">
        <f t="normal" ca="1">16-LENB(INDIRECT(ADDRESS(19,17)))</f>
        <v>0</v>
      </c>
      <c r="S19" s="7" t="s">
        <v>12</v>
      </c>
      <c r="T19" s="7" t="n">
        <f t="normal" ca="1">16-LENB(INDIRECT(ADDRESS(19,19)))</f>
        <v>0</v>
      </c>
      <c r="U19" s="7" t="s">
        <v>12</v>
      </c>
      <c r="V19" s="7" t="n">
        <f t="normal" ca="1">16-LENB(INDIRECT(ADDRESS(19,21)))</f>
        <v>0</v>
      </c>
      <c r="W19" s="7" t="s">
        <v>12</v>
      </c>
      <c r="X19" s="7" t="n">
        <f t="normal" ca="1">16-LENB(INDIRECT(ADDRESS(19,23)))</f>
        <v>0</v>
      </c>
      <c r="Y19" s="7" t="s">
        <v>12</v>
      </c>
      <c r="Z19" s="7" t="n">
        <f t="normal" ca="1">16-LENB(INDIRECT(ADDRESS(19,25)))</f>
        <v>0</v>
      </c>
      <c r="AA19" s="7" t="s">
        <v>12</v>
      </c>
      <c r="AB19" s="7" t="n">
        <f t="normal" ca="1">16-LENB(INDIRECT(ADDRESS(19,27)))</f>
        <v>0</v>
      </c>
      <c r="AC19" s="7" t="n">
        <v>100</v>
      </c>
      <c r="AD19" s="7" t="n">
        <v>0</v>
      </c>
      <c r="AE19" s="7" t="n">
        <v>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72">
      <c r="A20" t="s">
        <v>4</v>
      </c>
      <c r="B20" s="4" t="s">
        <v>5</v>
      </c>
    </row>
    <row r="21" spans="1:72">
      <c r="A21" t="n">
        <v>1904</v>
      </c>
      <c r="B21" s="5" t="n">
        <v>1</v>
      </c>
    </row>
    <row r="22" spans="1:72" s="3" customFormat="1" customHeight="0">
      <c r="A22" s="3" t="s">
        <v>2</v>
      </c>
      <c r="B22" s="3" t="s">
        <v>17</v>
      </c>
    </row>
    <row r="23" spans="1:72">
      <c r="A23" t="s">
        <v>4</v>
      </c>
      <c r="B23" s="4" t="s">
        <v>5</v>
      </c>
      <c r="C23" s="4" t="s">
        <v>13</v>
      </c>
      <c r="D23" s="4" t="s">
        <v>13</v>
      </c>
      <c r="E23" s="4" t="s">
        <v>13</v>
      </c>
      <c r="F23" s="4" t="s">
        <v>13</v>
      </c>
    </row>
    <row r="24" spans="1:72">
      <c r="A24" t="n">
        <v>1908</v>
      </c>
      <c r="B24" s="8" t="n">
        <v>14</v>
      </c>
      <c r="C24" s="7" t="n">
        <v>0</v>
      </c>
      <c r="D24" s="7" t="n">
        <v>0</v>
      </c>
      <c r="E24" s="7" t="n">
        <v>64</v>
      </c>
      <c r="F24" s="7" t="n">
        <v>0</v>
      </c>
    </row>
    <row r="25" spans="1:72">
      <c r="A25" t="s">
        <v>4</v>
      </c>
      <c r="B25" s="4" t="s">
        <v>5</v>
      </c>
      <c r="C25" s="4" t="s">
        <v>13</v>
      </c>
      <c r="D25" s="4" t="s">
        <v>6</v>
      </c>
    </row>
    <row r="26" spans="1:72">
      <c r="A26" t="n">
        <v>1913</v>
      </c>
      <c r="B26" s="9" t="n">
        <v>2</v>
      </c>
      <c r="C26" s="7" t="n">
        <v>10</v>
      </c>
      <c r="D26" s="7" t="s">
        <v>18</v>
      </c>
    </row>
    <row r="27" spans="1:72">
      <c r="A27" t="s">
        <v>4</v>
      </c>
      <c r="B27" s="4" t="s">
        <v>5</v>
      </c>
      <c r="C27" s="4" t="s">
        <v>13</v>
      </c>
      <c r="D27" s="4" t="s">
        <v>13</v>
      </c>
    </row>
    <row r="28" spans="1:72">
      <c r="A28" t="n">
        <v>1934</v>
      </c>
      <c r="B28" s="10" t="n">
        <v>162</v>
      </c>
      <c r="C28" s="7" t="n">
        <v>0</v>
      </c>
      <c r="D28" s="7" t="n">
        <v>0</v>
      </c>
    </row>
    <row r="29" spans="1:72">
      <c r="A29" t="s">
        <v>4</v>
      </c>
      <c r="B29" s="4" t="s">
        <v>5</v>
      </c>
    </row>
    <row r="30" spans="1:72">
      <c r="A30" t="n">
        <v>1937</v>
      </c>
      <c r="B30" s="5" t="n">
        <v>1</v>
      </c>
    </row>
    <row r="31" spans="1:72" s="3" customFormat="1" customHeight="0">
      <c r="A31" s="3" t="s">
        <v>2</v>
      </c>
      <c r="B31" s="3" t="s">
        <v>19</v>
      </c>
    </row>
    <row r="32" spans="1:72">
      <c r="A32" t="s">
        <v>4</v>
      </c>
      <c r="B32" s="4" t="s">
        <v>5</v>
      </c>
      <c r="C32" s="4" t="s">
        <v>13</v>
      </c>
      <c r="D32" s="4" t="s">
        <v>10</v>
      </c>
      <c r="E32" s="4" t="s">
        <v>13</v>
      </c>
      <c r="F32" s="4" t="s">
        <v>6</v>
      </c>
    </row>
    <row r="33" spans="1:72">
      <c r="A33" t="n">
        <v>1940</v>
      </c>
      <c r="B33" s="11" t="n">
        <v>39</v>
      </c>
      <c r="C33" s="7" t="n">
        <v>10</v>
      </c>
      <c r="D33" s="7" t="n">
        <v>65533</v>
      </c>
      <c r="E33" s="7" t="n">
        <v>200</v>
      </c>
      <c r="F33" s="7" t="s">
        <v>20</v>
      </c>
    </row>
    <row r="34" spans="1:72">
      <c r="A34" t="s">
        <v>4</v>
      </c>
      <c r="B34" s="4" t="s">
        <v>5</v>
      </c>
      <c r="C34" s="4" t="s">
        <v>13</v>
      </c>
      <c r="D34" s="4" t="s">
        <v>13</v>
      </c>
      <c r="E34" s="4" t="s">
        <v>9</v>
      </c>
    </row>
    <row r="35" spans="1:72">
      <c r="A35" t="n">
        <v>1963</v>
      </c>
      <c r="B35" s="12" t="n">
        <v>74</v>
      </c>
      <c r="C35" s="7" t="n">
        <v>23</v>
      </c>
      <c r="D35" s="7" t="n">
        <v>0</v>
      </c>
      <c r="E35" s="7" t="n">
        <v>200</v>
      </c>
    </row>
    <row r="36" spans="1:72">
      <c r="A36" t="s">
        <v>4</v>
      </c>
      <c r="B36" s="4" t="s">
        <v>5</v>
      </c>
      <c r="C36" s="4" t="s">
        <v>10</v>
      </c>
    </row>
    <row r="37" spans="1:72">
      <c r="A37" t="n">
        <v>1970</v>
      </c>
      <c r="B37" s="13" t="n">
        <v>12</v>
      </c>
      <c r="C37" s="7" t="n">
        <v>6272</v>
      </c>
    </row>
    <row r="38" spans="1:72">
      <c r="A38" t="s">
        <v>4</v>
      </c>
      <c r="B38" s="4" t="s">
        <v>5</v>
      </c>
      <c r="C38" s="4" t="s">
        <v>13</v>
      </c>
      <c r="D38" s="4" t="s">
        <v>10</v>
      </c>
      <c r="E38" s="4" t="s">
        <v>10</v>
      </c>
    </row>
    <row r="39" spans="1:72">
      <c r="A39" t="n">
        <v>1973</v>
      </c>
      <c r="B39" s="14" t="n">
        <v>179</v>
      </c>
      <c r="C39" s="7" t="n">
        <v>10</v>
      </c>
      <c r="D39" s="7" t="n">
        <v>6278</v>
      </c>
      <c r="E39" s="7" t="n">
        <v>6279</v>
      </c>
    </row>
    <row r="40" spans="1:72">
      <c r="A40" t="s">
        <v>4</v>
      </c>
      <c r="B40" s="4" t="s">
        <v>5</v>
      </c>
      <c r="C40" s="4" t="s">
        <v>10</v>
      </c>
      <c r="D40" s="4" t="s">
        <v>6</v>
      </c>
      <c r="E40" s="4" t="s">
        <v>6</v>
      </c>
      <c r="F40" s="4" t="s">
        <v>6</v>
      </c>
      <c r="G40" s="4" t="s">
        <v>13</v>
      </c>
      <c r="H40" s="4" t="s">
        <v>9</v>
      </c>
      <c r="I40" s="4" t="s">
        <v>22</v>
      </c>
      <c r="J40" s="4" t="s">
        <v>22</v>
      </c>
      <c r="K40" s="4" t="s">
        <v>22</v>
      </c>
      <c r="L40" s="4" t="s">
        <v>22</v>
      </c>
      <c r="M40" s="4" t="s">
        <v>22</v>
      </c>
      <c r="N40" s="4" t="s">
        <v>22</v>
      </c>
      <c r="O40" s="4" t="s">
        <v>22</v>
      </c>
      <c r="P40" s="4" t="s">
        <v>6</v>
      </c>
      <c r="Q40" s="4" t="s">
        <v>6</v>
      </c>
      <c r="R40" s="4" t="s">
        <v>9</v>
      </c>
      <c r="S40" s="4" t="s">
        <v>13</v>
      </c>
      <c r="T40" s="4" t="s">
        <v>9</v>
      </c>
      <c r="U40" s="4" t="s">
        <v>9</v>
      </c>
      <c r="V40" s="4" t="s">
        <v>10</v>
      </c>
    </row>
    <row r="41" spans="1:72">
      <c r="A41" t="n">
        <v>1979</v>
      </c>
      <c r="B41" s="15" t="n">
        <v>19</v>
      </c>
      <c r="C41" s="7" t="n">
        <v>2099</v>
      </c>
      <c r="D41" s="7" t="s">
        <v>12</v>
      </c>
      <c r="E41" s="7" t="s">
        <v>12</v>
      </c>
      <c r="F41" s="7" t="s">
        <v>21</v>
      </c>
      <c r="G41" s="7" t="n">
        <v>2</v>
      </c>
      <c r="H41" s="7" t="n">
        <v>805306368</v>
      </c>
      <c r="I41" s="7" t="n">
        <v>71.7399978637695</v>
      </c>
      <c r="J41" s="7" t="n">
        <v>36.060001373291</v>
      </c>
      <c r="K41" s="7" t="n">
        <v>-223.029998779297</v>
      </c>
      <c r="L41" s="7" t="n">
        <v>62.4000015258789</v>
      </c>
      <c r="M41" s="7" t="n">
        <v>1</v>
      </c>
      <c r="N41" s="7" t="n">
        <v>0</v>
      </c>
      <c r="O41" s="7" t="n">
        <v>0</v>
      </c>
      <c r="P41" s="7" t="s">
        <v>12</v>
      </c>
      <c r="Q41" s="7" t="s">
        <v>12</v>
      </c>
      <c r="R41" s="7" t="n">
        <v>9999</v>
      </c>
      <c r="S41" s="7" t="n">
        <v>255</v>
      </c>
      <c r="T41" s="7" t="n">
        <v>0</v>
      </c>
      <c r="U41" s="7" t="n">
        <v>0</v>
      </c>
      <c r="V41" s="7" t="n">
        <v>7429</v>
      </c>
    </row>
    <row r="42" spans="1:72">
      <c r="A42" t="s">
        <v>4</v>
      </c>
      <c r="B42" s="4" t="s">
        <v>5</v>
      </c>
      <c r="C42" s="4" t="s">
        <v>13</v>
      </c>
      <c r="D42" s="4" t="s">
        <v>6</v>
      </c>
    </row>
    <row r="43" spans="1:72">
      <c r="A43" t="n">
        <v>2041</v>
      </c>
      <c r="B43" s="9" t="n">
        <v>2</v>
      </c>
      <c r="C43" s="7" t="n">
        <v>10</v>
      </c>
      <c r="D43" s="7" t="s">
        <v>23</v>
      </c>
    </row>
    <row r="44" spans="1:72">
      <c r="A44" t="s">
        <v>4</v>
      </c>
      <c r="B44" s="4" t="s">
        <v>5</v>
      </c>
      <c r="C44" s="4" t="s">
        <v>13</v>
      </c>
      <c r="D44" s="17" t="s">
        <v>24</v>
      </c>
      <c r="E44" s="4" t="s">
        <v>5</v>
      </c>
      <c r="F44" s="4" t="s">
        <v>10</v>
      </c>
      <c r="G44" s="4" t="s">
        <v>13</v>
      </c>
      <c r="H44" s="4" t="s">
        <v>13</v>
      </c>
      <c r="I44" s="4" t="s">
        <v>13</v>
      </c>
      <c r="J44" s="17" t="s">
        <v>25</v>
      </c>
      <c r="K44" s="4" t="s">
        <v>13</v>
      </c>
      <c r="L44" s="4" t="s">
        <v>10</v>
      </c>
      <c r="M44" s="4" t="s">
        <v>13</v>
      </c>
      <c r="N44" s="4" t="s">
        <v>13</v>
      </c>
      <c r="O44" s="4" t="s">
        <v>13</v>
      </c>
      <c r="P44" s="4" t="s">
        <v>26</v>
      </c>
    </row>
    <row r="45" spans="1:72">
      <c r="A45" t="n">
        <v>2059</v>
      </c>
      <c r="B45" s="16" t="n">
        <v>5</v>
      </c>
      <c r="C45" s="7" t="n">
        <v>28</v>
      </c>
      <c r="D45" s="17" t="s">
        <v>3</v>
      </c>
      <c r="E45" s="18" t="n">
        <v>105</v>
      </c>
      <c r="F45" s="7" t="n">
        <v>30</v>
      </c>
      <c r="G45" s="7" t="n">
        <v>0</v>
      </c>
      <c r="H45" s="7" t="n">
        <v>1</v>
      </c>
      <c r="I45" s="7" t="n">
        <v>1</v>
      </c>
      <c r="J45" s="17" t="s">
        <v>3</v>
      </c>
      <c r="K45" s="7" t="n">
        <v>30</v>
      </c>
      <c r="L45" s="7" t="n">
        <v>9811</v>
      </c>
      <c r="M45" s="7" t="n">
        <v>8</v>
      </c>
      <c r="N45" s="7" t="n">
        <v>9</v>
      </c>
      <c r="O45" s="7" t="n">
        <v>1</v>
      </c>
      <c r="P45" s="19" t="n">
        <f t="normal" ca="1">A53</f>
        <v>0</v>
      </c>
    </row>
    <row r="46" spans="1:72">
      <c r="A46" t="s">
        <v>4</v>
      </c>
      <c r="B46" s="4" t="s">
        <v>5</v>
      </c>
      <c r="C46" s="4" t="s">
        <v>13</v>
      </c>
      <c r="D46" s="4" t="s">
        <v>13</v>
      </c>
      <c r="E46" s="4" t="s">
        <v>13</v>
      </c>
      <c r="F46" s="4" t="s">
        <v>9</v>
      </c>
      <c r="G46" s="4" t="s">
        <v>13</v>
      </c>
      <c r="H46" s="4" t="s">
        <v>13</v>
      </c>
      <c r="I46" s="4" t="s">
        <v>13</v>
      </c>
      <c r="J46" s="4" t="s">
        <v>13</v>
      </c>
      <c r="K46" s="4" t="s">
        <v>9</v>
      </c>
      <c r="L46" s="4" t="s">
        <v>13</v>
      </c>
      <c r="M46" s="4" t="s">
        <v>13</v>
      </c>
      <c r="N46" s="4" t="s">
        <v>13</v>
      </c>
      <c r="O46" s="4" t="s">
        <v>26</v>
      </c>
    </row>
    <row r="47" spans="1:72">
      <c r="A47" t="n">
        <v>2077</v>
      </c>
      <c r="B47" s="16" t="n">
        <v>5</v>
      </c>
      <c r="C47" s="7" t="n">
        <v>32</v>
      </c>
      <c r="D47" s="7" t="n">
        <v>3</v>
      </c>
      <c r="E47" s="7" t="n">
        <v>0</v>
      </c>
      <c r="F47" s="7" t="n">
        <v>922</v>
      </c>
      <c r="G47" s="7" t="n">
        <v>3</v>
      </c>
      <c r="H47" s="7" t="n">
        <v>32</v>
      </c>
      <c r="I47" s="7" t="n">
        <v>4</v>
      </c>
      <c r="J47" s="7" t="n">
        <v>0</v>
      </c>
      <c r="K47" s="7" t="n">
        <v>1</v>
      </c>
      <c r="L47" s="7" t="n">
        <v>3</v>
      </c>
      <c r="M47" s="7" t="n">
        <v>11</v>
      </c>
      <c r="N47" s="7" t="n">
        <v>1</v>
      </c>
      <c r="O47" s="19" t="n">
        <f t="normal" ca="1">A53</f>
        <v>0</v>
      </c>
    </row>
    <row r="48" spans="1:72">
      <c r="A48" t="s">
        <v>4</v>
      </c>
      <c r="B48" s="4" t="s">
        <v>5</v>
      </c>
      <c r="C48" s="4" t="s">
        <v>10</v>
      </c>
      <c r="D48" s="4" t="s">
        <v>6</v>
      </c>
      <c r="E48" s="4" t="s">
        <v>6</v>
      </c>
      <c r="F48" s="4" t="s">
        <v>6</v>
      </c>
      <c r="G48" s="4" t="s">
        <v>13</v>
      </c>
      <c r="H48" s="4" t="s">
        <v>9</v>
      </c>
      <c r="I48" s="4" t="s">
        <v>22</v>
      </c>
      <c r="J48" s="4" t="s">
        <v>22</v>
      </c>
      <c r="K48" s="4" t="s">
        <v>22</v>
      </c>
      <c r="L48" s="4" t="s">
        <v>22</v>
      </c>
      <c r="M48" s="4" t="s">
        <v>22</v>
      </c>
      <c r="N48" s="4" t="s">
        <v>22</v>
      </c>
      <c r="O48" s="4" t="s">
        <v>22</v>
      </c>
      <c r="P48" s="4" t="s">
        <v>6</v>
      </c>
      <c r="Q48" s="4" t="s">
        <v>6</v>
      </c>
      <c r="R48" s="4" t="s">
        <v>9</v>
      </c>
      <c r="S48" s="4" t="s">
        <v>13</v>
      </c>
      <c r="T48" s="4" t="s">
        <v>9</v>
      </c>
      <c r="U48" s="4" t="s">
        <v>9</v>
      </c>
      <c r="V48" s="4" t="s">
        <v>10</v>
      </c>
    </row>
    <row r="49" spans="1:22">
      <c r="A49" t="n">
        <v>2100</v>
      </c>
      <c r="B49" s="15" t="n">
        <v>19</v>
      </c>
      <c r="C49" s="7" t="n">
        <v>2080</v>
      </c>
      <c r="D49" s="7" t="s">
        <v>12</v>
      </c>
      <c r="E49" s="7" t="s">
        <v>12</v>
      </c>
      <c r="F49" s="7" t="s">
        <v>16</v>
      </c>
      <c r="G49" s="7" t="n">
        <v>2</v>
      </c>
      <c r="H49" s="7" t="n">
        <v>805306368</v>
      </c>
      <c r="I49" s="7" t="n">
        <v>73.0500030517578</v>
      </c>
      <c r="J49" s="7" t="n">
        <v>36.060001373291</v>
      </c>
      <c r="K49" s="7" t="n">
        <v>-222.169998168945</v>
      </c>
      <c r="L49" s="7" t="n">
        <v>90</v>
      </c>
      <c r="M49" s="7" t="n">
        <v>-1</v>
      </c>
      <c r="N49" s="7" t="n">
        <v>0</v>
      </c>
      <c r="O49" s="7" t="n">
        <v>0</v>
      </c>
      <c r="P49" s="7" t="s">
        <v>12</v>
      </c>
      <c r="Q49" s="7" t="s">
        <v>12</v>
      </c>
      <c r="R49" s="7" t="n">
        <v>3</v>
      </c>
      <c r="S49" s="7" t="n">
        <v>0</v>
      </c>
      <c r="T49" s="7" t="n">
        <v>1084227584</v>
      </c>
      <c r="U49" s="7" t="n">
        <v>1101004800</v>
      </c>
      <c r="V49" s="7" t="n">
        <v>0</v>
      </c>
    </row>
    <row r="50" spans="1:22">
      <c r="A50" t="s">
        <v>4</v>
      </c>
      <c r="B50" s="4" t="s">
        <v>5</v>
      </c>
      <c r="C50" s="4" t="s">
        <v>10</v>
      </c>
      <c r="D50" s="4" t="s">
        <v>22</v>
      </c>
      <c r="E50" s="4" t="s">
        <v>22</v>
      </c>
      <c r="F50" s="4" t="s">
        <v>10</v>
      </c>
      <c r="G50" s="4" t="s">
        <v>22</v>
      </c>
      <c r="H50" s="4" t="s">
        <v>22</v>
      </c>
      <c r="I50" s="4" t="s">
        <v>22</v>
      </c>
      <c r="J50" s="4" t="s">
        <v>22</v>
      </c>
      <c r="K50" s="4" t="s">
        <v>10</v>
      </c>
    </row>
    <row r="51" spans="1:22">
      <c r="A51" t="n">
        <v>2166</v>
      </c>
      <c r="B51" s="20" t="n">
        <v>120</v>
      </c>
      <c r="C51" s="7" t="n">
        <v>2080</v>
      </c>
      <c r="D51" s="7" t="n">
        <v>0</v>
      </c>
      <c r="E51" s="7" t="n">
        <v>15</v>
      </c>
      <c r="F51" s="7" t="n">
        <v>9811</v>
      </c>
      <c r="G51" s="7" t="n">
        <v>89.9300003051758</v>
      </c>
      <c r="H51" s="7" t="n">
        <v>36.060001373291</v>
      </c>
      <c r="I51" s="7" t="n">
        <v>-217.580001831055</v>
      </c>
      <c r="J51" s="7" t="n">
        <v>252.899993896484</v>
      </c>
      <c r="K51" s="7" t="n">
        <v>0</v>
      </c>
    </row>
    <row r="52" spans="1:22">
      <c r="A52" t="s">
        <v>4</v>
      </c>
      <c r="B52" s="4" t="s">
        <v>5</v>
      </c>
      <c r="C52" s="4" t="s">
        <v>13</v>
      </c>
      <c r="D52" s="4" t="s">
        <v>6</v>
      </c>
    </row>
    <row r="53" spans="1:22">
      <c r="A53" t="n">
        <v>2197</v>
      </c>
      <c r="B53" s="9" t="n">
        <v>2</v>
      </c>
      <c r="C53" s="7" t="n">
        <v>11</v>
      </c>
      <c r="D53" s="7" t="s">
        <v>27</v>
      </c>
    </row>
    <row r="54" spans="1:22">
      <c r="A54" t="s">
        <v>4</v>
      </c>
      <c r="B54" s="4" t="s">
        <v>5</v>
      </c>
      <c r="C54" s="4" t="s">
        <v>13</v>
      </c>
      <c r="D54" s="4" t="s">
        <v>10</v>
      </c>
      <c r="E54" s="4" t="s">
        <v>10</v>
      </c>
      <c r="F54" s="4" t="s">
        <v>10</v>
      </c>
      <c r="G54" s="4" t="s">
        <v>10</v>
      </c>
      <c r="H54" s="4" t="s">
        <v>10</v>
      </c>
      <c r="I54" s="4" t="s">
        <v>10</v>
      </c>
      <c r="J54" s="4" t="s">
        <v>9</v>
      </c>
      <c r="K54" s="4" t="s">
        <v>9</v>
      </c>
      <c r="L54" s="4" t="s">
        <v>9</v>
      </c>
      <c r="M54" s="4" t="s">
        <v>6</v>
      </c>
    </row>
    <row r="55" spans="1:22">
      <c r="A55" t="n">
        <v>2211</v>
      </c>
      <c r="B55" s="21" t="n">
        <v>124</v>
      </c>
      <c r="C55" s="7" t="n">
        <v>255</v>
      </c>
      <c r="D55" s="7" t="n">
        <v>0</v>
      </c>
      <c r="E55" s="7" t="n">
        <v>0</v>
      </c>
      <c r="F55" s="7" t="n">
        <v>0</v>
      </c>
      <c r="G55" s="7" t="n">
        <v>0</v>
      </c>
      <c r="H55" s="7" t="n">
        <v>0</v>
      </c>
      <c r="I55" s="7" t="n">
        <v>65535</v>
      </c>
      <c r="J55" s="7" t="n">
        <v>0</v>
      </c>
      <c r="K55" s="7" t="n">
        <v>0</v>
      </c>
      <c r="L55" s="7" t="n">
        <v>0</v>
      </c>
      <c r="M55" s="7" t="s">
        <v>12</v>
      </c>
    </row>
    <row r="56" spans="1:22">
      <c r="A56" t="s">
        <v>4</v>
      </c>
      <c r="B56" s="4" t="s">
        <v>5</v>
      </c>
    </row>
    <row r="57" spans="1:22">
      <c r="A57" t="n">
        <v>2238</v>
      </c>
      <c r="B57" s="5" t="n">
        <v>1</v>
      </c>
    </row>
    <row r="58" spans="1:22" s="3" customFormat="1" customHeight="0">
      <c r="A58" s="3" t="s">
        <v>2</v>
      </c>
      <c r="B58" s="3" t="s">
        <v>28</v>
      </c>
    </row>
    <row r="59" spans="1:22">
      <c r="A59" t="s">
        <v>4</v>
      </c>
      <c r="B59" s="4" t="s">
        <v>5</v>
      </c>
      <c r="C59" s="4" t="s">
        <v>13</v>
      </c>
      <c r="D59" s="4" t="s">
        <v>6</v>
      </c>
      <c r="E59" s="4" t="s">
        <v>10</v>
      </c>
    </row>
    <row r="60" spans="1:22">
      <c r="A60" t="n">
        <v>2240</v>
      </c>
      <c r="B60" s="22" t="n">
        <v>91</v>
      </c>
      <c r="C60" s="7" t="n">
        <v>1</v>
      </c>
      <c r="D60" s="7" t="s">
        <v>29</v>
      </c>
      <c r="E60" s="7" t="n">
        <v>1</v>
      </c>
    </row>
    <row r="61" spans="1:22">
      <c r="A61" t="s">
        <v>4</v>
      </c>
      <c r="B61" s="4" t="s">
        <v>5</v>
      </c>
      <c r="C61" s="4" t="s">
        <v>13</v>
      </c>
      <c r="D61" s="4" t="s">
        <v>6</v>
      </c>
      <c r="E61" s="4" t="s">
        <v>10</v>
      </c>
    </row>
    <row r="62" spans="1:22">
      <c r="A62" t="n">
        <v>2256</v>
      </c>
      <c r="B62" s="22" t="n">
        <v>91</v>
      </c>
      <c r="C62" s="7" t="n">
        <v>1</v>
      </c>
      <c r="D62" s="7" t="s">
        <v>30</v>
      </c>
      <c r="E62" s="7" t="n">
        <v>1</v>
      </c>
    </row>
    <row r="63" spans="1:22">
      <c r="A63" t="s">
        <v>4</v>
      </c>
      <c r="B63" s="4" t="s">
        <v>5</v>
      </c>
      <c r="C63" s="4" t="s">
        <v>13</v>
      </c>
      <c r="D63" s="4" t="s">
        <v>10</v>
      </c>
      <c r="E63" s="4" t="s">
        <v>13</v>
      </c>
      <c r="F63" s="4" t="s">
        <v>26</v>
      </c>
    </row>
    <row r="64" spans="1:22">
      <c r="A64" t="n">
        <v>2271</v>
      </c>
      <c r="B64" s="16" t="n">
        <v>5</v>
      </c>
      <c r="C64" s="7" t="n">
        <v>30</v>
      </c>
      <c r="D64" s="7" t="n">
        <v>9216</v>
      </c>
      <c r="E64" s="7" t="n">
        <v>1</v>
      </c>
      <c r="F64" s="19" t="n">
        <f t="normal" ca="1">A68</f>
        <v>0</v>
      </c>
    </row>
    <row r="65" spans="1:22">
      <c r="A65" t="s">
        <v>4</v>
      </c>
      <c r="B65" s="4" t="s">
        <v>5</v>
      </c>
      <c r="C65" s="4" t="s">
        <v>26</v>
      </c>
    </row>
    <row r="66" spans="1:22">
      <c r="A66" t="n">
        <v>2280</v>
      </c>
      <c r="B66" s="23" t="n">
        <v>3</v>
      </c>
      <c r="C66" s="19" t="n">
        <f t="normal" ca="1">A90</f>
        <v>0</v>
      </c>
    </row>
    <row r="67" spans="1:22">
      <c r="A67" t="s">
        <v>4</v>
      </c>
      <c r="B67" s="4" t="s">
        <v>5</v>
      </c>
      <c r="C67" s="4" t="s">
        <v>13</v>
      </c>
      <c r="D67" s="4" t="s">
        <v>10</v>
      </c>
      <c r="E67" s="4" t="s">
        <v>13</v>
      </c>
      <c r="F67" s="4" t="s">
        <v>10</v>
      </c>
      <c r="G67" s="4" t="s">
        <v>13</v>
      </c>
      <c r="H67" s="4" t="s">
        <v>13</v>
      </c>
      <c r="I67" s="4" t="s">
        <v>13</v>
      </c>
      <c r="J67" s="4" t="s">
        <v>26</v>
      </c>
    </row>
    <row r="68" spans="1:22">
      <c r="A68" t="n">
        <v>2285</v>
      </c>
      <c r="B68" s="16" t="n">
        <v>5</v>
      </c>
      <c r="C68" s="7" t="n">
        <v>30</v>
      </c>
      <c r="D68" s="7" t="n">
        <v>8512</v>
      </c>
      <c r="E68" s="7" t="n">
        <v>30</v>
      </c>
      <c r="F68" s="7" t="n">
        <v>9216</v>
      </c>
      <c r="G68" s="7" t="n">
        <v>8</v>
      </c>
      <c r="H68" s="7" t="n">
        <v>9</v>
      </c>
      <c r="I68" s="7" t="n">
        <v>1</v>
      </c>
      <c r="J68" s="19" t="n">
        <f t="normal" ca="1">A74</f>
        <v>0</v>
      </c>
    </row>
    <row r="69" spans="1:22">
      <c r="A69" t="s">
        <v>4</v>
      </c>
      <c r="B69" s="4" t="s">
        <v>5</v>
      </c>
      <c r="C69" s="4" t="s">
        <v>13</v>
      </c>
      <c r="D69" s="4" t="s">
        <v>6</v>
      </c>
      <c r="E69" s="4" t="s">
        <v>10</v>
      </c>
    </row>
    <row r="70" spans="1:22">
      <c r="A70" t="n">
        <v>2299</v>
      </c>
      <c r="B70" s="22" t="n">
        <v>91</v>
      </c>
      <c r="C70" s="7" t="n">
        <v>0</v>
      </c>
      <c r="D70" s="7" t="s">
        <v>30</v>
      </c>
      <c r="E70" s="7" t="n">
        <v>1</v>
      </c>
    </row>
    <row r="71" spans="1:22">
      <c r="A71" t="s">
        <v>4</v>
      </c>
      <c r="B71" s="4" t="s">
        <v>5</v>
      </c>
      <c r="C71" s="4" t="s">
        <v>26</v>
      </c>
    </row>
    <row r="72" spans="1:22">
      <c r="A72" t="n">
        <v>2314</v>
      </c>
      <c r="B72" s="23" t="n">
        <v>3</v>
      </c>
      <c r="C72" s="19" t="n">
        <f t="normal" ca="1">A90</f>
        <v>0</v>
      </c>
    </row>
    <row r="73" spans="1:22">
      <c r="A73" t="s">
        <v>4</v>
      </c>
      <c r="B73" s="4" t="s">
        <v>5</v>
      </c>
      <c r="C73" s="4" t="s">
        <v>13</v>
      </c>
      <c r="D73" s="4" t="s">
        <v>10</v>
      </c>
      <c r="E73" s="4" t="s">
        <v>13</v>
      </c>
      <c r="F73" s="4" t="s">
        <v>10</v>
      </c>
      <c r="G73" s="4" t="s">
        <v>13</v>
      </c>
      <c r="H73" s="4" t="s">
        <v>13</v>
      </c>
      <c r="I73" s="4" t="s">
        <v>13</v>
      </c>
      <c r="J73" s="4" t="s">
        <v>26</v>
      </c>
    </row>
    <row r="74" spans="1:22">
      <c r="A74" t="n">
        <v>2319</v>
      </c>
      <c r="B74" s="16" t="n">
        <v>5</v>
      </c>
      <c r="C74" s="7" t="n">
        <v>30</v>
      </c>
      <c r="D74" s="7" t="n">
        <v>8490</v>
      </c>
      <c r="E74" s="7" t="n">
        <v>30</v>
      </c>
      <c r="F74" s="7" t="n">
        <v>8491</v>
      </c>
      <c r="G74" s="7" t="n">
        <v>8</v>
      </c>
      <c r="H74" s="7" t="n">
        <v>9</v>
      </c>
      <c r="I74" s="7" t="n">
        <v>1</v>
      </c>
      <c r="J74" s="19" t="n">
        <f t="normal" ca="1">A80</f>
        <v>0</v>
      </c>
    </row>
    <row r="75" spans="1:22">
      <c r="A75" t="s">
        <v>4</v>
      </c>
      <c r="B75" s="4" t="s">
        <v>5</v>
      </c>
      <c r="C75" s="4" t="s">
        <v>13</v>
      </c>
      <c r="D75" s="4" t="s">
        <v>6</v>
      </c>
      <c r="E75" s="4" t="s">
        <v>10</v>
      </c>
    </row>
    <row r="76" spans="1:22">
      <c r="A76" t="n">
        <v>2333</v>
      </c>
      <c r="B76" s="22" t="n">
        <v>91</v>
      </c>
      <c r="C76" s="7" t="n">
        <v>0</v>
      </c>
      <c r="D76" s="7" t="s">
        <v>30</v>
      </c>
      <c r="E76" s="7" t="n">
        <v>1</v>
      </c>
    </row>
    <row r="77" spans="1:22">
      <c r="A77" t="s">
        <v>4</v>
      </c>
      <c r="B77" s="4" t="s">
        <v>5</v>
      </c>
      <c r="C77" s="4" t="s">
        <v>26</v>
      </c>
    </row>
    <row r="78" spans="1:22">
      <c r="A78" t="n">
        <v>2348</v>
      </c>
      <c r="B78" s="23" t="n">
        <v>3</v>
      </c>
      <c r="C78" s="19" t="n">
        <f t="normal" ca="1">A90</f>
        <v>0</v>
      </c>
    </row>
    <row r="79" spans="1:22">
      <c r="A79" t="s">
        <v>4</v>
      </c>
      <c r="B79" s="4" t="s">
        <v>5</v>
      </c>
      <c r="C79" s="4" t="s">
        <v>13</v>
      </c>
      <c r="D79" s="4" t="s">
        <v>10</v>
      </c>
      <c r="E79" s="4" t="s">
        <v>13</v>
      </c>
      <c r="F79" s="4" t="s">
        <v>10</v>
      </c>
      <c r="G79" s="4" t="s">
        <v>13</v>
      </c>
      <c r="H79" s="4" t="s">
        <v>13</v>
      </c>
      <c r="I79" s="4" t="s">
        <v>13</v>
      </c>
      <c r="J79" s="4" t="s">
        <v>26</v>
      </c>
    </row>
    <row r="80" spans="1:22">
      <c r="A80" t="n">
        <v>2353</v>
      </c>
      <c r="B80" s="16" t="n">
        <v>5</v>
      </c>
      <c r="C80" s="7" t="n">
        <v>30</v>
      </c>
      <c r="D80" s="7" t="n">
        <v>8473</v>
      </c>
      <c r="E80" s="7" t="n">
        <v>30</v>
      </c>
      <c r="F80" s="7" t="n">
        <v>8474</v>
      </c>
      <c r="G80" s="7" t="n">
        <v>8</v>
      </c>
      <c r="H80" s="7" t="n">
        <v>9</v>
      </c>
      <c r="I80" s="7" t="n">
        <v>1</v>
      </c>
      <c r="J80" s="19" t="n">
        <f t="normal" ca="1">A86</f>
        <v>0</v>
      </c>
    </row>
    <row r="81" spans="1:10">
      <c r="A81" t="s">
        <v>4</v>
      </c>
      <c r="B81" s="4" t="s">
        <v>5</v>
      </c>
      <c r="C81" s="4" t="s">
        <v>13</v>
      </c>
      <c r="D81" s="4" t="s">
        <v>6</v>
      </c>
      <c r="E81" s="4" t="s">
        <v>10</v>
      </c>
    </row>
    <row r="82" spans="1:10">
      <c r="A82" t="n">
        <v>2367</v>
      </c>
      <c r="B82" s="22" t="n">
        <v>91</v>
      </c>
      <c r="C82" s="7" t="n">
        <v>0</v>
      </c>
      <c r="D82" s="7" t="s">
        <v>30</v>
      </c>
      <c r="E82" s="7" t="n">
        <v>1</v>
      </c>
    </row>
    <row r="83" spans="1:10">
      <c r="A83" t="s">
        <v>4</v>
      </c>
      <c r="B83" s="4" t="s">
        <v>5</v>
      </c>
      <c r="C83" s="4" t="s">
        <v>26</v>
      </c>
    </row>
    <row r="84" spans="1:10">
      <c r="A84" t="n">
        <v>2382</v>
      </c>
      <c r="B84" s="23" t="n">
        <v>3</v>
      </c>
      <c r="C84" s="19" t="n">
        <f t="normal" ca="1">A90</f>
        <v>0</v>
      </c>
    </row>
    <row r="85" spans="1:10">
      <c r="A85" t="s">
        <v>4</v>
      </c>
      <c r="B85" s="4" t="s">
        <v>5</v>
      </c>
      <c r="C85" s="4" t="s">
        <v>13</v>
      </c>
      <c r="D85" s="4" t="s">
        <v>10</v>
      </c>
      <c r="E85" s="4" t="s">
        <v>13</v>
      </c>
      <c r="F85" s="4" t="s">
        <v>26</v>
      </c>
    </row>
    <row r="86" spans="1:10">
      <c r="A86" t="n">
        <v>2387</v>
      </c>
      <c r="B86" s="16" t="n">
        <v>5</v>
      </c>
      <c r="C86" s="7" t="n">
        <v>30</v>
      </c>
      <c r="D86" s="7" t="n">
        <v>8205</v>
      </c>
      <c r="E86" s="7" t="n">
        <v>1</v>
      </c>
      <c r="F86" s="19" t="n">
        <f t="normal" ca="1">A90</f>
        <v>0</v>
      </c>
    </row>
    <row r="87" spans="1:10">
      <c r="A87" t="s">
        <v>4</v>
      </c>
      <c r="B87" s="4" t="s">
        <v>5</v>
      </c>
      <c r="C87" s="4" t="s">
        <v>13</v>
      </c>
      <c r="D87" s="4" t="s">
        <v>6</v>
      </c>
      <c r="E87" s="4" t="s">
        <v>10</v>
      </c>
    </row>
    <row r="88" spans="1:10">
      <c r="A88" t="n">
        <v>2396</v>
      </c>
      <c r="B88" s="22" t="n">
        <v>91</v>
      </c>
      <c r="C88" s="7" t="n">
        <v>0</v>
      </c>
      <c r="D88" s="7" t="s">
        <v>29</v>
      </c>
      <c r="E88" s="7" t="n">
        <v>1</v>
      </c>
    </row>
    <row r="89" spans="1:10">
      <c r="A89" t="s">
        <v>4</v>
      </c>
      <c r="B89" s="4" t="s">
        <v>5</v>
      </c>
      <c r="C89" s="4" t="s">
        <v>13</v>
      </c>
      <c r="D89" s="4" t="s">
        <v>6</v>
      </c>
      <c r="E89" s="4" t="s">
        <v>10</v>
      </c>
    </row>
    <row r="90" spans="1:10">
      <c r="A90" t="n">
        <v>2412</v>
      </c>
      <c r="B90" s="24" t="n">
        <v>62</v>
      </c>
      <c r="C90" s="7" t="n">
        <v>1</v>
      </c>
      <c r="D90" s="7" t="s">
        <v>31</v>
      </c>
      <c r="E90" s="7" t="n">
        <v>1</v>
      </c>
    </row>
    <row r="91" spans="1:10">
      <c r="A91" t="s">
        <v>4</v>
      </c>
      <c r="B91" s="4" t="s">
        <v>5</v>
      </c>
      <c r="C91" s="4" t="s">
        <v>13</v>
      </c>
      <c r="D91" s="4" t="s">
        <v>6</v>
      </c>
      <c r="E91" s="4" t="s">
        <v>10</v>
      </c>
    </row>
    <row r="92" spans="1:10">
      <c r="A92" t="n">
        <v>2425</v>
      </c>
      <c r="B92" s="24" t="n">
        <v>62</v>
      </c>
      <c r="C92" s="7" t="n">
        <v>1</v>
      </c>
      <c r="D92" s="7" t="s">
        <v>32</v>
      </c>
      <c r="E92" s="7" t="n">
        <v>1</v>
      </c>
    </row>
    <row r="93" spans="1:10">
      <c r="A93" t="s">
        <v>4</v>
      </c>
      <c r="B93" s="4" t="s">
        <v>5</v>
      </c>
      <c r="C93" s="4" t="s">
        <v>13</v>
      </c>
      <c r="D93" s="4" t="s">
        <v>6</v>
      </c>
      <c r="E93" s="4" t="s">
        <v>10</v>
      </c>
    </row>
    <row r="94" spans="1:10">
      <c r="A94" t="n">
        <v>2441</v>
      </c>
      <c r="B94" s="24" t="n">
        <v>62</v>
      </c>
      <c r="C94" s="7" t="n">
        <v>1</v>
      </c>
      <c r="D94" s="7" t="s">
        <v>33</v>
      </c>
      <c r="E94" s="7" t="n">
        <v>1</v>
      </c>
    </row>
    <row r="95" spans="1:10">
      <c r="A95" t="s">
        <v>4</v>
      </c>
      <c r="B95" s="4" t="s">
        <v>5</v>
      </c>
      <c r="C95" s="4" t="s">
        <v>13</v>
      </c>
      <c r="D95" s="4" t="s">
        <v>10</v>
      </c>
      <c r="E95" s="4" t="s">
        <v>13</v>
      </c>
      <c r="F95" s="4" t="s">
        <v>10</v>
      </c>
      <c r="G95" s="4" t="s">
        <v>13</v>
      </c>
      <c r="H95" s="4" t="s">
        <v>13</v>
      </c>
      <c r="I95" s="4" t="s">
        <v>26</v>
      </c>
    </row>
    <row r="96" spans="1:10">
      <c r="A96" t="n">
        <v>2458</v>
      </c>
      <c r="B96" s="16" t="n">
        <v>5</v>
      </c>
      <c r="C96" s="7" t="n">
        <v>30</v>
      </c>
      <c r="D96" s="7" t="n">
        <v>9505</v>
      </c>
      <c r="E96" s="7" t="n">
        <v>30</v>
      </c>
      <c r="F96" s="7" t="n">
        <v>9241</v>
      </c>
      <c r="G96" s="7" t="n">
        <v>11</v>
      </c>
      <c r="H96" s="7" t="n">
        <v>1</v>
      </c>
      <c r="I96" s="19" t="n">
        <f t="normal" ca="1">A102</f>
        <v>0</v>
      </c>
    </row>
    <row r="97" spans="1:9">
      <c r="A97" t="s">
        <v>4</v>
      </c>
      <c r="B97" s="4" t="s">
        <v>5</v>
      </c>
      <c r="C97" s="4" t="s">
        <v>13</v>
      </c>
      <c r="D97" s="4" t="s">
        <v>6</v>
      </c>
      <c r="E97" s="4" t="s">
        <v>10</v>
      </c>
    </row>
    <row r="98" spans="1:9">
      <c r="A98" t="n">
        <v>2471</v>
      </c>
      <c r="B98" s="24" t="n">
        <v>62</v>
      </c>
      <c r="C98" s="7" t="n">
        <v>0</v>
      </c>
      <c r="D98" s="7" t="s">
        <v>32</v>
      </c>
      <c r="E98" s="7" t="n">
        <v>1</v>
      </c>
    </row>
    <row r="99" spans="1:9">
      <c r="A99" t="s">
        <v>4</v>
      </c>
      <c r="B99" s="4" t="s">
        <v>5</v>
      </c>
      <c r="C99" s="4" t="s">
        <v>26</v>
      </c>
    </row>
    <row r="100" spans="1:9">
      <c r="A100" t="n">
        <v>2487</v>
      </c>
      <c r="B100" s="23" t="n">
        <v>3</v>
      </c>
      <c r="C100" s="19" t="n">
        <f t="normal" ca="1">A104</f>
        <v>0</v>
      </c>
    </row>
    <row r="101" spans="1:9">
      <c r="A101" t="s">
        <v>4</v>
      </c>
      <c r="B101" s="4" t="s">
        <v>5</v>
      </c>
      <c r="C101" s="4" t="s">
        <v>13</v>
      </c>
      <c r="D101" s="4" t="s">
        <v>6</v>
      </c>
      <c r="E101" s="4" t="s">
        <v>10</v>
      </c>
    </row>
    <row r="102" spans="1:9">
      <c r="A102" t="n">
        <v>2492</v>
      </c>
      <c r="B102" s="24" t="n">
        <v>62</v>
      </c>
      <c r="C102" s="7" t="n">
        <v>0</v>
      </c>
      <c r="D102" s="7" t="s">
        <v>33</v>
      </c>
      <c r="E102" s="7" t="n">
        <v>1</v>
      </c>
    </row>
    <row r="103" spans="1:9">
      <c r="A103" t="s">
        <v>4</v>
      </c>
      <c r="B103" s="4" t="s">
        <v>5</v>
      </c>
      <c r="C103" s="4" t="s">
        <v>13</v>
      </c>
      <c r="D103" s="4" t="s">
        <v>13</v>
      </c>
      <c r="E103" s="4" t="s">
        <v>13</v>
      </c>
      <c r="F103" s="4" t="s">
        <v>9</v>
      </c>
      <c r="G103" s="4" t="s">
        <v>13</v>
      </c>
      <c r="H103" s="4" t="s">
        <v>13</v>
      </c>
      <c r="I103" s="4" t="s">
        <v>26</v>
      </c>
    </row>
    <row r="104" spans="1:9">
      <c r="A104" t="n">
        <v>2509</v>
      </c>
      <c r="B104" s="16" t="n">
        <v>5</v>
      </c>
      <c r="C104" s="7" t="n">
        <v>35</v>
      </c>
      <c r="D104" s="7" t="n">
        <v>3</v>
      </c>
      <c r="E104" s="7" t="n">
        <v>0</v>
      </c>
      <c r="F104" s="7" t="n">
        <v>0</v>
      </c>
      <c r="G104" s="7" t="n">
        <v>2</v>
      </c>
      <c r="H104" s="7" t="n">
        <v>1</v>
      </c>
      <c r="I104" s="19" t="n">
        <f t="normal" ca="1">A108</f>
        <v>0</v>
      </c>
    </row>
    <row r="105" spans="1:9">
      <c r="A105" t="s">
        <v>4</v>
      </c>
      <c r="B105" s="4" t="s">
        <v>5</v>
      </c>
      <c r="C105" s="4" t="s">
        <v>26</v>
      </c>
    </row>
    <row r="106" spans="1:9">
      <c r="A106" t="n">
        <v>2523</v>
      </c>
      <c r="B106" s="23" t="n">
        <v>3</v>
      </c>
      <c r="C106" s="19" t="n">
        <f t="normal" ca="1">A130</f>
        <v>0</v>
      </c>
    </row>
    <row r="107" spans="1:9">
      <c r="A107" t="s">
        <v>4</v>
      </c>
      <c r="B107" s="4" t="s">
        <v>5</v>
      </c>
      <c r="C107" s="4" t="s">
        <v>13</v>
      </c>
      <c r="D107" s="4" t="s">
        <v>13</v>
      </c>
      <c r="E107" s="4" t="s">
        <v>13</v>
      </c>
      <c r="F107" s="4" t="s">
        <v>9</v>
      </c>
      <c r="G107" s="4" t="s">
        <v>13</v>
      </c>
      <c r="H107" s="4" t="s">
        <v>13</v>
      </c>
      <c r="I107" s="4" t="s">
        <v>26</v>
      </c>
    </row>
    <row r="108" spans="1:9">
      <c r="A108" t="n">
        <v>2528</v>
      </c>
      <c r="B108" s="16" t="n">
        <v>5</v>
      </c>
      <c r="C108" s="7" t="n">
        <v>35</v>
      </c>
      <c r="D108" s="7" t="n">
        <v>3</v>
      </c>
      <c r="E108" s="7" t="n">
        <v>0</v>
      </c>
      <c r="F108" s="7" t="n">
        <v>1</v>
      </c>
      <c r="G108" s="7" t="n">
        <v>2</v>
      </c>
      <c r="H108" s="7" t="n">
        <v>1</v>
      </c>
      <c r="I108" s="19" t="n">
        <f t="normal" ca="1">A112</f>
        <v>0</v>
      </c>
    </row>
    <row r="109" spans="1:9">
      <c r="A109" t="s">
        <v>4</v>
      </c>
      <c r="B109" s="4" t="s">
        <v>5</v>
      </c>
      <c r="C109" s="4" t="s">
        <v>26</v>
      </c>
    </row>
    <row r="110" spans="1:9">
      <c r="A110" t="n">
        <v>2542</v>
      </c>
      <c r="B110" s="23" t="n">
        <v>3</v>
      </c>
      <c r="C110" s="19" t="n">
        <f t="normal" ca="1">A130</f>
        <v>0</v>
      </c>
    </row>
    <row r="111" spans="1:9">
      <c r="A111" t="s">
        <v>4</v>
      </c>
      <c r="B111" s="4" t="s">
        <v>5</v>
      </c>
      <c r="C111" s="4" t="s">
        <v>13</v>
      </c>
      <c r="D111" s="4" t="s">
        <v>13</v>
      </c>
      <c r="E111" s="4" t="s">
        <v>13</v>
      </c>
      <c r="F111" s="4" t="s">
        <v>9</v>
      </c>
      <c r="G111" s="4" t="s">
        <v>13</v>
      </c>
      <c r="H111" s="4" t="s">
        <v>13</v>
      </c>
      <c r="I111" s="4" t="s">
        <v>26</v>
      </c>
    </row>
    <row r="112" spans="1:9">
      <c r="A112" t="n">
        <v>2547</v>
      </c>
      <c r="B112" s="16" t="n">
        <v>5</v>
      </c>
      <c r="C112" s="7" t="n">
        <v>35</v>
      </c>
      <c r="D112" s="7" t="n">
        <v>3</v>
      </c>
      <c r="E112" s="7" t="n">
        <v>0</v>
      </c>
      <c r="F112" s="7" t="n">
        <v>2</v>
      </c>
      <c r="G112" s="7" t="n">
        <v>2</v>
      </c>
      <c r="H112" s="7" t="n">
        <v>1</v>
      </c>
      <c r="I112" s="19" t="n">
        <f t="normal" ca="1">A116</f>
        <v>0</v>
      </c>
    </row>
    <row r="113" spans="1:9">
      <c r="A113" t="s">
        <v>4</v>
      </c>
      <c r="B113" s="4" t="s">
        <v>5</v>
      </c>
      <c r="C113" s="4" t="s">
        <v>26</v>
      </c>
    </row>
    <row r="114" spans="1:9">
      <c r="A114" t="n">
        <v>2561</v>
      </c>
      <c r="B114" s="23" t="n">
        <v>3</v>
      </c>
      <c r="C114" s="19" t="n">
        <f t="normal" ca="1">A130</f>
        <v>0</v>
      </c>
    </row>
    <row r="115" spans="1:9">
      <c r="A115" t="s">
        <v>4</v>
      </c>
      <c r="B115" s="4" t="s">
        <v>5</v>
      </c>
      <c r="C115" s="4" t="s">
        <v>13</v>
      </c>
      <c r="D115" s="4" t="s">
        <v>13</v>
      </c>
      <c r="E115" s="4" t="s">
        <v>13</v>
      </c>
      <c r="F115" s="4" t="s">
        <v>9</v>
      </c>
      <c r="G115" s="4" t="s">
        <v>13</v>
      </c>
      <c r="H115" s="4" t="s">
        <v>13</v>
      </c>
      <c r="I115" s="4" t="s">
        <v>26</v>
      </c>
    </row>
    <row r="116" spans="1:9">
      <c r="A116" t="n">
        <v>2566</v>
      </c>
      <c r="B116" s="16" t="n">
        <v>5</v>
      </c>
      <c r="C116" s="7" t="n">
        <v>35</v>
      </c>
      <c r="D116" s="7" t="n">
        <v>3</v>
      </c>
      <c r="E116" s="7" t="n">
        <v>0</v>
      </c>
      <c r="F116" s="7" t="n">
        <v>3</v>
      </c>
      <c r="G116" s="7" t="n">
        <v>2</v>
      </c>
      <c r="H116" s="7" t="n">
        <v>1</v>
      </c>
      <c r="I116" s="19" t="n">
        <f t="normal" ca="1">A120</f>
        <v>0</v>
      </c>
    </row>
    <row r="117" spans="1:9">
      <c r="A117" t="s">
        <v>4</v>
      </c>
      <c r="B117" s="4" t="s">
        <v>5</v>
      </c>
      <c r="C117" s="4" t="s">
        <v>26</v>
      </c>
    </row>
    <row r="118" spans="1:9">
      <c r="A118" t="n">
        <v>2580</v>
      </c>
      <c r="B118" s="23" t="n">
        <v>3</v>
      </c>
      <c r="C118" s="19" t="n">
        <f t="normal" ca="1">A130</f>
        <v>0</v>
      </c>
    </row>
    <row r="119" spans="1:9">
      <c r="A119" t="s">
        <v>4</v>
      </c>
      <c r="B119" s="4" t="s">
        <v>5</v>
      </c>
      <c r="C119" s="4" t="s">
        <v>13</v>
      </c>
      <c r="D119" s="4" t="s">
        <v>13</v>
      </c>
      <c r="E119" s="4" t="s">
        <v>13</v>
      </c>
      <c r="F119" s="4" t="s">
        <v>9</v>
      </c>
      <c r="G119" s="4" t="s">
        <v>13</v>
      </c>
      <c r="H119" s="4" t="s">
        <v>13</v>
      </c>
      <c r="I119" s="4" t="s">
        <v>26</v>
      </c>
    </row>
    <row r="120" spans="1:9">
      <c r="A120" t="n">
        <v>2585</v>
      </c>
      <c r="B120" s="16" t="n">
        <v>5</v>
      </c>
      <c r="C120" s="7" t="n">
        <v>35</v>
      </c>
      <c r="D120" s="7" t="n">
        <v>3</v>
      </c>
      <c r="E120" s="7" t="n">
        <v>0</v>
      </c>
      <c r="F120" s="7" t="n">
        <v>4</v>
      </c>
      <c r="G120" s="7" t="n">
        <v>2</v>
      </c>
      <c r="H120" s="7" t="n">
        <v>1</v>
      </c>
      <c r="I120" s="19" t="n">
        <f t="normal" ca="1">A124</f>
        <v>0</v>
      </c>
    </row>
    <row r="121" spans="1:9">
      <c r="A121" t="s">
        <v>4</v>
      </c>
      <c r="B121" s="4" t="s">
        <v>5</v>
      </c>
      <c r="C121" s="4" t="s">
        <v>26</v>
      </c>
    </row>
    <row r="122" spans="1:9">
      <c r="A122" t="n">
        <v>2599</v>
      </c>
      <c r="B122" s="23" t="n">
        <v>3</v>
      </c>
      <c r="C122" s="19" t="n">
        <f t="normal" ca="1">A130</f>
        <v>0</v>
      </c>
    </row>
    <row r="123" spans="1:9">
      <c r="A123" t="s">
        <v>4</v>
      </c>
      <c r="B123" s="4" t="s">
        <v>5</v>
      </c>
      <c r="C123" s="4" t="s">
        <v>13</v>
      </c>
      <c r="D123" s="4" t="s">
        <v>13</v>
      </c>
      <c r="E123" s="4" t="s">
        <v>13</v>
      </c>
      <c r="F123" s="4" t="s">
        <v>9</v>
      </c>
      <c r="G123" s="4" t="s">
        <v>13</v>
      </c>
      <c r="H123" s="4" t="s">
        <v>13</v>
      </c>
      <c r="I123" s="4" t="s">
        <v>26</v>
      </c>
    </row>
    <row r="124" spans="1:9">
      <c r="A124" t="n">
        <v>2604</v>
      </c>
      <c r="B124" s="16" t="n">
        <v>5</v>
      </c>
      <c r="C124" s="7" t="n">
        <v>35</v>
      </c>
      <c r="D124" s="7" t="n">
        <v>3</v>
      </c>
      <c r="E124" s="7" t="n">
        <v>0</v>
      </c>
      <c r="F124" s="7" t="n">
        <v>5</v>
      </c>
      <c r="G124" s="7" t="n">
        <v>2</v>
      </c>
      <c r="H124" s="7" t="n">
        <v>1</v>
      </c>
      <c r="I124" s="19" t="n">
        <f t="normal" ca="1">A128</f>
        <v>0</v>
      </c>
    </row>
    <row r="125" spans="1:9">
      <c r="A125" t="s">
        <v>4</v>
      </c>
      <c r="B125" s="4" t="s">
        <v>5</v>
      </c>
      <c r="C125" s="4" t="s">
        <v>26</v>
      </c>
    </row>
    <row r="126" spans="1:9">
      <c r="A126" t="n">
        <v>2618</v>
      </c>
      <c r="B126" s="23" t="n">
        <v>3</v>
      </c>
      <c r="C126" s="19" t="n">
        <f t="normal" ca="1">A130</f>
        <v>0</v>
      </c>
    </row>
    <row r="127" spans="1:9">
      <c r="A127" t="s">
        <v>4</v>
      </c>
      <c r="B127" s="4" t="s">
        <v>5</v>
      </c>
      <c r="C127" s="4" t="s">
        <v>13</v>
      </c>
      <c r="D127" s="4" t="s">
        <v>13</v>
      </c>
      <c r="E127" s="4" t="s">
        <v>13</v>
      </c>
      <c r="F127" s="4" t="s">
        <v>9</v>
      </c>
      <c r="G127" s="4" t="s">
        <v>13</v>
      </c>
      <c r="H127" s="4" t="s">
        <v>13</v>
      </c>
      <c r="I127" s="4" t="s">
        <v>26</v>
      </c>
    </row>
    <row r="128" spans="1:9">
      <c r="A128" t="n">
        <v>2623</v>
      </c>
      <c r="B128" s="16" t="n">
        <v>5</v>
      </c>
      <c r="C128" s="7" t="n">
        <v>35</v>
      </c>
      <c r="D128" s="7" t="n">
        <v>3</v>
      </c>
      <c r="E128" s="7" t="n">
        <v>0</v>
      </c>
      <c r="F128" s="7" t="n">
        <v>6</v>
      </c>
      <c r="G128" s="7" t="n">
        <v>2</v>
      </c>
      <c r="H128" s="7" t="n">
        <v>1</v>
      </c>
      <c r="I128" s="19" t="n">
        <f t="normal" ca="1">A130</f>
        <v>0</v>
      </c>
    </row>
    <row r="129" spans="1:9">
      <c r="A129" t="s">
        <v>4</v>
      </c>
      <c r="B129" s="4" t="s">
        <v>5</v>
      </c>
    </row>
    <row r="130" spans="1:9">
      <c r="A130" t="n">
        <v>2637</v>
      </c>
      <c r="B130" s="5" t="n">
        <v>1</v>
      </c>
    </row>
    <row r="131" spans="1:9" s="3" customFormat="1" customHeight="0">
      <c r="A131" s="3" t="s">
        <v>2</v>
      </c>
      <c r="B131" s="3" t="s">
        <v>34</v>
      </c>
    </row>
    <row r="132" spans="1:9">
      <c r="A132" t="s">
        <v>4</v>
      </c>
      <c r="B132" s="4" t="s">
        <v>5</v>
      </c>
      <c r="C132" s="4" t="s">
        <v>13</v>
      </c>
      <c r="D132" s="4" t="s">
        <v>6</v>
      </c>
    </row>
    <row r="133" spans="1:9">
      <c r="A133" t="n">
        <v>2640</v>
      </c>
      <c r="B133" s="9" t="n">
        <v>2</v>
      </c>
      <c r="C133" s="7" t="n">
        <v>11</v>
      </c>
      <c r="D133" s="7" t="s">
        <v>35</v>
      </c>
    </row>
    <row r="134" spans="1:9">
      <c r="A134" t="s">
        <v>4</v>
      </c>
      <c r="B134" s="4" t="s">
        <v>5</v>
      </c>
      <c r="C134" s="4" t="s">
        <v>13</v>
      </c>
      <c r="D134" s="4" t="s">
        <v>13</v>
      </c>
    </row>
    <row r="135" spans="1:9">
      <c r="A135" t="n">
        <v>2652</v>
      </c>
      <c r="B135" s="10" t="n">
        <v>162</v>
      </c>
      <c r="C135" s="7" t="n">
        <v>0</v>
      </c>
      <c r="D135" s="7" t="n">
        <v>1</v>
      </c>
    </row>
    <row r="136" spans="1:9">
      <c r="A136" t="s">
        <v>4</v>
      </c>
      <c r="B136" s="4" t="s">
        <v>5</v>
      </c>
    </row>
    <row r="137" spans="1:9">
      <c r="A137" t="n">
        <v>2655</v>
      </c>
      <c r="B137" s="5" t="n">
        <v>1</v>
      </c>
    </row>
    <row r="138" spans="1:9" s="3" customFormat="1" customHeight="0">
      <c r="A138" s="3" t="s">
        <v>2</v>
      </c>
      <c r="B138" s="3" t="s">
        <v>36</v>
      </c>
    </row>
    <row r="139" spans="1:9">
      <c r="A139" t="s">
        <v>4</v>
      </c>
      <c r="B139" s="4" t="s">
        <v>5</v>
      </c>
      <c r="C139" s="4" t="s">
        <v>13</v>
      </c>
      <c r="D139" s="4" t="s">
        <v>10</v>
      </c>
    </row>
    <row r="140" spans="1:9">
      <c r="A140" t="n">
        <v>2656</v>
      </c>
      <c r="B140" s="25" t="n">
        <v>22</v>
      </c>
      <c r="C140" s="7" t="n">
        <v>20</v>
      </c>
      <c r="D140" s="7" t="n">
        <v>0</v>
      </c>
    </row>
    <row r="141" spans="1:9">
      <c r="A141" t="s">
        <v>4</v>
      </c>
      <c r="B141" s="4" t="s">
        <v>5</v>
      </c>
      <c r="C141" s="4" t="s">
        <v>13</v>
      </c>
      <c r="D141" s="4" t="s">
        <v>10</v>
      </c>
      <c r="E141" s="4" t="s">
        <v>10</v>
      </c>
      <c r="F141" s="4" t="s">
        <v>10</v>
      </c>
      <c r="G141" s="4" t="s">
        <v>10</v>
      </c>
      <c r="H141" s="4" t="s">
        <v>13</v>
      </c>
    </row>
    <row r="142" spans="1:9">
      <c r="A142" t="n">
        <v>2660</v>
      </c>
      <c r="B142" s="26" t="n">
        <v>25</v>
      </c>
      <c r="C142" s="7" t="n">
        <v>5</v>
      </c>
      <c r="D142" s="7" t="n">
        <v>65535</v>
      </c>
      <c r="E142" s="7" t="n">
        <v>500</v>
      </c>
      <c r="F142" s="7" t="n">
        <v>800</v>
      </c>
      <c r="G142" s="7" t="n">
        <v>140</v>
      </c>
      <c r="H142" s="7" t="n">
        <v>0</v>
      </c>
    </row>
    <row r="143" spans="1:9">
      <c r="A143" t="s">
        <v>4</v>
      </c>
      <c r="B143" s="4" t="s">
        <v>5</v>
      </c>
      <c r="C143" s="4" t="s">
        <v>10</v>
      </c>
      <c r="D143" s="4" t="s">
        <v>13</v>
      </c>
      <c r="E143" s="4" t="s">
        <v>37</v>
      </c>
      <c r="F143" s="4" t="s">
        <v>13</v>
      </c>
      <c r="G143" s="4" t="s">
        <v>13</v>
      </c>
    </row>
    <row r="144" spans="1:9">
      <c r="A144" t="n">
        <v>2671</v>
      </c>
      <c r="B144" s="27" t="n">
        <v>24</v>
      </c>
      <c r="C144" s="7" t="n">
        <v>65533</v>
      </c>
      <c r="D144" s="7" t="n">
        <v>11</v>
      </c>
      <c r="E144" s="7" t="s">
        <v>38</v>
      </c>
      <c r="F144" s="7" t="n">
        <v>2</v>
      </c>
      <c r="G144" s="7" t="n">
        <v>0</v>
      </c>
    </row>
    <row r="145" spans="1:8">
      <c r="A145" t="s">
        <v>4</v>
      </c>
      <c r="B145" s="4" t="s">
        <v>5</v>
      </c>
    </row>
    <row r="146" spans="1:8">
      <c r="A146" t="n">
        <v>2761</v>
      </c>
      <c r="B146" s="28" t="n">
        <v>28</v>
      </c>
    </row>
    <row r="147" spans="1:8">
      <c r="A147" t="s">
        <v>4</v>
      </c>
      <c r="B147" s="4" t="s">
        <v>5</v>
      </c>
      <c r="C147" s="4" t="s">
        <v>13</v>
      </c>
    </row>
    <row r="148" spans="1:8">
      <c r="A148" t="n">
        <v>2762</v>
      </c>
      <c r="B148" s="29" t="n">
        <v>27</v>
      </c>
      <c r="C148" s="7" t="n">
        <v>0</v>
      </c>
    </row>
    <row r="149" spans="1:8">
      <c r="A149" t="s">
        <v>4</v>
      </c>
      <c r="B149" s="4" t="s">
        <v>5</v>
      </c>
      <c r="C149" s="4" t="s">
        <v>13</v>
      </c>
    </row>
    <row r="150" spans="1:8">
      <c r="A150" t="n">
        <v>2764</v>
      </c>
      <c r="B150" s="29" t="n">
        <v>27</v>
      </c>
      <c r="C150" s="7" t="n">
        <v>1</v>
      </c>
    </row>
    <row r="151" spans="1:8">
      <c r="A151" t="s">
        <v>4</v>
      </c>
      <c r="B151" s="4" t="s">
        <v>5</v>
      </c>
      <c r="C151" s="4" t="s">
        <v>13</v>
      </c>
      <c r="D151" s="4" t="s">
        <v>10</v>
      </c>
      <c r="E151" s="4" t="s">
        <v>10</v>
      </c>
      <c r="F151" s="4" t="s">
        <v>10</v>
      </c>
      <c r="G151" s="4" t="s">
        <v>10</v>
      </c>
      <c r="H151" s="4" t="s">
        <v>13</v>
      </c>
    </row>
    <row r="152" spans="1:8">
      <c r="A152" t="n">
        <v>2766</v>
      </c>
      <c r="B152" s="26" t="n">
        <v>25</v>
      </c>
      <c r="C152" s="7" t="n">
        <v>5</v>
      </c>
      <c r="D152" s="7" t="n">
        <v>65535</v>
      </c>
      <c r="E152" s="7" t="n">
        <v>65535</v>
      </c>
      <c r="F152" s="7" t="n">
        <v>65535</v>
      </c>
      <c r="G152" s="7" t="n">
        <v>65535</v>
      </c>
      <c r="H152" s="7" t="n">
        <v>0</v>
      </c>
    </row>
    <row r="153" spans="1:8">
      <c r="A153" t="s">
        <v>4</v>
      </c>
      <c r="B153" s="4" t="s">
        <v>5</v>
      </c>
      <c r="C153" s="4" t="s">
        <v>13</v>
      </c>
      <c r="D153" s="4" t="s">
        <v>6</v>
      </c>
    </row>
    <row r="154" spans="1:8">
      <c r="A154" t="n">
        <v>2777</v>
      </c>
      <c r="B154" s="9" t="n">
        <v>2</v>
      </c>
      <c r="C154" s="7" t="n">
        <v>10</v>
      </c>
      <c r="D154" s="7" t="s">
        <v>39</v>
      </c>
    </row>
    <row r="155" spans="1:8">
      <c r="A155" t="s">
        <v>4</v>
      </c>
      <c r="B155" s="4" t="s">
        <v>5</v>
      </c>
      <c r="C155" s="4" t="s">
        <v>10</v>
      </c>
    </row>
    <row r="156" spans="1:8">
      <c r="A156" t="n">
        <v>2800</v>
      </c>
      <c r="B156" s="30" t="n">
        <v>16</v>
      </c>
      <c r="C156" s="7" t="n">
        <v>0</v>
      </c>
    </row>
    <row r="157" spans="1:8">
      <c r="A157" t="s">
        <v>4</v>
      </c>
      <c r="B157" s="4" t="s">
        <v>5</v>
      </c>
      <c r="C157" s="4" t="s">
        <v>13</v>
      </c>
      <c r="D157" s="4" t="s">
        <v>6</v>
      </c>
    </row>
    <row r="158" spans="1:8">
      <c r="A158" t="n">
        <v>2803</v>
      </c>
      <c r="B158" s="9" t="n">
        <v>2</v>
      </c>
      <c r="C158" s="7" t="n">
        <v>10</v>
      </c>
      <c r="D158" s="7" t="s">
        <v>40</v>
      </c>
    </row>
    <row r="159" spans="1:8">
      <c r="A159" t="s">
        <v>4</v>
      </c>
      <c r="B159" s="4" t="s">
        <v>5</v>
      </c>
      <c r="C159" s="4" t="s">
        <v>10</v>
      </c>
    </row>
    <row r="160" spans="1:8">
      <c r="A160" t="n">
        <v>2821</v>
      </c>
      <c r="B160" s="30" t="n">
        <v>16</v>
      </c>
      <c r="C160" s="7" t="n">
        <v>0</v>
      </c>
    </row>
    <row r="161" spans="1:8">
      <c r="A161" t="s">
        <v>4</v>
      </c>
      <c r="B161" s="4" t="s">
        <v>5</v>
      </c>
      <c r="C161" s="4" t="s">
        <v>13</v>
      </c>
      <c r="D161" s="4" t="s">
        <v>6</v>
      </c>
    </row>
    <row r="162" spans="1:8">
      <c r="A162" t="n">
        <v>2824</v>
      </c>
      <c r="B162" s="9" t="n">
        <v>2</v>
      </c>
      <c r="C162" s="7" t="n">
        <v>10</v>
      </c>
      <c r="D162" s="7" t="s">
        <v>41</v>
      </c>
    </row>
    <row r="163" spans="1:8">
      <c r="A163" t="s">
        <v>4</v>
      </c>
      <c r="B163" s="4" t="s">
        <v>5</v>
      </c>
      <c r="C163" s="4" t="s">
        <v>10</v>
      </c>
    </row>
    <row r="164" spans="1:8">
      <c r="A164" t="n">
        <v>2843</v>
      </c>
      <c r="B164" s="30" t="n">
        <v>16</v>
      </c>
      <c r="C164" s="7" t="n">
        <v>0</v>
      </c>
    </row>
    <row r="165" spans="1:8">
      <c r="A165" t="s">
        <v>4</v>
      </c>
      <c r="B165" s="4" t="s">
        <v>5</v>
      </c>
      <c r="C165" s="4" t="s">
        <v>13</v>
      </c>
    </row>
    <row r="166" spans="1:8">
      <c r="A166" t="n">
        <v>2846</v>
      </c>
      <c r="B166" s="31" t="n">
        <v>23</v>
      </c>
      <c r="C166" s="7" t="n">
        <v>20</v>
      </c>
    </row>
    <row r="167" spans="1:8">
      <c r="A167" t="s">
        <v>4</v>
      </c>
      <c r="B167" s="4" t="s">
        <v>5</v>
      </c>
    </row>
    <row r="168" spans="1:8">
      <c r="A168" t="n">
        <v>2848</v>
      </c>
      <c r="B168" s="5" t="n">
        <v>1</v>
      </c>
    </row>
    <row r="169" spans="1:8" s="3" customFormat="1" customHeight="0">
      <c r="A169" s="3" t="s">
        <v>2</v>
      </c>
      <c r="B169" s="3" t="s">
        <v>42</v>
      </c>
    </row>
    <row r="170" spans="1:8">
      <c r="A170" t="s">
        <v>4</v>
      </c>
      <c r="B170" s="4" t="s">
        <v>5</v>
      </c>
      <c r="C170" s="4" t="s">
        <v>13</v>
      </c>
      <c r="D170" s="4" t="s">
        <v>10</v>
      </c>
    </row>
    <row r="171" spans="1:8">
      <c r="A171" t="n">
        <v>2852</v>
      </c>
      <c r="B171" s="32" t="n">
        <v>45</v>
      </c>
      <c r="C171" s="7" t="n">
        <v>18</v>
      </c>
      <c r="D171" s="7" t="n">
        <v>64</v>
      </c>
    </row>
    <row r="172" spans="1:8">
      <c r="A172" t="s">
        <v>4</v>
      </c>
      <c r="B172" s="4" t="s">
        <v>5</v>
      </c>
      <c r="C172" s="4" t="s">
        <v>13</v>
      </c>
      <c r="D172" s="4" t="s">
        <v>10</v>
      </c>
    </row>
    <row r="173" spans="1:8">
      <c r="A173" t="n">
        <v>2856</v>
      </c>
      <c r="B173" s="25" t="n">
        <v>22</v>
      </c>
      <c r="C173" s="7" t="n">
        <v>20</v>
      </c>
      <c r="D173" s="7" t="n">
        <v>0</v>
      </c>
    </row>
    <row r="174" spans="1:8">
      <c r="A174" t="s">
        <v>4</v>
      </c>
      <c r="B174" s="4" t="s">
        <v>5</v>
      </c>
      <c r="C174" s="4" t="s">
        <v>13</v>
      </c>
      <c r="D174" s="4" t="s">
        <v>10</v>
      </c>
      <c r="E174" s="4" t="s">
        <v>10</v>
      </c>
      <c r="F174" s="4" t="s">
        <v>10</v>
      </c>
      <c r="G174" s="4" t="s">
        <v>10</v>
      </c>
      <c r="H174" s="4" t="s">
        <v>13</v>
      </c>
    </row>
    <row r="175" spans="1:8">
      <c r="A175" t="n">
        <v>2860</v>
      </c>
      <c r="B175" s="26" t="n">
        <v>25</v>
      </c>
      <c r="C175" s="7" t="n">
        <v>5</v>
      </c>
      <c r="D175" s="7" t="n">
        <v>65535</v>
      </c>
      <c r="E175" s="7" t="n">
        <v>500</v>
      </c>
      <c r="F175" s="7" t="n">
        <v>800</v>
      </c>
      <c r="G175" s="7" t="n">
        <v>140</v>
      </c>
      <c r="H175" s="7" t="n">
        <v>0</v>
      </c>
    </row>
    <row r="176" spans="1:8">
      <c r="A176" t="s">
        <v>4</v>
      </c>
      <c r="B176" s="4" t="s">
        <v>5</v>
      </c>
      <c r="C176" s="4" t="s">
        <v>10</v>
      </c>
      <c r="D176" s="4" t="s">
        <v>13</v>
      </c>
      <c r="E176" s="4" t="s">
        <v>37</v>
      </c>
      <c r="F176" s="4" t="s">
        <v>13</v>
      </c>
      <c r="G176" s="4" t="s">
        <v>13</v>
      </c>
    </row>
    <row r="177" spans="1:8">
      <c r="A177" t="n">
        <v>2871</v>
      </c>
      <c r="B177" s="27" t="n">
        <v>24</v>
      </c>
      <c r="C177" s="7" t="n">
        <v>65533</v>
      </c>
      <c r="D177" s="7" t="n">
        <v>11</v>
      </c>
      <c r="E177" s="7" t="s">
        <v>43</v>
      </c>
      <c r="F177" s="7" t="n">
        <v>2</v>
      </c>
      <c r="G177" s="7" t="n">
        <v>0</v>
      </c>
    </row>
    <row r="178" spans="1:8">
      <c r="A178" t="s">
        <v>4</v>
      </c>
      <c r="B178" s="4" t="s">
        <v>5</v>
      </c>
    </row>
    <row r="179" spans="1:8">
      <c r="A179" t="n">
        <v>2917</v>
      </c>
      <c r="B179" s="28" t="n">
        <v>28</v>
      </c>
    </row>
    <row r="180" spans="1:8">
      <c r="A180" t="s">
        <v>4</v>
      </c>
      <c r="B180" s="4" t="s">
        <v>5</v>
      </c>
      <c r="C180" s="4" t="s">
        <v>13</v>
      </c>
    </row>
    <row r="181" spans="1:8">
      <c r="A181" t="n">
        <v>2918</v>
      </c>
      <c r="B181" s="29" t="n">
        <v>27</v>
      </c>
      <c r="C181" s="7" t="n">
        <v>0</v>
      </c>
    </row>
    <row r="182" spans="1:8">
      <c r="A182" t="s">
        <v>4</v>
      </c>
      <c r="B182" s="4" t="s">
        <v>5</v>
      </c>
      <c r="C182" s="4" t="s">
        <v>13</v>
      </c>
    </row>
    <row r="183" spans="1:8">
      <c r="A183" t="n">
        <v>2920</v>
      </c>
      <c r="B183" s="29" t="n">
        <v>27</v>
      </c>
      <c r="C183" s="7" t="n">
        <v>1</v>
      </c>
    </row>
    <row r="184" spans="1:8">
      <c r="A184" t="s">
        <v>4</v>
      </c>
      <c r="B184" s="4" t="s">
        <v>5</v>
      </c>
      <c r="C184" s="4" t="s">
        <v>13</v>
      </c>
      <c r="D184" s="4" t="s">
        <v>10</v>
      </c>
      <c r="E184" s="4" t="s">
        <v>10</v>
      </c>
      <c r="F184" s="4" t="s">
        <v>10</v>
      </c>
      <c r="G184" s="4" t="s">
        <v>10</v>
      </c>
      <c r="H184" s="4" t="s">
        <v>13</v>
      </c>
    </row>
    <row r="185" spans="1:8">
      <c r="A185" t="n">
        <v>2922</v>
      </c>
      <c r="B185" s="26" t="n">
        <v>25</v>
      </c>
      <c r="C185" s="7" t="n">
        <v>5</v>
      </c>
      <c r="D185" s="7" t="n">
        <v>65535</v>
      </c>
      <c r="E185" s="7" t="n">
        <v>65535</v>
      </c>
      <c r="F185" s="7" t="n">
        <v>65535</v>
      </c>
      <c r="G185" s="7" t="n">
        <v>65535</v>
      </c>
      <c r="H185" s="7" t="n">
        <v>0</v>
      </c>
    </row>
    <row r="186" spans="1:8">
      <c r="A186" t="s">
        <v>4</v>
      </c>
      <c r="B186" s="4" t="s">
        <v>5</v>
      </c>
      <c r="C186" s="4" t="s">
        <v>13</v>
      </c>
      <c r="D186" s="4" t="s">
        <v>10</v>
      </c>
      <c r="E186" s="4" t="s">
        <v>13</v>
      </c>
      <c r="F186" s="4" t="s">
        <v>13</v>
      </c>
      <c r="G186" s="4" t="s">
        <v>26</v>
      </c>
    </row>
    <row r="187" spans="1:8">
      <c r="A187" t="n">
        <v>2933</v>
      </c>
      <c r="B187" s="16" t="n">
        <v>5</v>
      </c>
      <c r="C187" s="7" t="n">
        <v>30</v>
      </c>
      <c r="D187" s="7" t="n">
        <v>0</v>
      </c>
      <c r="E187" s="7" t="n">
        <v>8</v>
      </c>
      <c r="F187" s="7" t="n">
        <v>1</v>
      </c>
      <c r="G187" s="19" t="n">
        <f t="normal" ca="1">A241</f>
        <v>0</v>
      </c>
    </row>
    <row r="188" spans="1:8">
      <c r="A188" t="s">
        <v>4</v>
      </c>
      <c r="B188" s="4" t="s">
        <v>5</v>
      </c>
      <c r="C188" s="4" t="s">
        <v>13</v>
      </c>
      <c r="D188" s="4" t="s">
        <v>22</v>
      </c>
      <c r="E188" s="4" t="s">
        <v>10</v>
      </c>
      <c r="F188" s="4" t="s">
        <v>13</v>
      </c>
    </row>
    <row r="189" spans="1:8">
      <c r="A189" t="n">
        <v>2943</v>
      </c>
      <c r="B189" s="33" t="n">
        <v>49</v>
      </c>
      <c r="C189" s="7" t="n">
        <v>3</v>
      </c>
      <c r="D189" s="7" t="n">
        <v>0.699999988079071</v>
      </c>
      <c r="E189" s="7" t="n">
        <v>500</v>
      </c>
      <c r="F189" s="7" t="n">
        <v>0</v>
      </c>
    </row>
    <row r="190" spans="1:8">
      <c r="A190" t="s">
        <v>4</v>
      </c>
      <c r="B190" s="4" t="s">
        <v>5</v>
      </c>
      <c r="C190" s="4" t="s">
        <v>13</v>
      </c>
      <c r="D190" s="4" t="s">
        <v>10</v>
      </c>
    </row>
    <row r="191" spans="1:8">
      <c r="A191" t="n">
        <v>2952</v>
      </c>
      <c r="B191" s="34" t="n">
        <v>58</v>
      </c>
      <c r="C191" s="7" t="n">
        <v>5</v>
      </c>
      <c r="D191" s="7" t="n">
        <v>300</v>
      </c>
    </row>
    <row r="192" spans="1:8">
      <c r="A192" t="s">
        <v>4</v>
      </c>
      <c r="B192" s="4" t="s">
        <v>5</v>
      </c>
      <c r="C192" s="4" t="s">
        <v>22</v>
      </c>
      <c r="D192" s="4" t="s">
        <v>10</v>
      </c>
    </row>
    <row r="193" spans="1:8">
      <c r="A193" t="n">
        <v>2956</v>
      </c>
      <c r="B193" s="35" t="n">
        <v>103</v>
      </c>
      <c r="C193" s="7" t="n">
        <v>0</v>
      </c>
      <c r="D193" s="7" t="n">
        <v>300</v>
      </c>
    </row>
    <row r="194" spans="1:8">
      <c r="A194" t="s">
        <v>4</v>
      </c>
      <c r="B194" s="4" t="s">
        <v>5</v>
      </c>
      <c r="C194" s="4" t="s">
        <v>13</v>
      </c>
      <c r="D194" s="4" t="s">
        <v>10</v>
      </c>
    </row>
    <row r="195" spans="1:8">
      <c r="A195" t="n">
        <v>2963</v>
      </c>
      <c r="B195" s="34" t="n">
        <v>58</v>
      </c>
      <c r="C195" s="7" t="n">
        <v>10</v>
      </c>
      <c r="D195" s="7" t="n">
        <v>300</v>
      </c>
    </row>
    <row r="196" spans="1:8">
      <c r="A196" t="s">
        <v>4</v>
      </c>
      <c r="B196" s="4" t="s">
        <v>5</v>
      </c>
      <c r="C196" s="4" t="s">
        <v>13</v>
      </c>
      <c r="D196" s="4" t="s">
        <v>10</v>
      </c>
    </row>
    <row r="197" spans="1:8">
      <c r="A197" t="n">
        <v>2967</v>
      </c>
      <c r="B197" s="34" t="n">
        <v>58</v>
      </c>
      <c r="C197" s="7" t="n">
        <v>12</v>
      </c>
      <c r="D197" s="7" t="n">
        <v>0</v>
      </c>
    </row>
    <row r="198" spans="1:8">
      <c r="A198" t="s">
        <v>4</v>
      </c>
      <c r="B198" s="4" t="s">
        <v>5</v>
      </c>
      <c r="C198" s="4" t="s">
        <v>13</v>
      </c>
      <c r="D198" s="4" t="s">
        <v>13</v>
      </c>
      <c r="E198" s="4" t="s">
        <v>13</v>
      </c>
      <c r="F198" s="4" t="s">
        <v>13</v>
      </c>
    </row>
    <row r="199" spans="1:8">
      <c r="A199" t="n">
        <v>2971</v>
      </c>
      <c r="B199" s="8" t="n">
        <v>14</v>
      </c>
      <c r="C199" s="7" t="n">
        <v>0</v>
      </c>
      <c r="D199" s="7" t="n">
        <v>0</v>
      </c>
      <c r="E199" s="7" t="n">
        <v>0</v>
      </c>
      <c r="F199" s="7" t="n">
        <v>4</v>
      </c>
    </row>
    <row r="200" spans="1:8">
      <c r="A200" t="s">
        <v>4</v>
      </c>
      <c r="B200" s="4" t="s">
        <v>5</v>
      </c>
      <c r="C200" s="4" t="s">
        <v>13</v>
      </c>
      <c r="D200" s="4" t="s">
        <v>10</v>
      </c>
      <c r="E200" s="4" t="s">
        <v>10</v>
      </c>
      <c r="F200" s="4" t="s">
        <v>13</v>
      </c>
    </row>
    <row r="201" spans="1:8">
      <c r="A201" t="n">
        <v>2976</v>
      </c>
      <c r="B201" s="26" t="n">
        <v>25</v>
      </c>
      <c r="C201" s="7" t="n">
        <v>1</v>
      </c>
      <c r="D201" s="7" t="n">
        <v>65535</v>
      </c>
      <c r="E201" s="7" t="n">
        <v>420</v>
      </c>
      <c r="F201" s="7" t="n">
        <v>5</v>
      </c>
    </row>
    <row r="202" spans="1:8">
      <c r="A202" t="s">
        <v>4</v>
      </c>
      <c r="B202" s="4" t="s">
        <v>5</v>
      </c>
      <c r="C202" s="4" t="s">
        <v>13</v>
      </c>
      <c r="D202" s="4" t="s">
        <v>10</v>
      </c>
      <c r="E202" s="4" t="s">
        <v>6</v>
      </c>
    </row>
    <row r="203" spans="1:8">
      <c r="A203" t="n">
        <v>2983</v>
      </c>
      <c r="B203" s="36" t="n">
        <v>51</v>
      </c>
      <c r="C203" s="7" t="n">
        <v>4</v>
      </c>
      <c r="D203" s="7" t="n">
        <v>0</v>
      </c>
      <c r="E203" s="7" t="s">
        <v>44</v>
      </c>
    </row>
    <row r="204" spans="1:8">
      <c r="A204" t="s">
        <v>4</v>
      </c>
      <c r="B204" s="4" t="s">
        <v>5</v>
      </c>
      <c r="C204" s="4" t="s">
        <v>10</v>
      </c>
    </row>
    <row r="205" spans="1:8">
      <c r="A205" t="n">
        <v>2996</v>
      </c>
      <c r="B205" s="30" t="n">
        <v>16</v>
      </c>
      <c r="C205" s="7" t="n">
        <v>0</v>
      </c>
    </row>
    <row r="206" spans="1:8">
      <c r="A206" t="s">
        <v>4</v>
      </c>
      <c r="B206" s="4" t="s">
        <v>5</v>
      </c>
      <c r="C206" s="4" t="s">
        <v>10</v>
      </c>
      <c r="D206" s="4" t="s">
        <v>37</v>
      </c>
      <c r="E206" s="4" t="s">
        <v>13</v>
      </c>
      <c r="F206" s="4" t="s">
        <v>13</v>
      </c>
    </row>
    <row r="207" spans="1:8">
      <c r="A207" t="n">
        <v>2999</v>
      </c>
      <c r="B207" s="37" t="n">
        <v>26</v>
      </c>
      <c r="C207" s="7" t="n">
        <v>0</v>
      </c>
      <c r="D207" s="7" t="s">
        <v>45</v>
      </c>
      <c r="E207" s="7" t="n">
        <v>2</v>
      </c>
      <c r="F207" s="7" t="n">
        <v>0</v>
      </c>
    </row>
    <row r="208" spans="1:8">
      <c r="A208" t="s">
        <v>4</v>
      </c>
      <c r="B208" s="4" t="s">
        <v>5</v>
      </c>
    </row>
    <row r="209" spans="1:6">
      <c r="A209" t="n">
        <v>3049</v>
      </c>
      <c r="B209" s="28" t="n">
        <v>28</v>
      </c>
    </row>
    <row r="210" spans="1:6">
      <c r="A210" t="s">
        <v>4</v>
      </c>
      <c r="B210" s="4" t="s">
        <v>5</v>
      </c>
      <c r="C210" s="4" t="s">
        <v>13</v>
      </c>
      <c r="D210" s="4" t="s">
        <v>10</v>
      </c>
      <c r="E210" s="4" t="s">
        <v>10</v>
      </c>
      <c r="F210" s="4" t="s">
        <v>13</v>
      </c>
    </row>
    <row r="211" spans="1:6">
      <c r="A211" t="n">
        <v>3050</v>
      </c>
      <c r="B211" s="26" t="n">
        <v>25</v>
      </c>
      <c r="C211" s="7" t="n">
        <v>1</v>
      </c>
      <c r="D211" s="7" t="n">
        <v>160</v>
      </c>
      <c r="E211" s="7" t="n">
        <v>570</v>
      </c>
      <c r="F211" s="7" t="n">
        <v>1</v>
      </c>
    </row>
    <row r="212" spans="1:6">
      <c r="A212" t="s">
        <v>4</v>
      </c>
      <c r="B212" s="4" t="s">
        <v>5</v>
      </c>
      <c r="C212" s="4" t="s">
        <v>13</v>
      </c>
      <c r="D212" s="4" t="s">
        <v>10</v>
      </c>
      <c r="E212" s="4" t="s">
        <v>6</v>
      </c>
    </row>
    <row r="213" spans="1:6">
      <c r="A213" t="n">
        <v>3057</v>
      </c>
      <c r="B213" s="36" t="n">
        <v>51</v>
      </c>
      <c r="C213" s="7" t="n">
        <v>4</v>
      </c>
      <c r="D213" s="7" t="n">
        <v>17</v>
      </c>
      <c r="E213" s="7" t="s">
        <v>46</v>
      </c>
    </row>
    <row r="214" spans="1:6">
      <c r="A214" t="s">
        <v>4</v>
      </c>
      <c r="B214" s="4" t="s">
        <v>5</v>
      </c>
      <c r="C214" s="4" t="s">
        <v>10</v>
      </c>
    </row>
    <row r="215" spans="1:6">
      <c r="A215" t="n">
        <v>3070</v>
      </c>
      <c r="B215" s="30" t="n">
        <v>16</v>
      </c>
      <c r="C215" s="7" t="n">
        <v>0</v>
      </c>
    </row>
    <row r="216" spans="1:6">
      <c r="A216" t="s">
        <v>4</v>
      </c>
      <c r="B216" s="4" t="s">
        <v>5</v>
      </c>
      <c r="C216" s="4" t="s">
        <v>10</v>
      </c>
      <c r="D216" s="4" t="s">
        <v>37</v>
      </c>
      <c r="E216" s="4" t="s">
        <v>13</v>
      </c>
      <c r="F216" s="4" t="s">
        <v>13</v>
      </c>
    </row>
    <row r="217" spans="1:6">
      <c r="A217" t="n">
        <v>3073</v>
      </c>
      <c r="B217" s="37" t="n">
        <v>26</v>
      </c>
      <c r="C217" s="7" t="n">
        <v>17</v>
      </c>
      <c r="D217" s="7" t="s">
        <v>47</v>
      </c>
      <c r="E217" s="7" t="n">
        <v>2</v>
      </c>
      <c r="F217" s="7" t="n">
        <v>0</v>
      </c>
    </row>
    <row r="218" spans="1:6">
      <c r="A218" t="s">
        <v>4</v>
      </c>
      <c r="B218" s="4" t="s">
        <v>5</v>
      </c>
    </row>
    <row r="219" spans="1:6">
      <c r="A219" t="n">
        <v>3113</v>
      </c>
      <c r="B219" s="28" t="n">
        <v>28</v>
      </c>
    </row>
    <row r="220" spans="1:6">
      <c r="A220" t="s">
        <v>4</v>
      </c>
      <c r="B220" s="4" t="s">
        <v>5</v>
      </c>
      <c r="C220" s="4" t="s">
        <v>10</v>
      </c>
    </row>
    <row r="221" spans="1:6">
      <c r="A221" t="n">
        <v>3114</v>
      </c>
      <c r="B221" s="13" t="n">
        <v>12</v>
      </c>
      <c r="C221" s="7" t="n">
        <v>0</v>
      </c>
    </row>
    <row r="222" spans="1:6">
      <c r="A222" t="s">
        <v>4</v>
      </c>
      <c r="B222" s="4" t="s">
        <v>5</v>
      </c>
      <c r="C222" s="4" t="s">
        <v>9</v>
      </c>
    </row>
    <row r="223" spans="1:6">
      <c r="A223" t="n">
        <v>3117</v>
      </c>
      <c r="B223" s="38" t="n">
        <v>15</v>
      </c>
      <c r="C223" s="7" t="n">
        <v>67108864</v>
      </c>
    </row>
    <row r="224" spans="1:6">
      <c r="A224" t="s">
        <v>4</v>
      </c>
      <c r="B224" s="4" t="s">
        <v>5</v>
      </c>
      <c r="C224" s="4" t="s">
        <v>10</v>
      </c>
      <c r="D224" s="4" t="s">
        <v>13</v>
      </c>
    </row>
    <row r="225" spans="1:6">
      <c r="A225" t="n">
        <v>3122</v>
      </c>
      <c r="B225" s="39" t="n">
        <v>89</v>
      </c>
      <c r="C225" s="7" t="n">
        <v>65533</v>
      </c>
      <c r="D225" s="7" t="n">
        <v>1</v>
      </c>
    </row>
    <row r="226" spans="1:6">
      <c r="A226" t="s">
        <v>4</v>
      </c>
      <c r="B226" s="4" t="s">
        <v>5</v>
      </c>
      <c r="C226" s="4" t="s">
        <v>13</v>
      </c>
      <c r="D226" s="4" t="s">
        <v>10</v>
      </c>
    </row>
    <row r="227" spans="1:6">
      <c r="A227" t="n">
        <v>3126</v>
      </c>
      <c r="B227" s="34" t="n">
        <v>58</v>
      </c>
      <c r="C227" s="7" t="n">
        <v>105</v>
      </c>
      <c r="D227" s="7" t="n">
        <v>300</v>
      </c>
    </row>
    <row r="228" spans="1:6">
      <c r="A228" t="s">
        <v>4</v>
      </c>
      <c r="B228" s="4" t="s">
        <v>5</v>
      </c>
      <c r="C228" s="4" t="s">
        <v>22</v>
      </c>
      <c r="D228" s="4" t="s">
        <v>10</v>
      </c>
    </row>
    <row r="229" spans="1:6">
      <c r="A229" t="n">
        <v>3130</v>
      </c>
      <c r="B229" s="35" t="n">
        <v>103</v>
      </c>
      <c r="C229" s="7" t="n">
        <v>1</v>
      </c>
      <c r="D229" s="7" t="n">
        <v>300</v>
      </c>
    </row>
    <row r="230" spans="1:6">
      <c r="A230" t="s">
        <v>4</v>
      </c>
      <c r="B230" s="4" t="s">
        <v>5</v>
      </c>
      <c r="C230" s="4" t="s">
        <v>13</v>
      </c>
      <c r="D230" s="4" t="s">
        <v>22</v>
      </c>
      <c r="E230" s="4" t="s">
        <v>10</v>
      </c>
      <c r="F230" s="4" t="s">
        <v>13</v>
      </c>
    </row>
    <row r="231" spans="1:6">
      <c r="A231" t="n">
        <v>3137</v>
      </c>
      <c r="B231" s="33" t="n">
        <v>49</v>
      </c>
      <c r="C231" s="7" t="n">
        <v>3</v>
      </c>
      <c r="D231" s="7" t="n">
        <v>1</v>
      </c>
      <c r="E231" s="7" t="n">
        <v>500</v>
      </c>
      <c r="F231" s="7" t="n">
        <v>0</v>
      </c>
    </row>
    <row r="232" spans="1:6">
      <c r="A232" t="s">
        <v>4</v>
      </c>
      <c r="B232" s="4" t="s">
        <v>5</v>
      </c>
      <c r="C232" s="4" t="s">
        <v>13</v>
      </c>
      <c r="D232" s="4" t="s">
        <v>10</v>
      </c>
    </row>
    <row r="233" spans="1:6">
      <c r="A233" t="n">
        <v>3146</v>
      </c>
      <c r="B233" s="34" t="n">
        <v>58</v>
      </c>
      <c r="C233" s="7" t="n">
        <v>11</v>
      </c>
      <c r="D233" s="7" t="n">
        <v>300</v>
      </c>
    </row>
    <row r="234" spans="1:6">
      <c r="A234" t="s">
        <v>4</v>
      </c>
      <c r="B234" s="4" t="s">
        <v>5</v>
      </c>
      <c r="C234" s="4" t="s">
        <v>13</v>
      </c>
      <c r="D234" s="4" t="s">
        <v>10</v>
      </c>
    </row>
    <row r="235" spans="1:6">
      <c r="A235" t="n">
        <v>3150</v>
      </c>
      <c r="B235" s="34" t="n">
        <v>58</v>
      </c>
      <c r="C235" s="7" t="n">
        <v>12</v>
      </c>
      <c r="D235" s="7" t="n">
        <v>0</v>
      </c>
    </row>
    <row r="236" spans="1:6">
      <c r="A236" t="s">
        <v>4</v>
      </c>
      <c r="B236" s="4" t="s">
        <v>5</v>
      </c>
      <c r="C236" s="4" t="s">
        <v>13</v>
      </c>
      <c r="D236" s="4" t="s">
        <v>10</v>
      </c>
      <c r="E236" s="4" t="s">
        <v>6</v>
      </c>
      <c r="F236" s="4" t="s">
        <v>6</v>
      </c>
      <c r="G236" s="4" t="s">
        <v>6</v>
      </c>
      <c r="H236" s="4" t="s">
        <v>6</v>
      </c>
    </row>
    <row r="237" spans="1:6">
      <c r="A237" t="n">
        <v>3154</v>
      </c>
      <c r="B237" s="36" t="n">
        <v>51</v>
      </c>
      <c r="C237" s="7" t="n">
        <v>3</v>
      </c>
      <c r="D237" s="7" t="n">
        <v>0</v>
      </c>
      <c r="E237" s="7" t="s">
        <v>48</v>
      </c>
      <c r="F237" s="7" t="s">
        <v>49</v>
      </c>
      <c r="G237" s="7" t="s">
        <v>50</v>
      </c>
      <c r="H237" s="7" t="s">
        <v>51</v>
      </c>
    </row>
    <row r="238" spans="1:6">
      <c r="A238" t="s">
        <v>4</v>
      </c>
      <c r="B238" s="4" t="s">
        <v>5</v>
      </c>
      <c r="C238" s="4" t="s">
        <v>13</v>
      </c>
      <c r="D238" s="4" t="s">
        <v>10</v>
      </c>
      <c r="E238" s="4" t="s">
        <v>6</v>
      </c>
      <c r="F238" s="4" t="s">
        <v>6</v>
      </c>
      <c r="G238" s="4" t="s">
        <v>6</v>
      </c>
      <c r="H238" s="4" t="s">
        <v>6</v>
      </c>
    </row>
    <row r="239" spans="1:6">
      <c r="A239" t="n">
        <v>3183</v>
      </c>
      <c r="B239" s="36" t="n">
        <v>51</v>
      </c>
      <c r="C239" s="7" t="n">
        <v>3</v>
      </c>
      <c r="D239" s="7" t="n">
        <v>17</v>
      </c>
      <c r="E239" s="7" t="s">
        <v>48</v>
      </c>
      <c r="F239" s="7" t="s">
        <v>49</v>
      </c>
      <c r="G239" s="7" t="s">
        <v>50</v>
      </c>
      <c r="H239" s="7" t="s">
        <v>51</v>
      </c>
    </row>
    <row r="240" spans="1:6">
      <c r="A240" t="s">
        <v>4</v>
      </c>
      <c r="B240" s="4" t="s">
        <v>5</v>
      </c>
      <c r="C240" s="4" t="s">
        <v>13</v>
      </c>
      <c r="D240" s="4" t="s">
        <v>6</v>
      </c>
    </row>
    <row r="241" spans="1:8">
      <c r="A241" t="n">
        <v>3212</v>
      </c>
      <c r="B241" s="9" t="n">
        <v>2</v>
      </c>
      <c r="C241" s="7" t="n">
        <v>10</v>
      </c>
      <c r="D241" s="7" t="s">
        <v>39</v>
      </c>
    </row>
    <row r="242" spans="1:8">
      <c r="A242" t="s">
        <v>4</v>
      </c>
      <c r="B242" s="4" t="s">
        <v>5</v>
      </c>
      <c r="C242" s="4" t="s">
        <v>10</v>
      </c>
    </row>
    <row r="243" spans="1:8">
      <c r="A243" t="n">
        <v>3235</v>
      </c>
      <c r="B243" s="30" t="n">
        <v>16</v>
      </c>
      <c r="C243" s="7" t="n">
        <v>0</v>
      </c>
    </row>
    <row r="244" spans="1:8">
      <c r="A244" t="s">
        <v>4</v>
      </c>
      <c r="B244" s="4" t="s">
        <v>5</v>
      </c>
      <c r="C244" s="4" t="s">
        <v>13</v>
      </c>
      <c r="D244" s="4" t="s">
        <v>6</v>
      </c>
    </row>
    <row r="245" spans="1:8">
      <c r="A245" t="n">
        <v>3238</v>
      </c>
      <c r="B245" s="9" t="n">
        <v>2</v>
      </c>
      <c r="C245" s="7" t="n">
        <v>10</v>
      </c>
      <c r="D245" s="7" t="s">
        <v>40</v>
      </c>
    </row>
    <row r="246" spans="1:8">
      <c r="A246" t="s">
        <v>4</v>
      </c>
      <c r="B246" s="4" t="s">
        <v>5</v>
      </c>
      <c r="C246" s="4" t="s">
        <v>10</v>
      </c>
    </row>
    <row r="247" spans="1:8">
      <c r="A247" t="n">
        <v>3256</v>
      </c>
      <c r="B247" s="30" t="n">
        <v>16</v>
      </c>
      <c r="C247" s="7" t="n">
        <v>0</v>
      </c>
    </row>
    <row r="248" spans="1:8">
      <c r="A248" t="s">
        <v>4</v>
      </c>
      <c r="B248" s="4" t="s">
        <v>5</v>
      </c>
      <c r="C248" s="4" t="s">
        <v>13</v>
      </c>
      <c r="D248" s="4" t="s">
        <v>6</v>
      </c>
    </row>
    <row r="249" spans="1:8">
      <c r="A249" t="n">
        <v>3259</v>
      </c>
      <c r="B249" s="9" t="n">
        <v>2</v>
      </c>
      <c r="C249" s="7" t="n">
        <v>10</v>
      </c>
      <c r="D249" s="7" t="s">
        <v>41</v>
      </c>
    </row>
    <row r="250" spans="1:8">
      <c r="A250" t="s">
        <v>4</v>
      </c>
      <c r="B250" s="4" t="s">
        <v>5</v>
      </c>
      <c r="C250" s="4" t="s">
        <v>10</v>
      </c>
    </row>
    <row r="251" spans="1:8">
      <c r="A251" t="n">
        <v>3278</v>
      </c>
      <c r="B251" s="30" t="n">
        <v>16</v>
      </c>
      <c r="C251" s="7" t="n">
        <v>0</v>
      </c>
    </row>
    <row r="252" spans="1:8">
      <c r="A252" t="s">
        <v>4</v>
      </c>
      <c r="B252" s="4" t="s">
        <v>5</v>
      </c>
      <c r="C252" s="4" t="s">
        <v>13</v>
      </c>
    </row>
    <row r="253" spans="1:8">
      <c r="A253" t="n">
        <v>3281</v>
      </c>
      <c r="B253" s="31" t="n">
        <v>23</v>
      </c>
      <c r="C253" s="7" t="n">
        <v>20</v>
      </c>
    </row>
    <row r="254" spans="1:8">
      <c r="A254" t="s">
        <v>4</v>
      </c>
      <c r="B254" s="4" t="s">
        <v>5</v>
      </c>
      <c r="C254" s="4" t="s">
        <v>13</v>
      </c>
      <c r="D254" s="4" t="s">
        <v>10</v>
      </c>
    </row>
    <row r="255" spans="1:8">
      <c r="A255" t="n">
        <v>3283</v>
      </c>
      <c r="B255" s="32" t="n">
        <v>45</v>
      </c>
      <c r="C255" s="7" t="n">
        <v>23</v>
      </c>
      <c r="D255" s="7" t="n">
        <v>64</v>
      </c>
    </row>
    <row r="256" spans="1:8">
      <c r="A256" t="s">
        <v>4</v>
      </c>
      <c r="B256" s="4" t="s">
        <v>5</v>
      </c>
    </row>
    <row r="257" spans="1:4">
      <c r="A257" t="n">
        <v>3287</v>
      </c>
      <c r="B257" s="5" t="n">
        <v>1</v>
      </c>
    </row>
    <row r="258" spans="1:4" s="3" customFormat="1" customHeight="0">
      <c r="A258" s="3" t="s">
        <v>2</v>
      </c>
      <c r="B258" s="3" t="s">
        <v>52</v>
      </c>
    </row>
    <row r="259" spans="1:4">
      <c r="A259" t="s">
        <v>4</v>
      </c>
      <c r="B259" s="4" t="s">
        <v>5</v>
      </c>
      <c r="C259" s="4" t="s">
        <v>13</v>
      </c>
      <c r="D259" s="4" t="s">
        <v>10</v>
      </c>
    </row>
    <row r="260" spans="1:4">
      <c r="A260" t="n">
        <v>3288</v>
      </c>
      <c r="B260" s="32" t="n">
        <v>45</v>
      </c>
      <c r="C260" s="7" t="n">
        <v>18</v>
      </c>
      <c r="D260" s="7" t="n">
        <v>64</v>
      </c>
    </row>
    <row r="261" spans="1:4">
      <c r="A261" t="s">
        <v>4</v>
      </c>
      <c r="B261" s="4" t="s">
        <v>5</v>
      </c>
      <c r="C261" s="4" t="s">
        <v>13</v>
      </c>
      <c r="D261" s="4" t="s">
        <v>10</v>
      </c>
    </row>
    <row r="262" spans="1:4">
      <c r="A262" t="n">
        <v>3292</v>
      </c>
      <c r="B262" s="25" t="n">
        <v>22</v>
      </c>
      <c r="C262" s="7" t="n">
        <v>20</v>
      </c>
      <c r="D262" s="7" t="n">
        <v>0</v>
      </c>
    </row>
    <row r="263" spans="1:4">
      <c r="A263" t="s">
        <v>4</v>
      </c>
      <c r="B263" s="4" t="s">
        <v>5</v>
      </c>
      <c r="C263" s="4" t="s">
        <v>13</v>
      </c>
      <c r="D263" s="4" t="s">
        <v>10</v>
      </c>
      <c r="E263" s="4" t="s">
        <v>13</v>
      </c>
      <c r="F263" s="4" t="s">
        <v>10</v>
      </c>
      <c r="G263" s="4" t="s">
        <v>13</v>
      </c>
      <c r="H263" s="4" t="s">
        <v>13</v>
      </c>
      <c r="I263" s="4" t="s">
        <v>13</v>
      </c>
      <c r="J263" s="4" t="s">
        <v>26</v>
      </c>
    </row>
    <row r="264" spans="1:4">
      <c r="A264" t="n">
        <v>3296</v>
      </c>
      <c r="B264" s="16" t="n">
        <v>5</v>
      </c>
      <c r="C264" s="7" t="n">
        <v>30</v>
      </c>
      <c r="D264" s="7" t="n">
        <v>8512</v>
      </c>
      <c r="E264" s="7" t="n">
        <v>30</v>
      </c>
      <c r="F264" s="7" t="n">
        <v>9216</v>
      </c>
      <c r="G264" s="7" t="n">
        <v>8</v>
      </c>
      <c r="H264" s="7" t="n">
        <v>9</v>
      </c>
      <c r="I264" s="7" t="n">
        <v>1</v>
      </c>
      <c r="J264" s="19" t="n">
        <f t="normal" ca="1">A378</f>
        <v>0</v>
      </c>
    </row>
    <row r="265" spans="1:4">
      <c r="A265" t="s">
        <v>4</v>
      </c>
      <c r="B265" s="4" t="s">
        <v>5</v>
      </c>
      <c r="C265" s="4" t="s">
        <v>13</v>
      </c>
      <c r="D265" s="4" t="s">
        <v>10</v>
      </c>
      <c r="E265" s="4" t="s">
        <v>10</v>
      </c>
      <c r="F265" s="4" t="s">
        <v>10</v>
      </c>
      <c r="G265" s="4" t="s">
        <v>10</v>
      </c>
      <c r="H265" s="4" t="s">
        <v>13</v>
      </c>
    </row>
    <row r="266" spans="1:4">
      <c r="A266" t="n">
        <v>3310</v>
      </c>
      <c r="B266" s="26" t="n">
        <v>25</v>
      </c>
      <c r="C266" s="7" t="n">
        <v>5</v>
      </c>
      <c r="D266" s="7" t="n">
        <v>65535</v>
      </c>
      <c r="E266" s="7" t="n">
        <v>500</v>
      </c>
      <c r="F266" s="7" t="n">
        <v>800</v>
      </c>
      <c r="G266" s="7" t="n">
        <v>140</v>
      </c>
      <c r="H266" s="7" t="n">
        <v>0</v>
      </c>
    </row>
    <row r="267" spans="1:4">
      <c r="A267" t="s">
        <v>4</v>
      </c>
      <c r="B267" s="4" t="s">
        <v>5</v>
      </c>
      <c r="C267" s="4" t="s">
        <v>10</v>
      </c>
      <c r="D267" s="4" t="s">
        <v>13</v>
      </c>
      <c r="E267" s="4" t="s">
        <v>37</v>
      </c>
      <c r="F267" s="4" t="s">
        <v>13</v>
      </c>
      <c r="G267" s="4" t="s">
        <v>13</v>
      </c>
    </row>
    <row r="268" spans="1:4">
      <c r="A268" t="n">
        <v>3321</v>
      </c>
      <c r="B268" s="27" t="n">
        <v>24</v>
      </c>
      <c r="C268" s="7" t="n">
        <v>65533</v>
      </c>
      <c r="D268" s="7" t="n">
        <v>11</v>
      </c>
      <c r="E268" s="7" t="s">
        <v>53</v>
      </c>
      <c r="F268" s="7" t="n">
        <v>2</v>
      </c>
      <c r="G268" s="7" t="n">
        <v>0</v>
      </c>
    </row>
    <row r="269" spans="1:4">
      <c r="A269" t="s">
        <v>4</v>
      </c>
      <c r="B269" s="4" t="s">
        <v>5</v>
      </c>
    </row>
    <row r="270" spans="1:4">
      <c r="A270" t="n">
        <v>3358</v>
      </c>
      <c r="B270" s="28" t="n">
        <v>28</v>
      </c>
    </row>
    <row r="271" spans="1:4">
      <c r="A271" t="s">
        <v>4</v>
      </c>
      <c r="B271" s="4" t="s">
        <v>5</v>
      </c>
      <c r="C271" s="4" t="s">
        <v>13</v>
      </c>
    </row>
    <row r="272" spans="1:4">
      <c r="A272" t="n">
        <v>3359</v>
      </c>
      <c r="B272" s="29" t="n">
        <v>27</v>
      </c>
      <c r="C272" s="7" t="n">
        <v>0</v>
      </c>
    </row>
    <row r="273" spans="1:10">
      <c r="A273" t="s">
        <v>4</v>
      </c>
      <c r="B273" s="4" t="s">
        <v>5</v>
      </c>
      <c r="C273" s="4" t="s">
        <v>13</v>
      </c>
    </row>
    <row r="274" spans="1:10">
      <c r="A274" t="n">
        <v>3361</v>
      </c>
      <c r="B274" s="29" t="n">
        <v>27</v>
      </c>
      <c r="C274" s="7" t="n">
        <v>1</v>
      </c>
    </row>
    <row r="275" spans="1:10">
      <c r="A275" t="s">
        <v>4</v>
      </c>
      <c r="B275" s="4" t="s">
        <v>5</v>
      </c>
      <c r="C275" s="4" t="s">
        <v>13</v>
      </c>
      <c r="D275" s="4" t="s">
        <v>10</v>
      </c>
      <c r="E275" s="4" t="s">
        <v>10</v>
      </c>
      <c r="F275" s="4" t="s">
        <v>10</v>
      </c>
      <c r="G275" s="4" t="s">
        <v>10</v>
      </c>
      <c r="H275" s="4" t="s">
        <v>13</v>
      </c>
    </row>
    <row r="276" spans="1:10">
      <c r="A276" t="n">
        <v>3363</v>
      </c>
      <c r="B276" s="26" t="n">
        <v>25</v>
      </c>
      <c r="C276" s="7" t="n">
        <v>5</v>
      </c>
      <c r="D276" s="7" t="n">
        <v>65535</v>
      </c>
      <c r="E276" s="7" t="n">
        <v>65535</v>
      </c>
      <c r="F276" s="7" t="n">
        <v>65535</v>
      </c>
      <c r="G276" s="7" t="n">
        <v>65535</v>
      </c>
      <c r="H276" s="7" t="n">
        <v>0</v>
      </c>
    </row>
    <row r="277" spans="1:10">
      <c r="A277" t="s">
        <v>4</v>
      </c>
      <c r="B277" s="4" t="s">
        <v>5</v>
      </c>
      <c r="C277" s="4" t="s">
        <v>13</v>
      </c>
      <c r="D277" s="4" t="s">
        <v>10</v>
      </c>
      <c r="E277" s="4" t="s">
        <v>13</v>
      </c>
      <c r="F277" s="4" t="s">
        <v>13</v>
      </c>
      <c r="G277" s="4" t="s">
        <v>26</v>
      </c>
    </row>
    <row r="278" spans="1:10">
      <c r="A278" t="n">
        <v>3374</v>
      </c>
      <c r="B278" s="16" t="n">
        <v>5</v>
      </c>
      <c r="C278" s="7" t="n">
        <v>30</v>
      </c>
      <c r="D278" s="7" t="n">
        <v>8668</v>
      </c>
      <c r="E278" s="7" t="n">
        <v>8</v>
      </c>
      <c r="F278" s="7" t="n">
        <v>1</v>
      </c>
      <c r="G278" s="19" t="n">
        <f t="normal" ca="1">A376</f>
        <v>0</v>
      </c>
    </row>
    <row r="279" spans="1:10">
      <c r="A279" t="s">
        <v>4</v>
      </c>
      <c r="B279" s="4" t="s">
        <v>5</v>
      </c>
      <c r="C279" s="4" t="s">
        <v>13</v>
      </c>
      <c r="D279" s="4" t="s">
        <v>22</v>
      </c>
      <c r="E279" s="4" t="s">
        <v>10</v>
      </c>
      <c r="F279" s="4" t="s">
        <v>13</v>
      </c>
    </row>
    <row r="280" spans="1:10">
      <c r="A280" t="n">
        <v>3384</v>
      </c>
      <c r="B280" s="33" t="n">
        <v>49</v>
      </c>
      <c r="C280" s="7" t="n">
        <v>3</v>
      </c>
      <c r="D280" s="7" t="n">
        <v>0.699999988079071</v>
      </c>
      <c r="E280" s="7" t="n">
        <v>500</v>
      </c>
      <c r="F280" s="7" t="n">
        <v>0</v>
      </c>
    </row>
    <row r="281" spans="1:10">
      <c r="A281" t="s">
        <v>4</v>
      </c>
      <c r="B281" s="4" t="s">
        <v>5</v>
      </c>
      <c r="C281" s="4" t="s">
        <v>13</v>
      </c>
      <c r="D281" s="4" t="s">
        <v>10</v>
      </c>
    </row>
    <row r="282" spans="1:10">
      <c r="A282" t="n">
        <v>3393</v>
      </c>
      <c r="B282" s="34" t="n">
        <v>58</v>
      </c>
      <c r="C282" s="7" t="n">
        <v>5</v>
      </c>
      <c r="D282" s="7" t="n">
        <v>300</v>
      </c>
    </row>
    <row r="283" spans="1:10">
      <c r="A283" t="s">
        <v>4</v>
      </c>
      <c r="B283" s="4" t="s">
        <v>5</v>
      </c>
      <c r="C283" s="4" t="s">
        <v>22</v>
      </c>
      <c r="D283" s="4" t="s">
        <v>10</v>
      </c>
    </row>
    <row r="284" spans="1:10">
      <c r="A284" t="n">
        <v>3397</v>
      </c>
      <c r="B284" s="35" t="n">
        <v>103</v>
      </c>
      <c r="C284" s="7" t="n">
        <v>0</v>
      </c>
      <c r="D284" s="7" t="n">
        <v>300</v>
      </c>
    </row>
    <row r="285" spans="1:10">
      <c r="A285" t="s">
        <v>4</v>
      </c>
      <c r="B285" s="4" t="s">
        <v>5</v>
      </c>
      <c r="C285" s="4" t="s">
        <v>13</v>
      </c>
      <c r="D285" s="4" t="s">
        <v>10</v>
      </c>
    </row>
    <row r="286" spans="1:10">
      <c r="A286" t="n">
        <v>3404</v>
      </c>
      <c r="B286" s="34" t="n">
        <v>58</v>
      </c>
      <c r="C286" s="7" t="n">
        <v>10</v>
      </c>
      <c r="D286" s="7" t="n">
        <v>300</v>
      </c>
    </row>
    <row r="287" spans="1:10">
      <c r="A287" t="s">
        <v>4</v>
      </c>
      <c r="B287" s="4" t="s">
        <v>5</v>
      </c>
      <c r="C287" s="4" t="s">
        <v>13</v>
      </c>
      <c r="D287" s="4" t="s">
        <v>10</v>
      </c>
    </row>
    <row r="288" spans="1:10">
      <c r="A288" t="n">
        <v>3408</v>
      </c>
      <c r="B288" s="34" t="n">
        <v>58</v>
      </c>
      <c r="C288" s="7" t="n">
        <v>12</v>
      </c>
      <c r="D288" s="7" t="n">
        <v>0</v>
      </c>
    </row>
    <row r="289" spans="1:8">
      <c r="A289" t="s">
        <v>4</v>
      </c>
      <c r="B289" s="4" t="s">
        <v>5</v>
      </c>
      <c r="C289" s="4" t="s">
        <v>13</v>
      </c>
      <c r="D289" s="4" t="s">
        <v>13</v>
      </c>
      <c r="E289" s="4" t="s">
        <v>13</v>
      </c>
      <c r="F289" s="4" t="s">
        <v>13</v>
      </c>
    </row>
    <row r="290" spans="1:8">
      <c r="A290" t="n">
        <v>3412</v>
      </c>
      <c r="B290" s="8" t="n">
        <v>14</v>
      </c>
      <c r="C290" s="7" t="n">
        <v>0</v>
      </c>
      <c r="D290" s="7" t="n">
        <v>0</v>
      </c>
      <c r="E290" s="7" t="n">
        <v>0</v>
      </c>
      <c r="F290" s="7" t="n">
        <v>4</v>
      </c>
    </row>
    <row r="291" spans="1:8">
      <c r="A291" t="s">
        <v>4</v>
      </c>
      <c r="B291" s="4" t="s">
        <v>5</v>
      </c>
      <c r="C291" s="4" t="s">
        <v>13</v>
      </c>
      <c r="D291" s="17" t="s">
        <v>24</v>
      </c>
      <c r="E291" s="4" t="s">
        <v>5</v>
      </c>
      <c r="F291" s="4" t="s">
        <v>13</v>
      </c>
      <c r="G291" s="4" t="s">
        <v>10</v>
      </c>
      <c r="H291" s="17" t="s">
        <v>25</v>
      </c>
      <c r="I291" s="4" t="s">
        <v>13</v>
      </c>
      <c r="J291" s="4" t="s">
        <v>26</v>
      </c>
    </row>
    <row r="292" spans="1:8">
      <c r="A292" t="n">
        <v>3417</v>
      </c>
      <c r="B292" s="16" t="n">
        <v>5</v>
      </c>
      <c r="C292" s="7" t="n">
        <v>28</v>
      </c>
      <c r="D292" s="17" t="s">
        <v>3</v>
      </c>
      <c r="E292" s="40" t="n">
        <v>64</v>
      </c>
      <c r="F292" s="7" t="n">
        <v>5</v>
      </c>
      <c r="G292" s="7" t="n">
        <v>6</v>
      </c>
      <c r="H292" s="17" t="s">
        <v>3</v>
      </c>
      <c r="I292" s="7" t="n">
        <v>1</v>
      </c>
      <c r="J292" s="19" t="n">
        <f t="normal" ca="1">A304</f>
        <v>0</v>
      </c>
    </row>
    <row r="293" spans="1:8">
      <c r="A293" t="s">
        <v>4</v>
      </c>
      <c r="B293" s="4" t="s">
        <v>5</v>
      </c>
      <c r="C293" s="4" t="s">
        <v>13</v>
      </c>
      <c r="D293" s="4" t="s">
        <v>10</v>
      </c>
      <c r="E293" s="4" t="s">
        <v>10</v>
      </c>
      <c r="F293" s="4" t="s">
        <v>13</v>
      </c>
    </row>
    <row r="294" spans="1:8">
      <c r="A294" t="n">
        <v>3428</v>
      </c>
      <c r="B294" s="26" t="n">
        <v>25</v>
      </c>
      <c r="C294" s="7" t="n">
        <v>1</v>
      </c>
      <c r="D294" s="7" t="n">
        <v>160</v>
      </c>
      <c r="E294" s="7" t="n">
        <v>570</v>
      </c>
      <c r="F294" s="7" t="n">
        <v>2</v>
      </c>
    </row>
    <row r="295" spans="1:8">
      <c r="A295" t="s">
        <v>4</v>
      </c>
      <c r="B295" s="4" t="s">
        <v>5</v>
      </c>
      <c r="C295" s="4" t="s">
        <v>13</v>
      </c>
      <c r="D295" s="4" t="s">
        <v>10</v>
      </c>
      <c r="E295" s="4" t="s">
        <v>6</v>
      </c>
    </row>
    <row r="296" spans="1:8">
      <c r="A296" t="n">
        <v>3435</v>
      </c>
      <c r="B296" s="36" t="n">
        <v>51</v>
      </c>
      <c r="C296" s="7" t="n">
        <v>4</v>
      </c>
      <c r="D296" s="7" t="n">
        <v>6</v>
      </c>
      <c r="E296" s="7" t="s">
        <v>46</v>
      </c>
    </row>
    <row r="297" spans="1:8">
      <c r="A297" t="s">
        <v>4</v>
      </c>
      <c r="B297" s="4" t="s">
        <v>5</v>
      </c>
      <c r="C297" s="4" t="s">
        <v>10</v>
      </c>
    </row>
    <row r="298" spans="1:8">
      <c r="A298" t="n">
        <v>3448</v>
      </c>
      <c r="B298" s="30" t="n">
        <v>16</v>
      </c>
      <c r="C298" s="7" t="n">
        <v>0</v>
      </c>
    </row>
    <row r="299" spans="1:8">
      <c r="A299" t="s">
        <v>4</v>
      </c>
      <c r="B299" s="4" t="s">
        <v>5</v>
      </c>
      <c r="C299" s="4" t="s">
        <v>10</v>
      </c>
      <c r="D299" s="4" t="s">
        <v>37</v>
      </c>
      <c r="E299" s="4" t="s">
        <v>13</v>
      </c>
      <c r="F299" s="4" t="s">
        <v>13</v>
      </c>
    </row>
    <row r="300" spans="1:8">
      <c r="A300" t="n">
        <v>3451</v>
      </c>
      <c r="B300" s="37" t="n">
        <v>26</v>
      </c>
      <c r="C300" s="7" t="n">
        <v>6</v>
      </c>
      <c r="D300" s="7" t="s">
        <v>54</v>
      </c>
      <c r="E300" s="7" t="n">
        <v>2</v>
      </c>
      <c r="F300" s="7" t="n">
        <v>0</v>
      </c>
    </row>
    <row r="301" spans="1:8">
      <c r="A301" t="s">
        <v>4</v>
      </c>
      <c r="B301" s="4" t="s">
        <v>5</v>
      </c>
    </row>
    <row r="302" spans="1:8">
      <c r="A302" t="n">
        <v>3516</v>
      </c>
      <c r="B302" s="28" t="n">
        <v>28</v>
      </c>
    </row>
    <row r="303" spans="1:8">
      <c r="A303" t="s">
        <v>4</v>
      </c>
      <c r="B303" s="4" t="s">
        <v>5</v>
      </c>
      <c r="C303" s="4" t="s">
        <v>13</v>
      </c>
      <c r="D303" s="17" t="s">
        <v>24</v>
      </c>
      <c r="E303" s="4" t="s">
        <v>5</v>
      </c>
      <c r="F303" s="4" t="s">
        <v>13</v>
      </c>
      <c r="G303" s="4" t="s">
        <v>10</v>
      </c>
      <c r="H303" s="17" t="s">
        <v>25</v>
      </c>
      <c r="I303" s="4" t="s">
        <v>13</v>
      </c>
      <c r="J303" s="4" t="s">
        <v>26</v>
      </c>
    </row>
    <row r="304" spans="1:8">
      <c r="A304" t="n">
        <v>3517</v>
      </c>
      <c r="B304" s="16" t="n">
        <v>5</v>
      </c>
      <c r="C304" s="7" t="n">
        <v>28</v>
      </c>
      <c r="D304" s="17" t="s">
        <v>3</v>
      </c>
      <c r="E304" s="40" t="n">
        <v>64</v>
      </c>
      <c r="F304" s="7" t="n">
        <v>5</v>
      </c>
      <c r="G304" s="7" t="n">
        <v>5</v>
      </c>
      <c r="H304" s="17" t="s">
        <v>3</v>
      </c>
      <c r="I304" s="7" t="n">
        <v>1</v>
      </c>
      <c r="J304" s="19" t="n">
        <f t="normal" ca="1">A316</f>
        <v>0</v>
      </c>
    </row>
    <row r="305" spans="1:10">
      <c r="A305" t="s">
        <v>4</v>
      </c>
      <c r="B305" s="4" t="s">
        <v>5</v>
      </c>
      <c r="C305" s="4" t="s">
        <v>13</v>
      </c>
      <c r="D305" s="4" t="s">
        <v>10</v>
      </c>
      <c r="E305" s="4" t="s">
        <v>10</v>
      </c>
      <c r="F305" s="4" t="s">
        <v>13</v>
      </c>
    </row>
    <row r="306" spans="1:10">
      <c r="A306" t="n">
        <v>3528</v>
      </c>
      <c r="B306" s="26" t="n">
        <v>25</v>
      </c>
      <c r="C306" s="7" t="n">
        <v>1</v>
      </c>
      <c r="D306" s="7" t="n">
        <v>260</v>
      </c>
      <c r="E306" s="7" t="n">
        <v>640</v>
      </c>
      <c r="F306" s="7" t="n">
        <v>2</v>
      </c>
    </row>
    <row r="307" spans="1:10">
      <c r="A307" t="s">
        <v>4</v>
      </c>
      <c r="B307" s="4" t="s">
        <v>5</v>
      </c>
      <c r="C307" s="4" t="s">
        <v>13</v>
      </c>
      <c r="D307" s="4" t="s">
        <v>10</v>
      </c>
      <c r="E307" s="4" t="s">
        <v>6</v>
      </c>
    </row>
    <row r="308" spans="1:10">
      <c r="A308" t="n">
        <v>3535</v>
      </c>
      <c r="B308" s="36" t="n">
        <v>51</v>
      </c>
      <c r="C308" s="7" t="n">
        <v>4</v>
      </c>
      <c r="D308" s="7" t="n">
        <v>5</v>
      </c>
      <c r="E308" s="7" t="s">
        <v>55</v>
      </c>
    </row>
    <row r="309" spans="1:10">
      <c r="A309" t="s">
        <v>4</v>
      </c>
      <c r="B309" s="4" t="s">
        <v>5</v>
      </c>
      <c r="C309" s="4" t="s">
        <v>10</v>
      </c>
    </row>
    <row r="310" spans="1:10">
      <c r="A310" t="n">
        <v>3548</v>
      </c>
      <c r="B310" s="30" t="n">
        <v>16</v>
      </c>
      <c r="C310" s="7" t="n">
        <v>0</v>
      </c>
    </row>
    <row r="311" spans="1:10">
      <c r="A311" t="s">
        <v>4</v>
      </c>
      <c r="B311" s="4" t="s">
        <v>5</v>
      </c>
      <c r="C311" s="4" t="s">
        <v>10</v>
      </c>
      <c r="D311" s="4" t="s">
        <v>37</v>
      </c>
      <c r="E311" s="4" t="s">
        <v>13</v>
      </c>
      <c r="F311" s="4" t="s">
        <v>13</v>
      </c>
    </row>
    <row r="312" spans="1:10">
      <c r="A312" t="n">
        <v>3551</v>
      </c>
      <c r="B312" s="37" t="n">
        <v>26</v>
      </c>
      <c r="C312" s="7" t="n">
        <v>5</v>
      </c>
      <c r="D312" s="7" t="s">
        <v>56</v>
      </c>
      <c r="E312" s="7" t="n">
        <v>2</v>
      </c>
      <c r="F312" s="7" t="n">
        <v>0</v>
      </c>
    </row>
    <row r="313" spans="1:10">
      <c r="A313" t="s">
        <v>4</v>
      </c>
      <c r="B313" s="4" t="s">
        <v>5</v>
      </c>
    </row>
    <row r="314" spans="1:10">
      <c r="A314" t="n">
        <v>3624</v>
      </c>
      <c r="B314" s="28" t="n">
        <v>28</v>
      </c>
    </row>
    <row r="315" spans="1:10">
      <c r="A315" t="s">
        <v>4</v>
      </c>
      <c r="B315" s="4" t="s">
        <v>5</v>
      </c>
      <c r="C315" s="4" t="s">
        <v>13</v>
      </c>
      <c r="D315" s="4" t="s">
        <v>10</v>
      </c>
      <c r="E315" s="4" t="s">
        <v>10</v>
      </c>
      <c r="F315" s="4" t="s">
        <v>13</v>
      </c>
    </row>
    <row r="316" spans="1:10">
      <c r="A316" t="n">
        <v>3625</v>
      </c>
      <c r="B316" s="26" t="n">
        <v>25</v>
      </c>
      <c r="C316" s="7" t="n">
        <v>1</v>
      </c>
      <c r="D316" s="7" t="n">
        <v>65535</v>
      </c>
      <c r="E316" s="7" t="n">
        <v>420</v>
      </c>
      <c r="F316" s="7" t="n">
        <v>5</v>
      </c>
    </row>
    <row r="317" spans="1:10">
      <c r="A317" t="s">
        <v>4</v>
      </c>
      <c r="B317" s="4" t="s">
        <v>5</v>
      </c>
      <c r="C317" s="4" t="s">
        <v>13</v>
      </c>
      <c r="D317" s="4" t="s">
        <v>10</v>
      </c>
      <c r="E317" s="4" t="s">
        <v>6</v>
      </c>
    </row>
    <row r="318" spans="1:10">
      <c r="A318" t="n">
        <v>3632</v>
      </c>
      <c r="B318" s="36" t="n">
        <v>51</v>
      </c>
      <c r="C318" s="7" t="n">
        <v>4</v>
      </c>
      <c r="D318" s="7" t="n">
        <v>0</v>
      </c>
      <c r="E318" s="7" t="s">
        <v>46</v>
      </c>
    </row>
    <row r="319" spans="1:10">
      <c r="A319" t="s">
        <v>4</v>
      </c>
      <c r="B319" s="4" t="s">
        <v>5</v>
      </c>
      <c r="C319" s="4" t="s">
        <v>10</v>
      </c>
    </row>
    <row r="320" spans="1:10">
      <c r="A320" t="n">
        <v>3645</v>
      </c>
      <c r="B320" s="30" t="n">
        <v>16</v>
      </c>
      <c r="C320" s="7" t="n">
        <v>0</v>
      </c>
    </row>
    <row r="321" spans="1:6">
      <c r="A321" t="s">
        <v>4</v>
      </c>
      <c r="B321" s="4" t="s">
        <v>5</v>
      </c>
      <c r="C321" s="4" t="s">
        <v>10</v>
      </c>
      <c r="D321" s="4" t="s">
        <v>37</v>
      </c>
      <c r="E321" s="4" t="s">
        <v>13</v>
      </c>
      <c r="F321" s="4" t="s">
        <v>13</v>
      </c>
    </row>
    <row r="322" spans="1:6">
      <c r="A322" t="n">
        <v>3648</v>
      </c>
      <c r="B322" s="37" t="n">
        <v>26</v>
      </c>
      <c r="C322" s="7" t="n">
        <v>0</v>
      </c>
      <c r="D322" s="7" t="s">
        <v>57</v>
      </c>
      <c r="E322" s="7" t="n">
        <v>2</v>
      </c>
      <c r="F322" s="7" t="n">
        <v>0</v>
      </c>
    </row>
    <row r="323" spans="1:6">
      <c r="A323" t="s">
        <v>4</v>
      </c>
      <c r="B323" s="4" t="s">
        <v>5</v>
      </c>
    </row>
    <row r="324" spans="1:6">
      <c r="A324" t="n">
        <v>3749</v>
      </c>
      <c r="B324" s="28" t="n">
        <v>28</v>
      </c>
    </row>
    <row r="325" spans="1:6">
      <c r="A325" t="s">
        <v>4</v>
      </c>
      <c r="B325" s="4" t="s">
        <v>5</v>
      </c>
      <c r="C325" s="4" t="s">
        <v>13</v>
      </c>
      <c r="D325" s="17" t="s">
        <v>24</v>
      </c>
      <c r="E325" s="4" t="s">
        <v>5</v>
      </c>
      <c r="F325" s="4" t="s">
        <v>13</v>
      </c>
      <c r="G325" s="4" t="s">
        <v>10</v>
      </c>
      <c r="H325" s="17" t="s">
        <v>25</v>
      </c>
      <c r="I325" s="4" t="s">
        <v>13</v>
      </c>
      <c r="J325" s="4" t="s">
        <v>26</v>
      </c>
    </row>
    <row r="326" spans="1:6">
      <c r="A326" t="n">
        <v>3750</v>
      </c>
      <c r="B326" s="16" t="n">
        <v>5</v>
      </c>
      <c r="C326" s="7" t="n">
        <v>28</v>
      </c>
      <c r="D326" s="17" t="s">
        <v>3</v>
      </c>
      <c r="E326" s="40" t="n">
        <v>64</v>
      </c>
      <c r="F326" s="7" t="n">
        <v>5</v>
      </c>
      <c r="G326" s="7" t="n">
        <v>3</v>
      </c>
      <c r="H326" s="17" t="s">
        <v>3</v>
      </c>
      <c r="I326" s="7" t="n">
        <v>1</v>
      </c>
      <c r="J326" s="19" t="n">
        <f t="normal" ca="1">A338</f>
        <v>0</v>
      </c>
    </row>
    <row r="327" spans="1:6">
      <c r="A327" t="s">
        <v>4</v>
      </c>
      <c r="B327" s="4" t="s">
        <v>5</v>
      </c>
      <c r="C327" s="4" t="s">
        <v>13</v>
      </c>
      <c r="D327" s="4" t="s">
        <v>10</v>
      </c>
      <c r="E327" s="4" t="s">
        <v>10</v>
      </c>
      <c r="F327" s="4" t="s">
        <v>13</v>
      </c>
    </row>
    <row r="328" spans="1:6">
      <c r="A328" t="n">
        <v>3761</v>
      </c>
      <c r="B328" s="26" t="n">
        <v>25</v>
      </c>
      <c r="C328" s="7" t="n">
        <v>1</v>
      </c>
      <c r="D328" s="7" t="n">
        <v>160</v>
      </c>
      <c r="E328" s="7" t="n">
        <v>570</v>
      </c>
      <c r="F328" s="7" t="n">
        <v>1</v>
      </c>
    </row>
    <row r="329" spans="1:6">
      <c r="A329" t="s">
        <v>4</v>
      </c>
      <c r="B329" s="4" t="s">
        <v>5</v>
      </c>
      <c r="C329" s="4" t="s">
        <v>13</v>
      </c>
      <c r="D329" s="4" t="s">
        <v>10</v>
      </c>
      <c r="E329" s="4" t="s">
        <v>6</v>
      </c>
    </row>
    <row r="330" spans="1:6">
      <c r="A330" t="n">
        <v>3768</v>
      </c>
      <c r="B330" s="36" t="n">
        <v>51</v>
      </c>
      <c r="C330" s="7" t="n">
        <v>4</v>
      </c>
      <c r="D330" s="7" t="n">
        <v>3</v>
      </c>
      <c r="E330" s="7" t="s">
        <v>46</v>
      </c>
    </row>
    <row r="331" spans="1:6">
      <c r="A331" t="s">
        <v>4</v>
      </c>
      <c r="B331" s="4" t="s">
        <v>5</v>
      </c>
      <c r="C331" s="4" t="s">
        <v>10</v>
      </c>
    </row>
    <row r="332" spans="1:6">
      <c r="A332" t="n">
        <v>3781</v>
      </c>
      <c r="B332" s="30" t="n">
        <v>16</v>
      </c>
      <c r="C332" s="7" t="n">
        <v>0</v>
      </c>
    </row>
    <row r="333" spans="1:6">
      <c r="A333" t="s">
        <v>4</v>
      </c>
      <c r="B333" s="4" t="s">
        <v>5</v>
      </c>
      <c r="C333" s="4" t="s">
        <v>10</v>
      </c>
      <c r="D333" s="4" t="s">
        <v>37</v>
      </c>
      <c r="E333" s="4" t="s">
        <v>13</v>
      </c>
      <c r="F333" s="4" t="s">
        <v>13</v>
      </c>
    </row>
    <row r="334" spans="1:6">
      <c r="A334" t="n">
        <v>3784</v>
      </c>
      <c r="B334" s="37" t="n">
        <v>26</v>
      </c>
      <c r="C334" s="7" t="n">
        <v>3</v>
      </c>
      <c r="D334" s="7" t="s">
        <v>58</v>
      </c>
      <c r="E334" s="7" t="n">
        <v>2</v>
      </c>
      <c r="F334" s="7" t="n">
        <v>0</v>
      </c>
    </row>
    <row r="335" spans="1:6">
      <c r="A335" t="s">
        <v>4</v>
      </c>
      <c r="B335" s="4" t="s">
        <v>5</v>
      </c>
    </row>
    <row r="336" spans="1:6">
      <c r="A336" t="n">
        <v>3844</v>
      </c>
      <c r="B336" s="28" t="n">
        <v>28</v>
      </c>
    </row>
    <row r="337" spans="1:10">
      <c r="A337" t="s">
        <v>4</v>
      </c>
      <c r="B337" s="4" t="s">
        <v>5</v>
      </c>
      <c r="C337" s="4" t="s">
        <v>13</v>
      </c>
      <c r="D337" s="17" t="s">
        <v>24</v>
      </c>
      <c r="E337" s="4" t="s">
        <v>5</v>
      </c>
      <c r="F337" s="4" t="s">
        <v>13</v>
      </c>
      <c r="G337" s="4" t="s">
        <v>10</v>
      </c>
      <c r="H337" s="17" t="s">
        <v>25</v>
      </c>
      <c r="I337" s="4" t="s">
        <v>13</v>
      </c>
      <c r="J337" s="4" t="s">
        <v>26</v>
      </c>
    </row>
    <row r="338" spans="1:10">
      <c r="A338" t="n">
        <v>3845</v>
      </c>
      <c r="B338" s="16" t="n">
        <v>5</v>
      </c>
      <c r="C338" s="7" t="n">
        <v>28</v>
      </c>
      <c r="D338" s="17" t="s">
        <v>3</v>
      </c>
      <c r="E338" s="40" t="n">
        <v>64</v>
      </c>
      <c r="F338" s="7" t="n">
        <v>5</v>
      </c>
      <c r="G338" s="7" t="n">
        <v>11</v>
      </c>
      <c r="H338" s="17" t="s">
        <v>3</v>
      </c>
      <c r="I338" s="7" t="n">
        <v>1</v>
      </c>
      <c r="J338" s="19" t="n">
        <f t="normal" ca="1">A350</f>
        <v>0</v>
      </c>
    </row>
    <row r="339" spans="1:10">
      <c r="A339" t="s">
        <v>4</v>
      </c>
      <c r="B339" s="4" t="s">
        <v>5</v>
      </c>
      <c r="C339" s="4" t="s">
        <v>13</v>
      </c>
      <c r="D339" s="4" t="s">
        <v>10</v>
      </c>
      <c r="E339" s="4" t="s">
        <v>10</v>
      </c>
      <c r="F339" s="4" t="s">
        <v>13</v>
      </c>
    </row>
    <row r="340" spans="1:10">
      <c r="A340" t="n">
        <v>3856</v>
      </c>
      <c r="B340" s="26" t="n">
        <v>25</v>
      </c>
      <c r="C340" s="7" t="n">
        <v>1</v>
      </c>
      <c r="D340" s="7" t="n">
        <v>260</v>
      </c>
      <c r="E340" s="7" t="n">
        <v>640</v>
      </c>
      <c r="F340" s="7" t="n">
        <v>1</v>
      </c>
    </row>
    <row r="341" spans="1:10">
      <c r="A341" t="s">
        <v>4</v>
      </c>
      <c r="B341" s="4" t="s">
        <v>5</v>
      </c>
      <c r="C341" s="4" t="s">
        <v>13</v>
      </c>
      <c r="D341" s="4" t="s">
        <v>10</v>
      </c>
      <c r="E341" s="4" t="s">
        <v>6</v>
      </c>
    </row>
    <row r="342" spans="1:10">
      <c r="A342" t="n">
        <v>3863</v>
      </c>
      <c r="B342" s="36" t="n">
        <v>51</v>
      </c>
      <c r="C342" s="7" t="n">
        <v>4</v>
      </c>
      <c r="D342" s="7" t="n">
        <v>11</v>
      </c>
      <c r="E342" s="7" t="s">
        <v>59</v>
      </c>
    </row>
    <row r="343" spans="1:10">
      <c r="A343" t="s">
        <v>4</v>
      </c>
      <c r="B343" s="4" t="s">
        <v>5</v>
      </c>
      <c r="C343" s="4" t="s">
        <v>10</v>
      </c>
    </row>
    <row r="344" spans="1:10">
      <c r="A344" t="n">
        <v>3877</v>
      </c>
      <c r="B344" s="30" t="n">
        <v>16</v>
      </c>
      <c r="C344" s="7" t="n">
        <v>0</v>
      </c>
    </row>
    <row r="345" spans="1:10">
      <c r="A345" t="s">
        <v>4</v>
      </c>
      <c r="B345" s="4" t="s">
        <v>5</v>
      </c>
      <c r="C345" s="4" t="s">
        <v>10</v>
      </c>
      <c r="D345" s="4" t="s">
        <v>37</v>
      </c>
      <c r="E345" s="4" t="s">
        <v>13</v>
      </c>
      <c r="F345" s="4" t="s">
        <v>13</v>
      </c>
    </row>
    <row r="346" spans="1:10">
      <c r="A346" t="n">
        <v>3880</v>
      </c>
      <c r="B346" s="37" t="n">
        <v>26</v>
      </c>
      <c r="C346" s="7" t="n">
        <v>11</v>
      </c>
      <c r="D346" s="7" t="s">
        <v>60</v>
      </c>
      <c r="E346" s="7" t="n">
        <v>2</v>
      </c>
      <c r="F346" s="7" t="n">
        <v>0</v>
      </c>
    </row>
    <row r="347" spans="1:10">
      <c r="A347" t="s">
        <v>4</v>
      </c>
      <c r="B347" s="4" t="s">
        <v>5</v>
      </c>
    </row>
    <row r="348" spans="1:10">
      <c r="A348" t="n">
        <v>3962</v>
      </c>
      <c r="B348" s="28" t="n">
        <v>28</v>
      </c>
    </row>
    <row r="349" spans="1:10">
      <c r="A349" t="s">
        <v>4</v>
      </c>
      <c r="B349" s="4" t="s">
        <v>5</v>
      </c>
      <c r="C349" s="4" t="s">
        <v>9</v>
      </c>
    </row>
    <row r="350" spans="1:10">
      <c r="A350" t="n">
        <v>3963</v>
      </c>
      <c r="B350" s="38" t="n">
        <v>15</v>
      </c>
      <c r="C350" s="7" t="n">
        <v>67108864</v>
      </c>
    </row>
    <row r="351" spans="1:10">
      <c r="A351" t="s">
        <v>4</v>
      </c>
      <c r="B351" s="4" t="s">
        <v>5</v>
      </c>
      <c r="C351" s="4" t="s">
        <v>10</v>
      </c>
      <c r="D351" s="4" t="s">
        <v>13</v>
      </c>
    </row>
    <row r="352" spans="1:10">
      <c r="A352" t="n">
        <v>3968</v>
      </c>
      <c r="B352" s="39" t="n">
        <v>89</v>
      </c>
      <c r="C352" s="7" t="n">
        <v>65533</v>
      </c>
      <c r="D352" s="7" t="n">
        <v>1</v>
      </c>
    </row>
    <row r="353" spans="1:10">
      <c r="A353" t="s">
        <v>4</v>
      </c>
      <c r="B353" s="4" t="s">
        <v>5</v>
      </c>
      <c r="C353" s="4" t="s">
        <v>13</v>
      </c>
      <c r="D353" s="4" t="s">
        <v>10</v>
      </c>
    </row>
    <row r="354" spans="1:10">
      <c r="A354" t="n">
        <v>3972</v>
      </c>
      <c r="B354" s="34" t="n">
        <v>58</v>
      </c>
      <c r="C354" s="7" t="n">
        <v>105</v>
      </c>
      <c r="D354" s="7" t="n">
        <v>300</v>
      </c>
    </row>
    <row r="355" spans="1:10">
      <c r="A355" t="s">
        <v>4</v>
      </c>
      <c r="B355" s="4" t="s">
        <v>5</v>
      </c>
      <c r="C355" s="4" t="s">
        <v>22</v>
      </c>
      <c r="D355" s="4" t="s">
        <v>10</v>
      </c>
    </row>
    <row r="356" spans="1:10">
      <c r="A356" t="n">
        <v>3976</v>
      </c>
      <c r="B356" s="35" t="n">
        <v>103</v>
      </c>
      <c r="C356" s="7" t="n">
        <v>1</v>
      </c>
      <c r="D356" s="7" t="n">
        <v>300</v>
      </c>
    </row>
    <row r="357" spans="1:10">
      <c r="A357" t="s">
        <v>4</v>
      </c>
      <c r="B357" s="4" t="s">
        <v>5</v>
      </c>
      <c r="C357" s="4" t="s">
        <v>13</v>
      </c>
      <c r="D357" s="4" t="s">
        <v>22</v>
      </c>
      <c r="E357" s="4" t="s">
        <v>10</v>
      </c>
      <c r="F357" s="4" t="s">
        <v>13</v>
      </c>
    </row>
    <row r="358" spans="1:10">
      <c r="A358" t="n">
        <v>3983</v>
      </c>
      <c r="B358" s="33" t="n">
        <v>49</v>
      </c>
      <c r="C358" s="7" t="n">
        <v>3</v>
      </c>
      <c r="D358" s="7" t="n">
        <v>1</v>
      </c>
      <c r="E358" s="7" t="n">
        <v>500</v>
      </c>
      <c r="F358" s="7" t="n">
        <v>0</v>
      </c>
    </row>
    <row r="359" spans="1:10">
      <c r="A359" t="s">
        <v>4</v>
      </c>
      <c r="B359" s="4" t="s">
        <v>5</v>
      </c>
      <c r="C359" s="4" t="s">
        <v>13</v>
      </c>
      <c r="D359" s="4" t="s">
        <v>10</v>
      </c>
    </row>
    <row r="360" spans="1:10">
      <c r="A360" t="n">
        <v>3992</v>
      </c>
      <c r="B360" s="34" t="n">
        <v>58</v>
      </c>
      <c r="C360" s="7" t="n">
        <v>11</v>
      </c>
      <c r="D360" s="7" t="n">
        <v>300</v>
      </c>
    </row>
    <row r="361" spans="1:10">
      <c r="A361" t="s">
        <v>4</v>
      </c>
      <c r="B361" s="4" t="s">
        <v>5</v>
      </c>
      <c r="C361" s="4" t="s">
        <v>13</v>
      </c>
      <c r="D361" s="4" t="s">
        <v>10</v>
      </c>
    </row>
    <row r="362" spans="1:10">
      <c r="A362" t="n">
        <v>3996</v>
      </c>
      <c r="B362" s="34" t="n">
        <v>58</v>
      </c>
      <c r="C362" s="7" t="n">
        <v>12</v>
      </c>
      <c r="D362" s="7" t="n">
        <v>0</v>
      </c>
    </row>
    <row r="363" spans="1:10">
      <c r="A363" t="s">
        <v>4</v>
      </c>
      <c r="B363" s="4" t="s">
        <v>5</v>
      </c>
      <c r="C363" s="4" t="s">
        <v>13</v>
      </c>
      <c r="D363" s="4" t="s">
        <v>10</v>
      </c>
      <c r="E363" s="4" t="s">
        <v>6</v>
      </c>
      <c r="F363" s="4" t="s">
        <v>6</v>
      </c>
      <c r="G363" s="4" t="s">
        <v>6</v>
      </c>
      <c r="H363" s="4" t="s">
        <v>6</v>
      </c>
    </row>
    <row r="364" spans="1:10">
      <c r="A364" t="n">
        <v>4000</v>
      </c>
      <c r="B364" s="36" t="n">
        <v>51</v>
      </c>
      <c r="C364" s="7" t="n">
        <v>3</v>
      </c>
      <c r="D364" s="7" t="n">
        <v>6</v>
      </c>
      <c r="E364" s="7" t="s">
        <v>48</v>
      </c>
      <c r="F364" s="7" t="s">
        <v>49</v>
      </c>
      <c r="G364" s="7" t="s">
        <v>50</v>
      </c>
      <c r="H364" s="7" t="s">
        <v>51</v>
      </c>
    </row>
    <row r="365" spans="1:10">
      <c r="A365" t="s">
        <v>4</v>
      </c>
      <c r="B365" s="4" t="s">
        <v>5</v>
      </c>
      <c r="C365" s="4" t="s">
        <v>13</v>
      </c>
      <c r="D365" s="4" t="s">
        <v>10</v>
      </c>
      <c r="E365" s="4" t="s">
        <v>6</v>
      </c>
      <c r="F365" s="4" t="s">
        <v>6</v>
      </c>
      <c r="G365" s="4" t="s">
        <v>6</v>
      </c>
      <c r="H365" s="4" t="s">
        <v>6</v>
      </c>
    </row>
    <row r="366" spans="1:10">
      <c r="A366" t="n">
        <v>4029</v>
      </c>
      <c r="B366" s="36" t="n">
        <v>51</v>
      </c>
      <c r="C366" s="7" t="n">
        <v>3</v>
      </c>
      <c r="D366" s="7" t="n">
        <v>5</v>
      </c>
      <c r="E366" s="7" t="s">
        <v>48</v>
      </c>
      <c r="F366" s="7" t="s">
        <v>49</v>
      </c>
      <c r="G366" s="7" t="s">
        <v>50</v>
      </c>
      <c r="H366" s="7" t="s">
        <v>51</v>
      </c>
    </row>
    <row r="367" spans="1:10">
      <c r="A367" t="s">
        <v>4</v>
      </c>
      <c r="B367" s="4" t="s">
        <v>5</v>
      </c>
      <c r="C367" s="4" t="s">
        <v>13</v>
      </c>
      <c r="D367" s="4" t="s">
        <v>10</v>
      </c>
      <c r="E367" s="4" t="s">
        <v>6</v>
      </c>
      <c r="F367" s="4" t="s">
        <v>6</v>
      </c>
      <c r="G367" s="4" t="s">
        <v>6</v>
      </c>
      <c r="H367" s="4" t="s">
        <v>6</v>
      </c>
    </row>
    <row r="368" spans="1:10">
      <c r="A368" t="n">
        <v>4058</v>
      </c>
      <c r="B368" s="36" t="n">
        <v>51</v>
      </c>
      <c r="C368" s="7" t="n">
        <v>3</v>
      </c>
      <c r="D368" s="7" t="n">
        <v>0</v>
      </c>
      <c r="E368" s="7" t="s">
        <v>48</v>
      </c>
      <c r="F368" s="7" t="s">
        <v>49</v>
      </c>
      <c r="G368" s="7" t="s">
        <v>50</v>
      </c>
      <c r="H368" s="7" t="s">
        <v>51</v>
      </c>
    </row>
    <row r="369" spans="1:8">
      <c r="A369" t="s">
        <v>4</v>
      </c>
      <c r="B369" s="4" t="s">
        <v>5</v>
      </c>
      <c r="C369" s="4" t="s">
        <v>13</v>
      </c>
      <c r="D369" s="4" t="s">
        <v>10</v>
      </c>
      <c r="E369" s="4" t="s">
        <v>6</v>
      </c>
      <c r="F369" s="4" t="s">
        <v>6</v>
      </c>
      <c r="G369" s="4" t="s">
        <v>6</v>
      </c>
      <c r="H369" s="4" t="s">
        <v>6</v>
      </c>
    </row>
    <row r="370" spans="1:8">
      <c r="A370" t="n">
        <v>4087</v>
      </c>
      <c r="B370" s="36" t="n">
        <v>51</v>
      </c>
      <c r="C370" s="7" t="n">
        <v>3</v>
      </c>
      <c r="D370" s="7" t="n">
        <v>3</v>
      </c>
      <c r="E370" s="7" t="s">
        <v>48</v>
      </c>
      <c r="F370" s="7" t="s">
        <v>49</v>
      </c>
      <c r="G370" s="7" t="s">
        <v>50</v>
      </c>
      <c r="H370" s="7" t="s">
        <v>51</v>
      </c>
    </row>
    <row r="371" spans="1:8">
      <c r="A371" t="s">
        <v>4</v>
      </c>
      <c r="B371" s="4" t="s">
        <v>5</v>
      </c>
      <c r="C371" s="4" t="s">
        <v>13</v>
      </c>
      <c r="D371" s="4" t="s">
        <v>10</v>
      </c>
      <c r="E371" s="4" t="s">
        <v>6</v>
      </c>
      <c r="F371" s="4" t="s">
        <v>6</v>
      </c>
      <c r="G371" s="4" t="s">
        <v>6</v>
      </c>
      <c r="H371" s="4" t="s">
        <v>6</v>
      </c>
    </row>
    <row r="372" spans="1:8">
      <c r="A372" t="n">
        <v>4116</v>
      </c>
      <c r="B372" s="36" t="n">
        <v>51</v>
      </c>
      <c r="C372" s="7" t="n">
        <v>3</v>
      </c>
      <c r="D372" s="7" t="n">
        <v>11</v>
      </c>
      <c r="E372" s="7" t="s">
        <v>48</v>
      </c>
      <c r="F372" s="7" t="s">
        <v>49</v>
      </c>
      <c r="G372" s="7" t="s">
        <v>50</v>
      </c>
      <c r="H372" s="7" t="s">
        <v>51</v>
      </c>
    </row>
    <row r="373" spans="1:8">
      <c r="A373" t="s">
        <v>4</v>
      </c>
      <c r="B373" s="4" t="s">
        <v>5</v>
      </c>
      <c r="C373" s="4" t="s">
        <v>10</v>
      </c>
    </row>
    <row r="374" spans="1:8">
      <c r="A374" t="n">
        <v>4145</v>
      </c>
      <c r="B374" s="13" t="n">
        <v>12</v>
      </c>
      <c r="C374" s="7" t="n">
        <v>8668</v>
      </c>
    </row>
    <row r="375" spans="1:8">
      <c r="A375" t="s">
        <v>4</v>
      </c>
      <c r="B375" s="4" t="s">
        <v>5</v>
      </c>
      <c r="C375" s="4" t="s">
        <v>26</v>
      </c>
    </row>
    <row r="376" spans="1:8">
      <c r="A376" t="n">
        <v>4148</v>
      </c>
      <c r="B376" s="23" t="n">
        <v>3</v>
      </c>
      <c r="C376" s="19" t="n">
        <f t="normal" ca="1">A624</f>
        <v>0</v>
      </c>
    </row>
    <row r="377" spans="1:8">
      <c r="A377" t="s">
        <v>4</v>
      </c>
      <c r="B377" s="4" t="s">
        <v>5</v>
      </c>
      <c r="C377" s="4" t="s">
        <v>13</v>
      </c>
      <c r="D377" s="4" t="s">
        <v>10</v>
      </c>
      <c r="E377" s="4" t="s">
        <v>13</v>
      </c>
      <c r="F377" s="4" t="s">
        <v>10</v>
      </c>
      <c r="G377" s="4" t="s">
        <v>13</v>
      </c>
      <c r="H377" s="4" t="s">
        <v>13</v>
      </c>
      <c r="I377" s="4" t="s">
        <v>13</v>
      </c>
      <c r="J377" s="4" t="s">
        <v>26</v>
      </c>
    </row>
    <row r="378" spans="1:8">
      <c r="A378" t="n">
        <v>4153</v>
      </c>
      <c r="B378" s="16" t="n">
        <v>5</v>
      </c>
      <c r="C378" s="7" t="n">
        <v>30</v>
      </c>
      <c r="D378" s="7" t="n">
        <v>8490</v>
      </c>
      <c r="E378" s="7" t="n">
        <v>30</v>
      </c>
      <c r="F378" s="7" t="n">
        <v>8491</v>
      </c>
      <c r="G378" s="7" t="n">
        <v>8</v>
      </c>
      <c r="H378" s="7" t="n">
        <v>9</v>
      </c>
      <c r="I378" s="7" t="n">
        <v>1</v>
      </c>
      <c r="J378" s="19" t="n">
        <f t="normal" ca="1">A492</f>
        <v>0</v>
      </c>
    </row>
    <row r="379" spans="1:8">
      <c r="A379" t="s">
        <v>4</v>
      </c>
      <c r="B379" s="4" t="s">
        <v>5</v>
      </c>
      <c r="C379" s="4" t="s">
        <v>13</v>
      </c>
      <c r="D379" s="4" t="s">
        <v>10</v>
      </c>
      <c r="E379" s="4" t="s">
        <v>10</v>
      </c>
      <c r="F379" s="4" t="s">
        <v>10</v>
      </c>
      <c r="G379" s="4" t="s">
        <v>10</v>
      </c>
      <c r="H379" s="4" t="s">
        <v>13</v>
      </c>
    </row>
    <row r="380" spans="1:8">
      <c r="A380" t="n">
        <v>4167</v>
      </c>
      <c r="B380" s="26" t="n">
        <v>25</v>
      </c>
      <c r="C380" s="7" t="n">
        <v>5</v>
      </c>
      <c r="D380" s="7" t="n">
        <v>65535</v>
      </c>
      <c r="E380" s="7" t="n">
        <v>500</v>
      </c>
      <c r="F380" s="7" t="n">
        <v>800</v>
      </c>
      <c r="G380" s="7" t="n">
        <v>140</v>
      </c>
      <c r="H380" s="7" t="n">
        <v>0</v>
      </c>
    </row>
    <row r="381" spans="1:8">
      <c r="A381" t="s">
        <v>4</v>
      </c>
      <c r="B381" s="4" t="s">
        <v>5</v>
      </c>
      <c r="C381" s="4" t="s">
        <v>10</v>
      </c>
      <c r="D381" s="4" t="s">
        <v>13</v>
      </c>
      <c r="E381" s="4" t="s">
        <v>37</v>
      </c>
      <c r="F381" s="4" t="s">
        <v>13</v>
      </c>
      <c r="G381" s="4" t="s">
        <v>13</v>
      </c>
    </row>
    <row r="382" spans="1:8">
      <c r="A382" t="n">
        <v>4178</v>
      </c>
      <c r="B382" s="27" t="n">
        <v>24</v>
      </c>
      <c r="C382" s="7" t="n">
        <v>65533</v>
      </c>
      <c r="D382" s="7" t="n">
        <v>11</v>
      </c>
      <c r="E382" s="7" t="s">
        <v>53</v>
      </c>
      <c r="F382" s="7" t="n">
        <v>2</v>
      </c>
      <c r="G382" s="7" t="n">
        <v>0</v>
      </c>
    </row>
    <row r="383" spans="1:8">
      <c r="A383" t="s">
        <v>4</v>
      </c>
      <c r="B383" s="4" t="s">
        <v>5</v>
      </c>
    </row>
    <row r="384" spans="1:8">
      <c r="A384" t="n">
        <v>4215</v>
      </c>
      <c r="B384" s="28" t="n">
        <v>28</v>
      </c>
    </row>
    <row r="385" spans="1:10">
      <c r="A385" t="s">
        <v>4</v>
      </c>
      <c r="B385" s="4" t="s">
        <v>5</v>
      </c>
      <c r="C385" s="4" t="s">
        <v>13</v>
      </c>
    </row>
    <row r="386" spans="1:10">
      <c r="A386" t="n">
        <v>4216</v>
      </c>
      <c r="B386" s="29" t="n">
        <v>27</v>
      </c>
      <c r="C386" s="7" t="n">
        <v>0</v>
      </c>
    </row>
    <row r="387" spans="1:10">
      <c r="A387" t="s">
        <v>4</v>
      </c>
      <c r="B387" s="4" t="s">
        <v>5</v>
      </c>
      <c r="C387" s="4" t="s">
        <v>13</v>
      </c>
    </row>
    <row r="388" spans="1:10">
      <c r="A388" t="n">
        <v>4218</v>
      </c>
      <c r="B388" s="29" t="n">
        <v>27</v>
      </c>
      <c r="C388" s="7" t="n">
        <v>1</v>
      </c>
    </row>
    <row r="389" spans="1:10">
      <c r="A389" t="s">
        <v>4</v>
      </c>
      <c r="B389" s="4" t="s">
        <v>5</v>
      </c>
      <c r="C389" s="4" t="s">
        <v>13</v>
      </c>
      <c r="D389" s="4" t="s">
        <v>10</v>
      </c>
      <c r="E389" s="4" t="s">
        <v>10</v>
      </c>
      <c r="F389" s="4" t="s">
        <v>10</v>
      </c>
      <c r="G389" s="4" t="s">
        <v>10</v>
      </c>
      <c r="H389" s="4" t="s">
        <v>13</v>
      </c>
    </row>
    <row r="390" spans="1:10">
      <c r="A390" t="n">
        <v>4220</v>
      </c>
      <c r="B390" s="26" t="n">
        <v>25</v>
      </c>
      <c r="C390" s="7" t="n">
        <v>5</v>
      </c>
      <c r="D390" s="7" t="n">
        <v>65535</v>
      </c>
      <c r="E390" s="7" t="n">
        <v>65535</v>
      </c>
      <c r="F390" s="7" t="n">
        <v>65535</v>
      </c>
      <c r="G390" s="7" t="n">
        <v>65535</v>
      </c>
      <c r="H390" s="7" t="n">
        <v>0</v>
      </c>
    </row>
    <row r="391" spans="1:10">
      <c r="A391" t="s">
        <v>4</v>
      </c>
      <c r="B391" s="4" t="s">
        <v>5</v>
      </c>
      <c r="C391" s="4" t="s">
        <v>13</v>
      </c>
      <c r="D391" s="4" t="s">
        <v>10</v>
      </c>
      <c r="E391" s="4" t="s">
        <v>13</v>
      </c>
      <c r="F391" s="4" t="s">
        <v>13</v>
      </c>
      <c r="G391" s="4" t="s">
        <v>26</v>
      </c>
    </row>
    <row r="392" spans="1:10">
      <c r="A392" t="n">
        <v>4231</v>
      </c>
      <c r="B392" s="16" t="n">
        <v>5</v>
      </c>
      <c r="C392" s="7" t="n">
        <v>30</v>
      </c>
      <c r="D392" s="7" t="n">
        <v>8667</v>
      </c>
      <c r="E392" s="7" t="n">
        <v>8</v>
      </c>
      <c r="F392" s="7" t="n">
        <v>1</v>
      </c>
      <c r="G392" s="19" t="n">
        <f t="normal" ca="1">A490</f>
        <v>0</v>
      </c>
    </row>
    <row r="393" spans="1:10">
      <c r="A393" t="s">
        <v>4</v>
      </c>
      <c r="B393" s="4" t="s">
        <v>5</v>
      </c>
      <c r="C393" s="4" t="s">
        <v>13</v>
      </c>
      <c r="D393" s="4" t="s">
        <v>22</v>
      </c>
      <c r="E393" s="4" t="s">
        <v>10</v>
      </c>
      <c r="F393" s="4" t="s">
        <v>13</v>
      </c>
    </row>
    <row r="394" spans="1:10">
      <c r="A394" t="n">
        <v>4241</v>
      </c>
      <c r="B394" s="33" t="n">
        <v>49</v>
      </c>
      <c r="C394" s="7" t="n">
        <v>3</v>
      </c>
      <c r="D394" s="7" t="n">
        <v>0.699999988079071</v>
      </c>
      <c r="E394" s="7" t="n">
        <v>500</v>
      </c>
      <c r="F394" s="7" t="n">
        <v>0</v>
      </c>
    </row>
    <row r="395" spans="1:10">
      <c r="A395" t="s">
        <v>4</v>
      </c>
      <c r="B395" s="4" t="s">
        <v>5</v>
      </c>
      <c r="C395" s="4" t="s">
        <v>13</v>
      </c>
      <c r="D395" s="4" t="s">
        <v>10</v>
      </c>
    </row>
    <row r="396" spans="1:10">
      <c r="A396" t="n">
        <v>4250</v>
      </c>
      <c r="B396" s="34" t="n">
        <v>58</v>
      </c>
      <c r="C396" s="7" t="n">
        <v>5</v>
      </c>
      <c r="D396" s="7" t="n">
        <v>300</v>
      </c>
    </row>
    <row r="397" spans="1:10">
      <c r="A397" t="s">
        <v>4</v>
      </c>
      <c r="B397" s="4" t="s">
        <v>5</v>
      </c>
      <c r="C397" s="4" t="s">
        <v>22</v>
      </c>
      <c r="D397" s="4" t="s">
        <v>10</v>
      </c>
    </row>
    <row r="398" spans="1:10">
      <c r="A398" t="n">
        <v>4254</v>
      </c>
      <c r="B398" s="35" t="n">
        <v>103</v>
      </c>
      <c r="C398" s="7" t="n">
        <v>0</v>
      </c>
      <c r="D398" s="7" t="n">
        <v>300</v>
      </c>
    </row>
    <row r="399" spans="1:10">
      <c r="A399" t="s">
        <v>4</v>
      </c>
      <c r="B399" s="4" t="s">
        <v>5</v>
      </c>
      <c r="C399" s="4" t="s">
        <v>13</v>
      </c>
      <c r="D399" s="4" t="s">
        <v>10</v>
      </c>
    </row>
    <row r="400" spans="1:10">
      <c r="A400" t="n">
        <v>4261</v>
      </c>
      <c r="B400" s="34" t="n">
        <v>58</v>
      </c>
      <c r="C400" s="7" t="n">
        <v>10</v>
      </c>
      <c r="D400" s="7" t="n">
        <v>300</v>
      </c>
    </row>
    <row r="401" spans="1:8">
      <c r="A401" t="s">
        <v>4</v>
      </c>
      <c r="B401" s="4" t="s">
        <v>5</v>
      </c>
      <c r="C401" s="4" t="s">
        <v>13</v>
      </c>
      <c r="D401" s="4" t="s">
        <v>10</v>
      </c>
    </row>
    <row r="402" spans="1:8">
      <c r="A402" t="n">
        <v>4265</v>
      </c>
      <c r="B402" s="34" t="n">
        <v>58</v>
      </c>
      <c r="C402" s="7" t="n">
        <v>12</v>
      </c>
      <c r="D402" s="7" t="n">
        <v>0</v>
      </c>
    </row>
    <row r="403" spans="1:8">
      <c r="A403" t="s">
        <v>4</v>
      </c>
      <c r="B403" s="4" t="s">
        <v>5</v>
      </c>
      <c r="C403" s="4" t="s">
        <v>13</v>
      </c>
      <c r="D403" s="4" t="s">
        <v>13</v>
      </c>
      <c r="E403" s="4" t="s">
        <v>13</v>
      </c>
      <c r="F403" s="4" t="s">
        <v>13</v>
      </c>
    </row>
    <row r="404" spans="1:8">
      <c r="A404" t="n">
        <v>4269</v>
      </c>
      <c r="B404" s="8" t="n">
        <v>14</v>
      </c>
      <c r="C404" s="7" t="n">
        <v>0</v>
      </c>
      <c r="D404" s="7" t="n">
        <v>0</v>
      </c>
      <c r="E404" s="7" t="n">
        <v>0</v>
      </c>
      <c r="F404" s="7" t="n">
        <v>4</v>
      </c>
    </row>
    <row r="405" spans="1:8">
      <c r="A405" t="s">
        <v>4</v>
      </c>
      <c r="B405" s="4" t="s">
        <v>5</v>
      </c>
      <c r="C405" s="4" t="s">
        <v>13</v>
      </c>
      <c r="D405" s="4" t="s">
        <v>10</v>
      </c>
      <c r="E405" s="4" t="s">
        <v>10</v>
      </c>
      <c r="F405" s="4" t="s">
        <v>13</v>
      </c>
    </row>
    <row r="406" spans="1:8">
      <c r="A406" t="n">
        <v>4274</v>
      </c>
      <c r="B406" s="26" t="n">
        <v>25</v>
      </c>
      <c r="C406" s="7" t="n">
        <v>1</v>
      </c>
      <c r="D406" s="7" t="n">
        <v>65535</v>
      </c>
      <c r="E406" s="7" t="n">
        <v>420</v>
      </c>
      <c r="F406" s="7" t="n">
        <v>5</v>
      </c>
    </row>
    <row r="407" spans="1:8">
      <c r="A407" t="s">
        <v>4</v>
      </c>
      <c r="B407" s="4" t="s">
        <v>5</v>
      </c>
      <c r="C407" s="4" t="s">
        <v>13</v>
      </c>
      <c r="D407" s="4" t="s">
        <v>10</v>
      </c>
      <c r="E407" s="4" t="s">
        <v>6</v>
      </c>
    </row>
    <row r="408" spans="1:8">
      <c r="A408" t="n">
        <v>4281</v>
      </c>
      <c r="B408" s="36" t="n">
        <v>51</v>
      </c>
      <c r="C408" s="7" t="n">
        <v>4</v>
      </c>
      <c r="D408" s="7" t="n">
        <v>0</v>
      </c>
      <c r="E408" s="7" t="s">
        <v>61</v>
      </c>
    </row>
    <row r="409" spans="1:8">
      <c r="A409" t="s">
        <v>4</v>
      </c>
      <c r="B409" s="4" t="s">
        <v>5</v>
      </c>
      <c r="C409" s="4" t="s">
        <v>10</v>
      </c>
    </row>
    <row r="410" spans="1:8">
      <c r="A410" t="n">
        <v>4294</v>
      </c>
      <c r="B410" s="30" t="n">
        <v>16</v>
      </c>
      <c r="C410" s="7" t="n">
        <v>0</v>
      </c>
    </row>
    <row r="411" spans="1:8">
      <c r="A411" t="s">
        <v>4</v>
      </c>
      <c r="B411" s="4" t="s">
        <v>5</v>
      </c>
      <c r="C411" s="4" t="s">
        <v>10</v>
      </c>
      <c r="D411" s="4" t="s">
        <v>37</v>
      </c>
      <c r="E411" s="4" t="s">
        <v>13</v>
      </c>
      <c r="F411" s="4" t="s">
        <v>13</v>
      </c>
    </row>
    <row r="412" spans="1:8">
      <c r="A412" t="n">
        <v>4297</v>
      </c>
      <c r="B412" s="37" t="n">
        <v>26</v>
      </c>
      <c r="C412" s="7" t="n">
        <v>0</v>
      </c>
      <c r="D412" s="7" t="s">
        <v>62</v>
      </c>
      <c r="E412" s="7" t="n">
        <v>2</v>
      </c>
      <c r="F412" s="7" t="n">
        <v>0</v>
      </c>
    </row>
    <row r="413" spans="1:8">
      <c r="A413" t="s">
        <v>4</v>
      </c>
      <c r="B413" s="4" t="s">
        <v>5</v>
      </c>
    </row>
    <row r="414" spans="1:8">
      <c r="A414" t="n">
        <v>4385</v>
      </c>
      <c r="B414" s="28" t="n">
        <v>28</v>
      </c>
    </row>
    <row r="415" spans="1:8">
      <c r="A415" t="s">
        <v>4</v>
      </c>
      <c r="B415" s="4" t="s">
        <v>5</v>
      </c>
      <c r="C415" s="4" t="s">
        <v>13</v>
      </c>
      <c r="D415" s="17" t="s">
        <v>24</v>
      </c>
      <c r="E415" s="4" t="s">
        <v>5</v>
      </c>
      <c r="F415" s="4" t="s">
        <v>13</v>
      </c>
      <c r="G415" s="4" t="s">
        <v>10</v>
      </c>
      <c r="H415" s="17" t="s">
        <v>25</v>
      </c>
      <c r="I415" s="4" t="s">
        <v>13</v>
      </c>
      <c r="J415" s="4" t="s">
        <v>26</v>
      </c>
    </row>
    <row r="416" spans="1:8">
      <c r="A416" t="n">
        <v>4386</v>
      </c>
      <c r="B416" s="16" t="n">
        <v>5</v>
      </c>
      <c r="C416" s="7" t="n">
        <v>28</v>
      </c>
      <c r="D416" s="17" t="s">
        <v>3</v>
      </c>
      <c r="E416" s="40" t="n">
        <v>64</v>
      </c>
      <c r="F416" s="7" t="n">
        <v>5</v>
      </c>
      <c r="G416" s="7" t="n">
        <v>8</v>
      </c>
      <c r="H416" s="17" t="s">
        <v>3</v>
      </c>
      <c r="I416" s="7" t="n">
        <v>1</v>
      </c>
      <c r="J416" s="19" t="n">
        <f t="normal" ca="1">A428</f>
        <v>0</v>
      </c>
    </row>
    <row r="417" spans="1:10">
      <c r="A417" t="s">
        <v>4</v>
      </c>
      <c r="B417" s="4" t="s">
        <v>5</v>
      </c>
      <c r="C417" s="4" t="s">
        <v>13</v>
      </c>
      <c r="D417" s="4" t="s">
        <v>10</v>
      </c>
      <c r="E417" s="4" t="s">
        <v>10</v>
      </c>
      <c r="F417" s="4" t="s">
        <v>13</v>
      </c>
    </row>
    <row r="418" spans="1:10">
      <c r="A418" t="n">
        <v>4397</v>
      </c>
      <c r="B418" s="26" t="n">
        <v>25</v>
      </c>
      <c r="C418" s="7" t="n">
        <v>1</v>
      </c>
      <c r="D418" s="7" t="n">
        <v>65535</v>
      </c>
      <c r="E418" s="7" t="n">
        <v>500</v>
      </c>
      <c r="F418" s="7" t="n">
        <v>6</v>
      </c>
    </row>
    <row r="419" spans="1:10">
      <c r="A419" t="s">
        <v>4</v>
      </c>
      <c r="B419" s="4" t="s">
        <v>5</v>
      </c>
      <c r="C419" s="4" t="s">
        <v>13</v>
      </c>
      <c r="D419" s="4" t="s">
        <v>10</v>
      </c>
      <c r="E419" s="4" t="s">
        <v>6</v>
      </c>
    </row>
    <row r="420" spans="1:10">
      <c r="A420" t="n">
        <v>4404</v>
      </c>
      <c r="B420" s="36" t="n">
        <v>51</v>
      </c>
      <c r="C420" s="7" t="n">
        <v>4</v>
      </c>
      <c r="D420" s="7" t="n">
        <v>8</v>
      </c>
      <c r="E420" s="7" t="s">
        <v>63</v>
      </c>
    </row>
    <row r="421" spans="1:10">
      <c r="A421" t="s">
        <v>4</v>
      </c>
      <c r="B421" s="4" t="s">
        <v>5</v>
      </c>
      <c r="C421" s="4" t="s">
        <v>10</v>
      </c>
    </row>
    <row r="422" spans="1:10">
      <c r="A422" t="n">
        <v>4418</v>
      </c>
      <c r="B422" s="30" t="n">
        <v>16</v>
      </c>
      <c r="C422" s="7" t="n">
        <v>0</v>
      </c>
    </row>
    <row r="423" spans="1:10">
      <c r="A423" t="s">
        <v>4</v>
      </c>
      <c r="B423" s="4" t="s">
        <v>5</v>
      </c>
      <c r="C423" s="4" t="s">
        <v>10</v>
      </c>
      <c r="D423" s="4" t="s">
        <v>37</v>
      </c>
      <c r="E423" s="4" t="s">
        <v>13</v>
      </c>
      <c r="F423" s="4" t="s">
        <v>13</v>
      </c>
    </row>
    <row r="424" spans="1:10">
      <c r="A424" t="n">
        <v>4421</v>
      </c>
      <c r="B424" s="37" t="n">
        <v>26</v>
      </c>
      <c r="C424" s="7" t="n">
        <v>8</v>
      </c>
      <c r="D424" s="7" t="s">
        <v>64</v>
      </c>
      <c r="E424" s="7" t="n">
        <v>2</v>
      </c>
      <c r="F424" s="7" t="n">
        <v>0</v>
      </c>
    </row>
    <row r="425" spans="1:10">
      <c r="A425" t="s">
        <v>4</v>
      </c>
      <c r="B425" s="4" t="s">
        <v>5</v>
      </c>
    </row>
    <row r="426" spans="1:10">
      <c r="A426" t="n">
        <v>4468</v>
      </c>
      <c r="B426" s="28" t="n">
        <v>28</v>
      </c>
    </row>
    <row r="427" spans="1:10">
      <c r="A427" t="s">
        <v>4</v>
      </c>
      <c r="B427" s="4" t="s">
        <v>5</v>
      </c>
      <c r="C427" s="4" t="s">
        <v>13</v>
      </c>
      <c r="D427" s="17" t="s">
        <v>24</v>
      </c>
      <c r="E427" s="4" t="s">
        <v>5</v>
      </c>
      <c r="F427" s="4" t="s">
        <v>13</v>
      </c>
      <c r="G427" s="4" t="s">
        <v>10</v>
      </c>
      <c r="H427" s="17" t="s">
        <v>25</v>
      </c>
      <c r="I427" s="4" t="s">
        <v>13</v>
      </c>
      <c r="J427" s="4" t="s">
        <v>26</v>
      </c>
    </row>
    <row r="428" spans="1:10">
      <c r="A428" t="n">
        <v>4469</v>
      </c>
      <c r="B428" s="16" t="n">
        <v>5</v>
      </c>
      <c r="C428" s="7" t="n">
        <v>28</v>
      </c>
      <c r="D428" s="17" t="s">
        <v>3</v>
      </c>
      <c r="E428" s="40" t="n">
        <v>64</v>
      </c>
      <c r="F428" s="7" t="n">
        <v>5</v>
      </c>
      <c r="G428" s="7" t="n">
        <v>9</v>
      </c>
      <c r="H428" s="17" t="s">
        <v>3</v>
      </c>
      <c r="I428" s="7" t="n">
        <v>1</v>
      </c>
      <c r="J428" s="19" t="n">
        <f t="normal" ca="1">A440</f>
        <v>0</v>
      </c>
    </row>
    <row r="429" spans="1:10">
      <c r="A429" t="s">
        <v>4</v>
      </c>
      <c r="B429" s="4" t="s">
        <v>5</v>
      </c>
      <c r="C429" s="4" t="s">
        <v>13</v>
      </c>
      <c r="D429" s="4" t="s">
        <v>10</v>
      </c>
      <c r="E429" s="4" t="s">
        <v>10</v>
      </c>
      <c r="F429" s="4" t="s">
        <v>13</v>
      </c>
    </row>
    <row r="430" spans="1:10">
      <c r="A430" t="n">
        <v>4480</v>
      </c>
      <c r="B430" s="26" t="n">
        <v>25</v>
      </c>
      <c r="C430" s="7" t="n">
        <v>1</v>
      </c>
      <c r="D430" s="7" t="n">
        <v>260</v>
      </c>
      <c r="E430" s="7" t="n">
        <v>640</v>
      </c>
      <c r="F430" s="7" t="n">
        <v>2</v>
      </c>
    </row>
    <row r="431" spans="1:10">
      <c r="A431" t="s">
        <v>4</v>
      </c>
      <c r="B431" s="4" t="s">
        <v>5</v>
      </c>
      <c r="C431" s="4" t="s">
        <v>13</v>
      </c>
      <c r="D431" s="4" t="s">
        <v>10</v>
      </c>
      <c r="E431" s="4" t="s">
        <v>6</v>
      </c>
    </row>
    <row r="432" spans="1:10">
      <c r="A432" t="n">
        <v>4487</v>
      </c>
      <c r="B432" s="36" t="n">
        <v>51</v>
      </c>
      <c r="C432" s="7" t="n">
        <v>4</v>
      </c>
      <c r="D432" s="7" t="n">
        <v>9</v>
      </c>
      <c r="E432" s="7" t="s">
        <v>65</v>
      </c>
    </row>
    <row r="433" spans="1:10">
      <c r="A433" t="s">
        <v>4</v>
      </c>
      <c r="B433" s="4" t="s">
        <v>5</v>
      </c>
      <c r="C433" s="4" t="s">
        <v>10</v>
      </c>
    </row>
    <row r="434" spans="1:10">
      <c r="A434" t="n">
        <v>4501</v>
      </c>
      <c r="B434" s="30" t="n">
        <v>16</v>
      </c>
      <c r="C434" s="7" t="n">
        <v>0</v>
      </c>
    </row>
    <row r="435" spans="1:10">
      <c r="A435" t="s">
        <v>4</v>
      </c>
      <c r="B435" s="4" t="s">
        <v>5</v>
      </c>
      <c r="C435" s="4" t="s">
        <v>10</v>
      </c>
      <c r="D435" s="4" t="s">
        <v>37</v>
      </c>
      <c r="E435" s="4" t="s">
        <v>13</v>
      </c>
      <c r="F435" s="4" t="s">
        <v>13</v>
      </c>
    </row>
    <row r="436" spans="1:10">
      <c r="A436" t="n">
        <v>4504</v>
      </c>
      <c r="B436" s="37" t="n">
        <v>26</v>
      </c>
      <c r="C436" s="7" t="n">
        <v>9</v>
      </c>
      <c r="D436" s="7" t="s">
        <v>66</v>
      </c>
      <c r="E436" s="7" t="n">
        <v>2</v>
      </c>
      <c r="F436" s="7" t="n">
        <v>0</v>
      </c>
    </row>
    <row r="437" spans="1:10">
      <c r="A437" t="s">
        <v>4</v>
      </c>
      <c r="B437" s="4" t="s">
        <v>5</v>
      </c>
    </row>
    <row r="438" spans="1:10">
      <c r="A438" t="n">
        <v>4554</v>
      </c>
      <c r="B438" s="28" t="n">
        <v>28</v>
      </c>
    </row>
    <row r="439" spans="1:10">
      <c r="A439" t="s">
        <v>4</v>
      </c>
      <c r="B439" s="4" t="s">
        <v>5</v>
      </c>
      <c r="C439" s="4" t="s">
        <v>13</v>
      </c>
      <c r="D439" s="17" t="s">
        <v>24</v>
      </c>
      <c r="E439" s="4" t="s">
        <v>5</v>
      </c>
      <c r="F439" s="4" t="s">
        <v>13</v>
      </c>
      <c r="G439" s="4" t="s">
        <v>10</v>
      </c>
      <c r="H439" s="17" t="s">
        <v>25</v>
      </c>
      <c r="I439" s="4" t="s">
        <v>13</v>
      </c>
      <c r="J439" s="4" t="s">
        <v>26</v>
      </c>
    </row>
    <row r="440" spans="1:10">
      <c r="A440" t="n">
        <v>4555</v>
      </c>
      <c r="B440" s="16" t="n">
        <v>5</v>
      </c>
      <c r="C440" s="7" t="n">
        <v>28</v>
      </c>
      <c r="D440" s="17" t="s">
        <v>3</v>
      </c>
      <c r="E440" s="40" t="n">
        <v>64</v>
      </c>
      <c r="F440" s="7" t="n">
        <v>5</v>
      </c>
      <c r="G440" s="7" t="n">
        <v>1</v>
      </c>
      <c r="H440" s="17" t="s">
        <v>3</v>
      </c>
      <c r="I440" s="7" t="n">
        <v>1</v>
      </c>
      <c r="J440" s="19" t="n">
        <f t="normal" ca="1">A452</f>
        <v>0</v>
      </c>
    </row>
    <row r="441" spans="1:10">
      <c r="A441" t="s">
        <v>4</v>
      </c>
      <c r="B441" s="4" t="s">
        <v>5</v>
      </c>
      <c r="C441" s="4" t="s">
        <v>13</v>
      </c>
      <c r="D441" s="4" t="s">
        <v>10</v>
      </c>
      <c r="E441" s="4" t="s">
        <v>10</v>
      </c>
      <c r="F441" s="4" t="s">
        <v>13</v>
      </c>
    </row>
    <row r="442" spans="1:10">
      <c r="A442" t="n">
        <v>4566</v>
      </c>
      <c r="B442" s="26" t="n">
        <v>25</v>
      </c>
      <c r="C442" s="7" t="n">
        <v>1</v>
      </c>
      <c r="D442" s="7" t="n">
        <v>60</v>
      </c>
      <c r="E442" s="7" t="n">
        <v>500</v>
      </c>
      <c r="F442" s="7" t="n">
        <v>2</v>
      </c>
    </row>
    <row r="443" spans="1:10">
      <c r="A443" t="s">
        <v>4</v>
      </c>
      <c r="B443" s="4" t="s">
        <v>5</v>
      </c>
      <c r="C443" s="4" t="s">
        <v>13</v>
      </c>
      <c r="D443" s="4" t="s">
        <v>10</v>
      </c>
      <c r="E443" s="4" t="s">
        <v>6</v>
      </c>
    </row>
    <row r="444" spans="1:10">
      <c r="A444" t="n">
        <v>4573</v>
      </c>
      <c r="B444" s="36" t="n">
        <v>51</v>
      </c>
      <c r="C444" s="7" t="n">
        <v>4</v>
      </c>
      <c r="D444" s="7" t="n">
        <v>1</v>
      </c>
      <c r="E444" s="7" t="s">
        <v>67</v>
      </c>
    </row>
    <row r="445" spans="1:10">
      <c r="A445" t="s">
        <v>4</v>
      </c>
      <c r="B445" s="4" t="s">
        <v>5</v>
      </c>
      <c r="C445" s="4" t="s">
        <v>10</v>
      </c>
    </row>
    <row r="446" spans="1:10">
      <c r="A446" t="n">
        <v>4586</v>
      </c>
      <c r="B446" s="30" t="n">
        <v>16</v>
      </c>
      <c r="C446" s="7" t="n">
        <v>0</v>
      </c>
    </row>
    <row r="447" spans="1:10">
      <c r="A447" t="s">
        <v>4</v>
      </c>
      <c r="B447" s="4" t="s">
        <v>5</v>
      </c>
      <c r="C447" s="4" t="s">
        <v>10</v>
      </c>
      <c r="D447" s="4" t="s">
        <v>37</v>
      </c>
      <c r="E447" s="4" t="s">
        <v>13</v>
      </c>
      <c r="F447" s="4" t="s">
        <v>13</v>
      </c>
    </row>
    <row r="448" spans="1:10">
      <c r="A448" t="n">
        <v>4589</v>
      </c>
      <c r="B448" s="37" t="n">
        <v>26</v>
      </c>
      <c r="C448" s="7" t="n">
        <v>1</v>
      </c>
      <c r="D448" s="7" t="s">
        <v>68</v>
      </c>
      <c r="E448" s="7" t="n">
        <v>2</v>
      </c>
      <c r="F448" s="7" t="n">
        <v>0</v>
      </c>
    </row>
    <row r="449" spans="1:10">
      <c r="A449" t="s">
        <v>4</v>
      </c>
      <c r="B449" s="4" t="s">
        <v>5</v>
      </c>
    </row>
    <row r="450" spans="1:10">
      <c r="A450" t="n">
        <v>4644</v>
      </c>
      <c r="B450" s="28" t="n">
        <v>28</v>
      </c>
    </row>
    <row r="451" spans="1:10">
      <c r="A451" t="s">
        <v>4</v>
      </c>
      <c r="B451" s="4" t="s">
        <v>5</v>
      </c>
      <c r="C451" s="4" t="s">
        <v>13</v>
      </c>
      <c r="D451" s="17" t="s">
        <v>24</v>
      </c>
      <c r="E451" s="4" t="s">
        <v>5</v>
      </c>
      <c r="F451" s="4" t="s">
        <v>13</v>
      </c>
      <c r="G451" s="4" t="s">
        <v>10</v>
      </c>
      <c r="H451" s="17" t="s">
        <v>25</v>
      </c>
      <c r="I451" s="4" t="s">
        <v>13</v>
      </c>
      <c r="J451" s="4" t="s">
        <v>26</v>
      </c>
    </row>
    <row r="452" spans="1:10">
      <c r="A452" t="n">
        <v>4645</v>
      </c>
      <c r="B452" s="16" t="n">
        <v>5</v>
      </c>
      <c r="C452" s="7" t="n">
        <v>28</v>
      </c>
      <c r="D452" s="17" t="s">
        <v>3</v>
      </c>
      <c r="E452" s="40" t="n">
        <v>64</v>
      </c>
      <c r="F452" s="7" t="n">
        <v>5</v>
      </c>
      <c r="G452" s="7" t="n">
        <v>14</v>
      </c>
      <c r="H452" s="17" t="s">
        <v>3</v>
      </c>
      <c r="I452" s="7" t="n">
        <v>1</v>
      </c>
      <c r="J452" s="19" t="n">
        <f t="normal" ca="1">A464</f>
        <v>0</v>
      </c>
    </row>
    <row r="453" spans="1:10">
      <c r="A453" t="s">
        <v>4</v>
      </c>
      <c r="B453" s="4" t="s">
        <v>5</v>
      </c>
      <c r="C453" s="4" t="s">
        <v>13</v>
      </c>
      <c r="D453" s="4" t="s">
        <v>10</v>
      </c>
      <c r="E453" s="4" t="s">
        <v>10</v>
      </c>
      <c r="F453" s="4" t="s">
        <v>13</v>
      </c>
    </row>
    <row r="454" spans="1:10">
      <c r="A454" t="n">
        <v>4656</v>
      </c>
      <c r="B454" s="26" t="n">
        <v>25</v>
      </c>
      <c r="C454" s="7" t="n">
        <v>1</v>
      </c>
      <c r="D454" s="7" t="n">
        <v>65535</v>
      </c>
      <c r="E454" s="7" t="n">
        <v>500</v>
      </c>
      <c r="F454" s="7" t="n">
        <v>5</v>
      </c>
    </row>
    <row r="455" spans="1:10">
      <c r="A455" t="s">
        <v>4</v>
      </c>
      <c r="B455" s="4" t="s">
        <v>5</v>
      </c>
      <c r="C455" s="4" t="s">
        <v>13</v>
      </c>
      <c r="D455" s="4" t="s">
        <v>10</v>
      </c>
      <c r="E455" s="4" t="s">
        <v>6</v>
      </c>
    </row>
    <row r="456" spans="1:10">
      <c r="A456" t="n">
        <v>4663</v>
      </c>
      <c r="B456" s="36" t="n">
        <v>51</v>
      </c>
      <c r="C456" s="7" t="n">
        <v>4</v>
      </c>
      <c r="D456" s="7" t="n">
        <v>14</v>
      </c>
      <c r="E456" s="7" t="s">
        <v>69</v>
      </c>
    </row>
    <row r="457" spans="1:10">
      <c r="A457" t="s">
        <v>4</v>
      </c>
      <c r="B457" s="4" t="s">
        <v>5</v>
      </c>
      <c r="C457" s="4" t="s">
        <v>10</v>
      </c>
    </row>
    <row r="458" spans="1:10">
      <c r="A458" t="n">
        <v>4677</v>
      </c>
      <c r="B458" s="30" t="n">
        <v>16</v>
      </c>
      <c r="C458" s="7" t="n">
        <v>0</v>
      </c>
    </row>
    <row r="459" spans="1:10">
      <c r="A459" t="s">
        <v>4</v>
      </c>
      <c r="B459" s="4" t="s">
        <v>5</v>
      </c>
      <c r="C459" s="4" t="s">
        <v>10</v>
      </c>
      <c r="D459" s="4" t="s">
        <v>37</v>
      </c>
      <c r="E459" s="4" t="s">
        <v>13</v>
      </c>
      <c r="F459" s="4" t="s">
        <v>13</v>
      </c>
    </row>
    <row r="460" spans="1:10">
      <c r="A460" t="n">
        <v>4680</v>
      </c>
      <c r="B460" s="37" t="n">
        <v>26</v>
      </c>
      <c r="C460" s="7" t="n">
        <v>14</v>
      </c>
      <c r="D460" s="7" t="s">
        <v>70</v>
      </c>
      <c r="E460" s="7" t="n">
        <v>2</v>
      </c>
      <c r="F460" s="7" t="n">
        <v>0</v>
      </c>
    </row>
    <row r="461" spans="1:10">
      <c r="A461" t="s">
        <v>4</v>
      </c>
      <c r="B461" s="4" t="s">
        <v>5</v>
      </c>
    </row>
    <row r="462" spans="1:10">
      <c r="A462" t="n">
        <v>4782</v>
      </c>
      <c r="B462" s="28" t="n">
        <v>28</v>
      </c>
    </row>
    <row r="463" spans="1:10">
      <c r="A463" t="s">
        <v>4</v>
      </c>
      <c r="B463" s="4" t="s">
        <v>5</v>
      </c>
      <c r="C463" s="4" t="s">
        <v>9</v>
      </c>
    </row>
    <row r="464" spans="1:10">
      <c r="A464" t="n">
        <v>4783</v>
      </c>
      <c r="B464" s="38" t="n">
        <v>15</v>
      </c>
      <c r="C464" s="7" t="n">
        <v>67108864</v>
      </c>
    </row>
    <row r="465" spans="1:10">
      <c r="A465" t="s">
        <v>4</v>
      </c>
      <c r="B465" s="4" t="s">
        <v>5</v>
      </c>
      <c r="C465" s="4" t="s">
        <v>10</v>
      </c>
      <c r="D465" s="4" t="s">
        <v>13</v>
      </c>
    </row>
    <row r="466" spans="1:10">
      <c r="A466" t="n">
        <v>4788</v>
      </c>
      <c r="B466" s="39" t="n">
        <v>89</v>
      </c>
      <c r="C466" s="7" t="n">
        <v>65533</v>
      </c>
      <c r="D466" s="7" t="n">
        <v>1</v>
      </c>
    </row>
    <row r="467" spans="1:10">
      <c r="A467" t="s">
        <v>4</v>
      </c>
      <c r="B467" s="4" t="s">
        <v>5</v>
      </c>
      <c r="C467" s="4" t="s">
        <v>13</v>
      </c>
      <c r="D467" s="4" t="s">
        <v>10</v>
      </c>
    </row>
    <row r="468" spans="1:10">
      <c r="A468" t="n">
        <v>4792</v>
      </c>
      <c r="B468" s="34" t="n">
        <v>58</v>
      </c>
      <c r="C468" s="7" t="n">
        <v>105</v>
      </c>
      <c r="D468" s="7" t="n">
        <v>300</v>
      </c>
    </row>
    <row r="469" spans="1:10">
      <c r="A469" t="s">
        <v>4</v>
      </c>
      <c r="B469" s="4" t="s">
        <v>5</v>
      </c>
      <c r="C469" s="4" t="s">
        <v>22</v>
      </c>
      <c r="D469" s="4" t="s">
        <v>10</v>
      </c>
    </row>
    <row r="470" spans="1:10">
      <c r="A470" t="n">
        <v>4796</v>
      </c>
      <c r="B470" s="35" t="n">
        <v>103</v>
      </c>
      <c r="C470" s="7" t="n">
        <v>1</v>
      </c>
      <c r="D470" s="7" t="n">
        <v>300</v>
      </c>
    </row>
    <row r="471" spans="1:10">
      <c r="A471" t="s">
        <v>4</v>
      </c>
      <c r="B471" s="4" t="s">
        <v>5</v>
      </c>
      <c r="C471" s="4" t="s">
        <v>13</v>
      </c>
      <c r="D471" s="4" t="s">
        <v>22</v>
      </c>
      <c r="E471" s="4" t="s">
        <v>10</v>
      </c>
      <c r="F471" s="4" t="s">
        <v>13</v>
      </c>
    </row>
    <row r="472" spans="1:10">
      <c r="A472" t="n">
        <v>4803</v>
      </c>
      <c r="B472" s="33" t="n">
        <v>49</v>
      </c>
      <c r="C472" s="7" t="n">
        <v>3</v>
      </c>
      <c r="D472" s="7" t="n">
        <v>1</v>
      </c>
      <c r="E472" s="7" t="n">
        <v>500</v>
      </c>
      <c r="F472" s="7" t="n">
        <v>0</v>
      </c>
    </row>
    <row r="473" spans="1:10">
      <c r="A473" t="s">
        <v>4</v>
      </c>
      <c r="B473" s="4" t="s">
        <v>5</v>
      </c>
      <c r="C473" s="4" t="s">
        <v>13</v>
      </c>
      <c r="D473" s="4" t="s">
        <v>10</v>
      </c>
    </row>
    <row r="474" spans="1:10">
      <c r="A474" t="n">
        <v>4812</v>
      </c>
      <c r="B474" s="34" t="n">
        <v>58</v>
      </c>
      <c r="C474" s="7" t="n">
        <v>11</v>
      </c>
      <c r="D474" s="7" t="n">
        <v>300</v>
      </c>
    </row>
    <row r="475" spans="1:10">
      <c r="A475" t="s">
        <v>4</v>
      </c>
      <c r="B475" s="4" t="s">
        <v>5</v>
      </c>
      <c r="C475" s="4" t="s">
        <v>13</v>
      </c>
      <c r="D475" s="4" t="s">
        <v>10</v>
      </c>
    </row>
    <row r="476" spans="1:10">
      <c r="A476" t="n">
        <v>4816</v>
      </c>
      <c r="B476" s="34" t="n">
        <v>58</v>
      </c>
      <c r="C476" s="7" t="n">
        <v>12</v>
      </c>
      <c r="D476" s="7" t="n">
        <v>0</v>
      </c>
    </row>
    <row r="477" spans="1:10">
      <c r="A477" t="s">
        <v>4</v>
      </c>
      <c r="B477" s="4" t="s">
        <v>5</v>
      </c>
      <c r="C477" s="4" t="s">
        <v>13</v>
      </c>
      <c r="D477" s="4" t="s">
        <v>10</v>
      </c>
      <c r="E477" s="4" t="s">
        <v>6</v>
      </c>
      <c r="F477" s="4" t="s">
        <v>6</v>
      </c>
      <c r="G477" s="4" t="s">
        <v>6</v>
      </c>
      <c r="H477" s="4" t="s">
        <v>6</v>
      </c>
    </row>
    <row r="478" spans="1:10">
      <c r="A478" t="n">
        <v>4820</v>
      </c>
      <c r="B478" s="36" t="n">
        <v>51</v>
      </c>
      <c r="C478" s="7" t="n">
        <v>3</v>
      </c>
      <c r="D478" s="7" t="n">
        <v>0</v>
      </c>
      <c r="E478" s="7" t="s">
        <v>48</v>
      </c>
      <c r="F478" s="7" t="s">
        <v>49</v>
      </c>
      <c r="G478" s="7" t="s">
        <v>50</v>
      </c>
      <c r="H478" s="7" t="s">
        <v>51</v>
      </c>
    </row>
    <row r="479" spans="1:10">
      <c r="A479" t="s">
        <v>4</v>
      </c>
      <c r="B479" s="4" t="s">
        <v>5</v>
      </c>
      <c r="C479" s="4" t="s">
        <v>13</v>
      </c>
      <c r="D479" s="4" t="s">
        <v>10</v>
      </c>
      <c r="E479" s="4" t="s">
        <v>6</v>
      </c>
      <c r="F479" s="4" t="s">
        <v>6</v>
      </c>
      <c r="G479" s="4" t="s">
        <v>6</v>
      </c>
      <c r="H479" s="4" t="s">
        <v>6</v>
      </c>
    </row>
    <row r="480" spans="1:10">
      <c r="A480" t="n">
        <v>4849</v>
      </c>
      <c r="B480" s="36" t="n">
        <v>51</v>
      </c>
      <c r="C480" s="7" t="n">
        <v>3</v>
      </c>
      <c r="D480" s="7" t="n">
        <v>8</v>
      </c>
      <c r="E480" s="7" t="s">
        <v>48</v>
      </c>
      <c r="F480" s="7" t="s">
        <v>49</v>
      </c>
      <c r="G480" s="7" t="s">
        <v>50</v>
      </c>
      <c r="H480" s="7" t="s">
        <v>51</v>
      </c>
    </row>
    <row r="481" spans="1:8">
      <c r="A481" t="s">
        <v>4</v>
      </c>
      <c r="B481" s="4" t="s">
        <v>5</v>
      </c>
      <c r="C481" s="4" t="s">
        <v>13</v>
      </c>
      <c r="D481" s="4" t="s">
        <v>10</v>
      </c>
      <c r="E481" s="4" t="s">
        <v>6</v>
      </c>
      <c r="F481" s="4" t="s">
        <v>6</v>
      </c>
      <c r="G481" s="4" t="s">
        <v>6</v>
      </c>
      <c r="H481" s="4" t="s">
        <v>6</v>
      </c>
    </row>
    <row r="482" spans="1:8">
      <c r="A482" t="n">
        <v>4878</v>
      </c>
      <c r="B482" s="36" t="n">
        <v>51</v>
      </c>
      <c r="C482" s="7" t="n">
        <v>3</v>
      </c>
      <c r="D482" s="7" t="n">
        <v>9</v>
      </c>
      <c r="E482" s="7" t="s">
        <v>48</v>
      </c>
      <c r="F482" s="7" t="s">
        <v>49</v>
      </c>
      <c r="G482" s="7" t="s">
        <v>50</v>
      </c>
      <c r="H482" s="7" t="s">
        <v>51</v>
      </c>
    </row>
    <row r="483" spans="1:8">
      <c r="A483" t="s">
        <v>4</v>
      </c>
      <c r="B483" s="4" t="s">
        <v>5</v>
      </c>
      <c r="C483" s="4" t="s">
        <v>13</v>
      </c>
      <c r="D483" s="4" t="s">
        <v>10</v>
      </c>
      <c r="E483" s="4" t="s">
        <v>6</v>
      </c>
      <c r="F483" s="4" t="s">
        <v>6</v>
      </c>
      <c r="G483" s="4" t="s">
        <v>6</v>
      </c>
      <c r="H483" s="4" t="s">
        <v>6</v>
      </c>
    </row>
    <row r="484" spans="1:8">
      <c r="A484" t="n">
        <v>4907</v>
      </c>
      <c r="B484" s="36" t="n">
        <v>51</v>
      </c>
      <c r="C484" s="7" t="n">
        <v>3</v>
      </c>
      <c r="D484" s="7" t="n">
        <v>1</v>
      </c>
      <c r="E484" s="7" t="s">
        <v>48</v>
      </c>
      <c r="F484" s="7" t="s">
        <v>49</v>
      </c>
      <c r="G484" s="7" t="s">
        <v>50</v>
      </c>
      <c r="H484" s="7" t="s">
        <v>51</v>
      </c>
    </row>
    <row r="485" spans="1:8">
      <c r="A485" t="s">
        <v>4</v>
      </c>
      <c r="B485" s="4" t="s">
        <v>5</v>
      </c>
      <c r="C485" s="4" t="s">
        <v>13</v>
      </c>
      <c r="D485" s="4" t="s">
        <v>10</v>
      </c>
      <c r="E485" s="4" t="s">
        <v>6</v>
      </c>
      <c r="F485" s="4" t="s">
        <v>6</v>
      </c>
      <c r="G485" s="4" t="s">
        <v>6</v>
      </c>
      <c r="H485" s="4" t="s">
        <v>6</v>
      </c>
    </row>
    <row r="486" spans="1:8">
      <c r="A486" t="n">
        <v>4936</v>
      </c>
      <c r="B486" s="36" t="n">
        <v>51</v>
      </c>
      <c r="C486" s="7" t="n">
        <v>3</v>
      </c>
      <c r="D486" s="7" t="n">
        <v>14</v>
      </c>
      <c r="E486" s="7" t="s">
        <v>48</v>
      </c>
      <c r="F486" s="7" t="s">
        <v>49</v>
      </c>
      <c r="G486" s="7" t="s">
        <v>50</v>
      </c>
      <c r="H486" s="7" t="s">
        <v>51</v>
      </c>
    </row>
    <row r="487" spans="1:8">
      <c r="A487" t="s">
        <v>4</v>
      </c>
      <c r="B487" s="4" t="s">
        <v>5</v>
      </c>
      <c r="C487" s="4" t="s">
        <v>10</v>
      </c>
    </row>
    <row r="488" spans="1:8">
      <c r="A488" t="n">
        <v>4965</v>
      </c>
      <c r="B488" s="13" t="n">
        <v>12</v>
      </c>
      <c r="C488" s="7" t="n">
        <v>8667</v>
      </c>
    </row>
    <row r="489" spans="1:8">
      <c r="A489" t="s">
        <v>4</v>
      </c>
      <c r="B489" s="4" t="s">
        <v>5</v>
      </c>
      <c r="C489" s="4" t="s">
        <v>26</v>
      </c>
    </row>
    <row r="490" spans="1:8">
      <c r="A490" t="n">
        <v>4968</v>
      </c>
      <c r="B490" s="23" t="n">
        <v>3</v>
      </c>
      <c r="C490" s="19" t="n">
        <f t="normal" ca="1">A624</f>
        <v>0</v>
      </c>
    </row>
    <row r="491" spans="1:8">
      <c r="A491" t="s">
        <v>4</v>
      </c>
      <c r="B491" s="4" t="s">
        <v>5</v>
      </c>
      <c r="C491" s="4" t="s">
        <v>13</v>
      </c>
      <c r="D491" s="4" t="s">
        <v>10</v>
      </c>
      <c r="E491" s="4" t="s">
        <v>13</v>
      </c>
      <c r="F491" s="4" t="s">
        <v>10</v>
      </c>
      <c r="G491" s="4" t="s">
        <v>13</v>
      </c>
      <c r="H491" s="4" t="s">
        <v>13</v>
      </c>
      <c r="I491" s="4" t="s">
        <v>13</v>
      </c>
      <c r="J491" s="4" t="s">
        <v>26</v>
      </c>
    </row>
    <row r="492" spans="1:8">
      <c r="A492" t="n">
        <v>4973</v>
      </c>
      <c r="B492" s="16" t="n">
        <v>5</v>
      </c>
      <c r="C492" s="7" t="n">
        <v>30</v>
      </c>
      <c r="D492" s="7" t="n">
        <v>8473</v>
      </c>
      <c r="E492" s="7" t="n">
        <v>30</v>
      </c>
      <c r="F492" s="7" t="n">
        <v>8474</v>
      </c>
      <c r="G492" s="7" t="n">
        <v>8</v>
      </c>
      <c r="H492" s="7" t="n">
        <v>9</v>
      </c>
      <c r="I492" s="7" t="n">
        <v>1</v>
      </c>
      <c r="J492" s="19" t="n">
        <f t="normal" ca="1">A622</f>
        <v>0</v>
      </c>
    </row>
    <row r="493" spans="1:8">
      <c r="A493" t="s">
        <v>4</v>
      </c>
      <c r="B493" s="4" t="s">
        <v>5</v>
      </c>
      <c r="C493" s="4" t="s">
        <v>13</v>
      </c>
      <c r="D493" s="4" t="s">
        <v>10</v>
      </c>
      <c r="E493" s="4" t="s">
        <v>10</v>
      </c>
      <c r="F493" s="4" t="s">
        <v>10</v>
      </c>
      <c r="G493" s="4" t="s">
        <v>10</v>
      </c>
      <c r="H493" s="4" t="s">
        <v>13</v>
      </c>
    </row>
    <row r="494" spans="1:8">
      <c r="A494" t="n">
        <v>4987</v>
      </c>
      <c r="B494" s="26" t="n">
        <v>25</v>
      </c>
      <c r="C494" s="7" t="n">
        <v>5</v>
      </c>
      <c r="D494" s="7" t="n">
        <v>65535</v>
      </c>
      <c r="E494" s="7" t="n">
        <v>500</v>
      </c>
      <c r="F494" s="7" t="n">
        <v>800</v>
      </c>
      <c r="G494" s="7" t="n">
        <v>140</v>
      </c>
      <c r="H494" s="7" t="n">
        <v>0</v>
      </c>
    </row>
    <row r="495" spans="1:8">
      <c r="A495" t="s">
        <v>4</v>
      </c>
      <c r="B495" s="4" t="s">
        <v>5</v>
      </c>
      <c r="C495" s="4" t="s">
        <v>10</v>
      </c>
      <c r="D495" s="4" t="s">
        <v>13</v>
      </c>
      <c r="E495" s="4" t="s">
        <v>37</v>
      </c>
      <c r="F495" s="4" t="s">
        <v>13</v>
      </c>
      <c r="G495" s="4" t="s">
        <v>13</v>
      </c>
    </row>
    <row r="496" spans="1:8">
      <c r="A496" t="n">
        <v>4998</v>
      </c>
      <c r="B496" s="27" t="n">
        <v>24</v>
      </c>
      <c r="C496" s="7" t="n">
        <v>65533</v>
      </c>
      <c r="D496" s="7" t="n">
        <v>11</v>
      </c>
      <c r="E496" s="7" t="s">
        <v>53</v>
      </c>
      <c r="F496" s="7" t="n">
        <v>2</v>
      </c>
      <c r="G496" s="7" t="n">
        <v>0</v>
      </c>
    </row>
    <row r="497" spans="1:10">
      <c r="A497" t="s">
        <v>4</v>
      </c>
      <c r="B497" s="4" t="s">
        <v>5</v>
      </c>
    </row>
    <row r="498" spans="1:10">
      <c r="A498" t="n">
        <v>5035</v>
      </c>
      <c r="B498" s="28" t="n">
        <v>28</v>
      </c>
    </row>
    <row r="499" spans="1:10">
      <c r="A499" t="s">
        <v>4</v>
      </c>
      <c r="B499" s="4" t="s">
        <v>5</v>
      </c>
      <c r="C499" s="4" t="s">
        <v>13</v>
      </c>
    </row>
    <row r="500" spans="1:10">
      <c r="A500" t="n">
        <v>5036</v>
      </c>
      <c r="B500" s="29" t="n">
        <v>27</v>
      </c>
      <c r="C500" s="7" t="n">
        <v>0</v>
      </c>
    </row>
    <row r="501" spans="1:10">
      <c r="A501" t="s">
        <v>4</v>
      </c>
      <c r="B501" s="4" t="s">
        <v>5</v>
      </c>
      <c r="C501" s="4" t="s">
        <v>13</v>
      </c>
    </row>
    <row r="502" spans="1:10">
      <c r="A502" t="n">
        <v>5038</v>
      </c>
      <c r="B502" s="29" t="n">
        <v>27</v>
      </c>
      <c r="C502" s="7" t="n">
        <v>1</v>
      </c>
    </row>
    <row r="503" spans="1:10">
      <c r="A503" t="s">
        <v>4</v>
      </c>
      <c r="B503" s="4" t="s">
        <v>5</v>
      </c>
      <c r="C503" s="4" t="s">
        <v>13</v>
      </c>
      <c r="D503" s="4" t="s">
        <v>10</v>
      </c>
      <c r="E503" s="4" t="s">
        <v>10</v>
      </c>
      <c r="F503" s="4" t="s">
        <v>10</v>
      </c>
      <c r="G503" s="4" t="s">
        <v>10</v>
      </c>
      <c r="H503" s="4" t="s">
        <v>13</v>
      </c>
    </row>
    <row r="504" spans="1:10">
      <c r="A504" t="n">
        <v>5040</v>
      </c>
      <c r="B504" s="26" t="n">
        <v>25</v>
      </c>
      <c r="C504" s="7" t="n">
        <v>5</v>
      </c>
      <c r="D504" s="7" t="n">
        <v>65535</v>
      </c>
      <c r="E504" s="7" t="n">
        <v>65535</v>
      </c>
      <c r="F504" s="7" t="n">
        <v>65535</v>
      </c>
      <c r="G504" s="7" t="n">
        <v>65535</v>
      </c>
      <c r="H504" s="7" t="n">
        <v>0</v>
      </c>
    </row>
    <row r="505" spans="1:10">
      <c r="A505" t="s">
        <v>4</v>
      </c>
      <c r="B505" s="4" t="s">
        <v>5</v>
      </c>
      <c r="C505" s="4" t="s">
        <v>13</v>
      </c>
      <c r="D505" s="4" t="s">
        <v>10</v>
      </c>
      <c r="E505" s="4" t="s">
        <v>13</v>
      </c>
      <c r="F505" s="4" t="s">
        <v>13</v>
      </c>
      <c r="G505" s="4" t="s">
        <v>26</v>
      </c>
    </row>
    <row r="506" spans="1:10">
      <c r="A506" t="n">
        <v>5051</v>
      </c>
      <c r="B506" s="16" t="n">
        <v>5</v>
      </c>
      <c r="C506" s="7" t="n">
        <v>30</v>
      </c>
      <c r="D506" s="7" t="n">
        <v>8666</v>
      </c>
      <c r="E506" s="7" t="n">
        <v>8</v>
      </c>
      <c r="F506" s="7" t="n">
        <v>1</v>
      </c>
      <c r="G506" s="19" t="n">
        <f t="normal" ca="1">A620</f>
        <v>0</v>
      </c>
    </row>
    <row r="507" spans="1:10">
      <c r="A507" t="s">
        <v>4</v>
      </c>
      <c r="B507" s="4" t="s">
        <v>5</v>
      </c>
      <c r="C507" s="4" t="s">
        <v>13</v>
      </c>
      <c r="D507" s="4" t="s">
        <v>22</v>
      </c>
      <c r="E507" s="4" t="s">
        <v>10</v>
      </c>
      <c r="F507" s="4" t="s">
        <v>13</v>
      </c>
    </row>
    <row r="508" spans="1:10">
      <c r="A508" t="n">
        <v>5061</v>
      </c>
      <c r="B508" s="33" t="n">
        <v>49</v>
      </c>
      <c r="C508" s="7" t="n">
        <v>3</v>
      </c>
      <c r="D508" s="7" t="n">
        <v>0.699999988079071</v>
      </c>
      <c r="E508" s="7" t="n">
        <v>500</v>
      </c>
      <c r="F508" s="7" t="n">
        <v>0</v>
      </c>
    </row>
    <row r="509" spans="1:10">
      <c r="A509" t="s">
        <v>4</v>
      </c>
      <c r="B509" s="4" t="s">
        <v>5</v>
      </c>
      <c r="C509" s="4" t="s">
        <v>13</v>
      </c>
      <c r="D509" s="4" t="s">
        <v>10</v>
      </c>
    </row>
    <row r="510" spans="1:10">
      <c r="A510" t="n">
        <v>5070</v>
      </c>
      <c r="B510" s="34" t="n">
        <v>58</v>
      </c>
      <c r="C510" s="7" t="n">
        <v>5</v>
      </c>
      <c r="D510" s="7" t="n">
        <v>300</v>
      </c>
    </row>
    <row r="511" spans="1:10">
      <c r="A511" t="s">
        <v>4</v>
      </c>
      <c r="B511" s="4" t="s">
        <v>5</v>
      </c>
      <c r="C511" s="4" t="s">
        <v>22</v>
      </c>
      <c r="D511" s="4" t="s">
        <v>10</v>
      </c>
    </row>
    <row r="512" spans="1:10">
      <c r="A512" t="n">
        <v>5074</v>
      </c>
      <c r="B512" s="35" t="n">
        <v>103</v>
      </c>
      <c r="C512" s="7" t="n">
        <v>0</v>
      </c>
      <c r="D512" s="7" t="n">
        <v>300</v>
      </c>
    </row>
    <row r="513" spans="1:8">
      <c r="A513" t="s">
        <v>4</v>
      </c>
      <c r="B513" s="4" t="s">
        <v>5</v>
      </c>
      <c r="C513" s="4" t="s">
        <v>13</v>
      </c>
      <c r="D513" s="4" t="s">
        <v>10</v>
      </c>
    </row>
    <row r="514" spans="1:8">
      <c r="A514" t="n">
        <v>5081</v>
      </c>
      <c r="B514" s="34" t="n">
        <v>58</v>
      </c>
      <c r="C514" s="7" t="n">
        <v>10</v>
      </c>
      <c r="D514" s="7" t="n">
        <v>300</v>
      </c>
    </row>
    <row r="515" spans="1:8">
      <c r="A515" t="s">
        <v>4</v>
      </c>
      <c r="B515" s="4" t="s">
        <v>5</v>
      </c>
      <c r="C515" s="4" t="s">
        <v>13</v>
      </c>
      <c r="D515" s="4" t="s">
        <v>10</v>
      </c>
    </row>
    <row r="516" spans="1:8">
      <c r="A516" t="n">
        <v>5085</v>
      </c>
      <c r="B516" s="34" t="n">
        <v>58</v>
      </c>
      <c r="C516" s="7" t="n">
        <v>12</v>
      </c>
      <c r="D516" s="7" t="n">
        <v>0</v>
      </c>
    </row>
    <row r="517" spans="1:8">
      <c r="A517" t="s">
        <v>4</v>
      </c>
      <c r="B517" s="4" t="s">
        <v>5</v>
      </c>
      <c r="C517" s="4" t="s">
        <v>13</v>
      </c>
      <c r="D517" s="4" t="s">
        <v>13</v>
      </c>
      <c r="E517" s="4" t="s">
        <v>13</v>
      </c>
      <c r="F517" s="4" t="s">
        <v>13</v>
      </c>
    </row>
    <row r="518" spans="1:8">
      <c r="A518" t="n">
        <v>5089</v>
      </c>
      <c r="B518" s="8" t="n">
        <v>14</v>
      </c>
      <c r="C518" s="7" t="n">
        <v>0</v>
      </c>
      <c r="D518" s="7" t="n">
        <v>0</v>
      </c>
      <c r="E518" s="7" t="n">
        <v>0</v>
      </c>
      <c r="F518" s="7" t="n">
        <v>4</v>
      </c>
    </row>
    <row r="519" spans="1:8">
      <c r="A519" t="s">
        <v>4</v>
      </c>
      <c r="B519" s="4" t="s">
        <v>5</v>
      </c>
      <c r="C519" s="4" t="s">
        <v>13</v>
      </c>
      <c r="D519" s="4" t="s">
        <v>10</v>
      </c>
      <c r="E519" s="4" t="s">
        <v>10</v>
      </c>
      <c r="F519" s="4" t="s">
        <v>13</v>
      </c>
    </row>
    <row r="520" spans="1:8">
      <c r="A520" t="n">
        <v>5094</v>
      </c>
      <c r="B520" s="26" t="n">
        <v>25</v>
      </c>
      <c r="C520" s="7" t="n">
        <v>1</v>
      </c>
      <c r="D520" s="7" t="n">
        <v>65535</v>
      </c>
      <c r="E520" s="7" t="n">
        <v>420</v>
      </c>
      <c r="F520" s="7" t="n">
        <v>5</v>
      </c>
    </row>
    <row r="521" spans="1:8">
      <c r="A521" t="s">
        <v>4</v>
      </c>
      <c r="B521" s="4" t="s">
        <v>5</v>
      </c>
      <c r="C521" s="4" t="s">
        <v>13</v>
      </c>
      <c r="D521" s="4" t="s">
        <v>10</v>
      </c>
      <c r="E521" s="4" t="s">
        <v>6</v>
      </c>
    </row>
    <row r="522" spans="1:8">
      <c r="A522" t="n">
        <v>5101</v>
      </c>
      <c r="B522" s="36" t="n">
        <v>51</v>
      </c>
      <c r="C522" s="7" t="n">
        <v>4</v>
      </c>
      <c r="D522" s="7" t="n">
        <v>0</v>
      </c>
      <c r="E522" s="7" t="s">
        <v>61</v>
      </c>
    </row>
    <row r="523" spans="1:8">
      <c r="A523" t="s">
        <v>4</v>
      </c>
      <c r="B523" s="4" t="s">
        <v>5</v>
      </c>
      <c r="C523" s="4" t="s">
        <v>10</v>
      </c>
    </row>
    <row r="524" spans="1:8">
      <c r="A524" t="n">
        <v>5114</v>
      </c>
      <c r="B524" s="30" t="n">
        <v>16</v>
      </c>
      <c r="C524" s="7" t="n">
        <v>0</v>
      </c>
    </row>
    <row r="525" spans="1:8">
      <c r="A525" t="s">
        <v>4</v>
      </c>
      <c r="B525" s="4" t="s">
        <v>5</v>
      </c>
      <c r="C525" s="4" t="s">
        <v>10</v>
      </c>
      <c r="D525" s="4" t="s">
        <v>37</v>
      </c>
      <c r="E525" s="4" t="s">
        <v>13</v>
      </c>
      <c r="F525" s="4" t="s">
        <v>13</v>
      </c>
    </row>
    <row r="526" spans="1:8">
      <c r="A526" t="n">
        <v>5117</v>
      </c>
      <c r="B526" s="37" t="n">
        <v>26</v>
      </c>
      <c r="C526" s="7" t="n">
        <v>0</v>
      </c>
      <c r="D526" s="7" t="s">
        <v>71</v>
      </c>
      <c r="E526" s="7" t="n">
        <v>2</v>
      </c>
      <c r="F526" s="7" t="n">
        <v>0</v>
      </c>
    </row>
    <row r="527" spans="1:8">
      <c r="A527" t="s">
        <v>4</v>
      </c>
      <c r="B527" s="4" t="s">
        <v>5</v>
      </c>
    </row>
    <row r="528" spans="1:8">
      <c r="A528" t="n">
        <v>5178</v>
      </c>
      <c r="B528" s="28" t="n">
        <v>28</v>
      </c>
    </row>
    <row r="529" spans="1:6">
      <c r="A529" t="s">
        <v>4</v>
      </c>
      <c r="B529" s="4" t="s">
        <v>5</v>
      </c>
      <c r="C529" s="4" t="s">
        <v>13</v>
      </c>
      <c r="D529" s="4" t="s">
        <v>10</v>
      </c>
      <c r="E529" s="4" t="s">
        <v>10</v>
      </c>
      <c r="F529" s="4" t="s">
        <v>13</v>
      </c>
    </row>
    <row r="530" spans="1:6">
      <c r="A530" t="n">
        <v>5179</v>
      </c>
      <c r="B530" s="26" t="n">
        <v>25</v>
      </c>
      <c r="C530" s="7" t="n">
        <v>1</v>
      </c>
      <c r="D530" s="7" t="n">
        <v>65535</v>
      </c>
      <c r="E530" s="7" t="n">
        <v>500</v>
      </c>
      <c r="F530" s="7" t="n">
        <v>6</v>
      </c>
    </row>
    <row r="531" spans="1:6">
      <c r="A531" t="s">
        <v>4</v>
      </c>
      <c r="B531" s="4" t="s">
        <v>5</v>
      </c>
      <c r="C531" s="4" t="s">
        <v>13</v>
      </c>
      <c r="D531" s="4" t="s">
        <v>10</v>
      </c>
      <c r="E531" s="4" t="s">
        <v>6</v>
      </c>
    </row>
    <row r="532" spans="1:6">
      <c r="A532" t="n">
        <v>5186</v>
      </c>
      <c r="B532" s="36" t="n">
        <v>51</v>
      </c>
      <c r="C532" s="7" t="n">
        <v>4</v>
      </c>
      <c r="D532" s="7" t="n">
        <v>4</v>
      </c>
      <c r="E532" s="7" t="s">
        <v>46</v>
      </c>
    </row>
    <row r="533" spans="1:6">
      <c r="A533" t="s">
        <v>4</v>
      </c>
      <c r="B533" s="4" t="s">
        <v>5</v>
      </c>
      <c r="C533" s="4" t="s">
        <v>10</v>
      </c>
    </row>
    <row r="534" spans="1:6">
      <c r="A534" t="n">
        <v>5199</v>
      </c>
      <c r="B534" s="30" t="n">
        <v>16</v>
      </c>
      <c r="C534" s="7" t="n">
        <v>0</v>
      </c>
    </row>
    <row r="535" spans="1:6">
      <c r="A535" t="s">
        <v>4</v>
      </c>
      <c r="B535" s="4" t="s">
        <v>5</v>
      </c>
      <c r="C535" s="4" t="s">
        <v>10</v>
      </c>
      <c r="D535" s="4" t="s">
        <v>37</v>
      </c>
      <c r="E535" s="4" t="s">
        <v>13</v>
      </c>
      <c r="F535" s="4" t="s">
        <v>13</v>
      </c>
    </row>
    <row r="536" spans="1:6">
      <c r="A536" t="n">
        <v>5202</v>
      </c>
      <c r="B536" s="37" t="n">
        <v>26</v>
      </c>
      <c r="C536" s="7" t="n">
        <v>4</v>
      </c>
      <c r="D536" s="7" t="s">
        <v>72</v>
      </c>
      <c r="E536" s="7" t="n">
        <v>2</v>
      </c>
      <c r="F536" s="7" t="n">
        <v>0</v>
      </c>
    </row>
    <row r="537" spans="1:6">
      <c r="A537" t="s">
        <v>4</v>
      </c>
      <c r="B537" s="4" t="s">
        <v>5</v>
      </c>
    </row>
    <row r="538" spans="1:6">
      <c r="A538" t="n">
        <v>5268</v>
      </c>
      <c r="B538" s="28" t="n">
        <v>28</v>
      </c>
    </row>
    <row r="539" spans="1:6">
      <c r="A539" t="s">
        <v>4</v>
      </c>
      <c r="B539" s="4" t="s">
        <v>5</v>
      </c>
      <c r="C539" s="4" t="s">
        <v>13</v>
      </c>
      <c r="D539" s="4" t="s">
        <v>10</v>
      </c>
      <c r="E539" s="4" t="s">
        <v>10</v>
      </c>
      <c r="F539" s="4" t="s">
        <v>13</v>
      </c>
    </row>
    <row r="540" spans="1:6">
      <c r="A540" t="n">
        <v>5269</v>
      </c>
      <c r="B540" s="26" t="n">
        <v>25</v>
      </c>
      <c r="C540" s="7" t="n">
        <v>1</v>
      </c>
      <c r="D540" s="7" t="n">
        <v>160</v>
      </c>
      <c r="E540" s="7" t="n">
        <v>570</v>
      </c>
      <c r="F540" s="7" t="n">
        <v>2</v>
      </c>
    </row>
    <row r="541" spans="1:6">
      <c r="A541" t="s">
        <v>4</v>
      </c>
      <c r="B541" s="4" t="s">
        <v>5</v>
      </c>
      <c r="C541" s="4" t="s">
        <v>13</v>
      </c>
      <c r="D541" s="4" t="s">
        <v>10</v>
      </c>
      <c r="E541" s="4" t="s">
        <v>6</v>
      </c>
    </row>
    <row r="542" spans="1:6">
      <c r="A542" t="n">
        <v>5276</v>
      </c>
      <c r="B542" s="36" t="n">
        <v>51</v>
      </c>
      <c r="C542" s="7" t="n">
        <v>4</v>
      </c>
      <c r="D542" s="7" t="n">
        <v>2</v>
      </c>
      <c r="E542" s="7" t="s">
        <v>73</v>
      </c>
    </row>
    <row r="543" spans="1:6">
      <c r="A543" t="s">
        <v>4</v>
      </c>
      <c r="B543" s="4" t="s">
        <v>5</v>
      </c>
      <c r="C543" s="4" t="s">
        <v>10</v>
      </c>
    </row>
    <row r="544" spans="1:6">
      <c r="A544" t="n">
        <v>5289</v>
      </c>
      <c r="B544" s="30" t="n">
        <v>16</v>
      </c>
      <c r="C544" s="7" t="n">
        <v>0</v>
      </c>
    </row>
    <row r="545" spans="1:6">
      <c r="A545" t="s">
        <v>4</v>
      </c>
      <c r="B545" s="4" t="s">
        <v>5</v>
      </c>
      <c r="C545" s="4" t="s">
        <v>10</v>
      </c>
      <c r="D545" s="4" t="s">
        <v>37</v>
      </c>
      <c r="E545" s="4" t="s">
        <v>13</v>
      </c>
      <c r="F545" s="4" t="s">
        <v>13</v>
      </c>
    </row>
    <row r="546" spans="1:6">
      <c r="A546" t="n">
        <v>5292</v>
      </c>
      <c r="B546" s="37" t="n">
        <v>26</v>
      </c>
      <c r="C546" s="7" t="n">
        <v>2</v>
      </c>
      <c r="D546" s="7" t="s">
        <v>74</v>
      </c>
      <c r="E546" s="7" t="n">
        <v>2</v>
      </c>
      <c r="F546" s="7" t="n">
        <v>0</v>
      </c>
    </row>
    <row r="547" spans="1:6">
      <c r="A547" t="s">
        <v>4</v>
      </c>
      <c r="B547" s="4" t="s">
        <v>5</v>
      </c>
    </row>
    <row r="548" spans="1:6">
      <c r="A548" t="n">
        <v>5354</v>
      </c>
      <c r="B548" s="28" t="n">
        <v>28</v>
      </c>
    </row>
    <row r="549" spans="1:6">
      <c r="A549" t="s">
        <v>4</v>
      </c>
      <c r="B549" s="4" t="s">
        <v>5</v>
      </c>
      <c r="C549" s="4" t="s">
        <v>13</v>
      </c>
      <c r="D549" s="4" t="s">
        <v>10</v>
      </c>
      <c r="E549" s="4" t="s">
        <v>10</v>
      </c>
      <c r="F549" s="4" t="s">
        <v>13</v>
      </c>
    </row>
    <row r="550" spans="1:6">
      <c r="A550" t="n">
        <v>5355</v>
      </c>
      <c r="B550" s="26" t="n">
        <v>25</v>
      </c>
      <c r="C550" s="7" t="n">
        <v>1</v>
      </c>
      <c r="D550" s="7" t="n">
        <v>65535</v>
      </c>
      <c r="E550" s="7" t="n">
        <v>500</v>
      </c>
      <c r="F550" s="7" t="n">
        <v>5</v>
      </c>
    </row>
    <row r="551" spans="1:6">
      <c r="A551" t="s">
        <v>4</v>
      </c>
      <c r="B551" s="4" t="s">
        <v>5</v>
      </c>
      <c r="C551" s="4" t="s">
        <v>13</v>
      </c>
      <c r="D551" s="4" t="s">
        <v>10</v>
      </c>
      <c r="E551" s="4" t="s">
        <v>6</v>
      </c>
    </row>
    <row r="552" spans="1:6">
      <c r="A552" t="n">
        <v>5362</v>
      </c>
      <c r="B552" s="36" t="n">
        <v>51</v>
      </c>
      <c r="C552" s="7" t="n">
        <v>4</v>
      </c>
      <c r="D552" s="7" t="n">
        <v>122</v>
      </c>
      <c r="E552" s="7" t="s">
        <v>61</v>
      </c>
    </row>
    <row r="553" spans="1:6">
      <c r="A553" t="s">
        <v>4</v>
      </c>
      <c r="B553" s="4" t="s">
        <v>5</v>
      </c>
      <c r="C553" s="4" t="s">
        <v>10</v>
      </c>
    </row>
    <row r="554" spans="1:6">
      <c r="A554" t="n">
        <v>5375</v>
      </c>
      <c r="B554" s="30" t="n">
        <v>16</v>
      </c>
      <c r="C554" s="7" t="n">
        <v>0</v>
      </c>
    </row>
    <row r="555" spans="1:6">
      <c r="A555" t="s">
        <v>4</v>
      </c>
      <c r="B555" s="4" t="s">
        <v>5</v>
      </c>
      <c r="C555" s="4" t="s">
        <v>10</v>
      </c>
      <c r="D555" s="4" t="s">
        <v>37</v>
      </c>
      <c r="E555" s="4" t="s">
        <v>13</v>
      </c>
      <c r="F555" s="4" t="s">
        <v>13</v>
      </c>
    </row>
    <row r="556" spans="1:6">
      <c r="A556" t="n">
        <v>5378</v>
      </c>
      <c r="B556" s="37" t="n">
        <v>26</v>
      </c>
      <c r="C556" s="7" t="n">
        <v>122</v>
      </c>
      <c r="D556" s="7" t="s">
        <v>75</v>
      </c>
      <c r="E556" s="7" t="n">
        <v>2</v>
      </c>
      <c r="F556" s="7" t="n">
        <v>0</v>
      </c>
    </row>
    <row r="557" spans="1:6">
      <c r="A557" t="s">
        <v>4</v>
      </c>
      <c r="B557" s="4" t="s">
        <v>5</v>
      </c>
    </row>
    <row r="558" spans="1:6">
      <c r="A558" t="n">
        <v>5459</v>
      </c>
      <c r="B558" s="28" t="n">
        <v>28</v>
      </c>
    </row>
    <row r="559" spans="1:6">
      <c r="A559" t="s">
        <v>4</v>
      </c>
      <c r="B559" s="4" t="s">
        <v>5</v>
      </c>
      <c r="C559" s="4" t="s">
        <v>13</v>
      </c>
      <c r="D559" s="4" t="s">
        <v>10</v>
      </c>
      <c r="E559" s="4" t="s">
        <v>10</v>
      </c>
      <c r="F559" s="4" t="s">
        <v>13</v>
      </c>
    </row>
    <row r="560" spans="1:6">
      <c r="A560" t="n">
        <v>5460</v>
      </c>
      <c r="B560" s="26" t="n">
        <v>25</v>
      </c>
      <c r="C560" s="7" t="n">
        <v>1</v>
      </c>
      <c r="D560" s="7" t="n">
        <v>260</v>
      </c>
      <c r="E560" s="7" t="n">
        <v>640</v>
      </c>
      <c r="F560" s="7" t="n">
        <v>2</v>
      </c>
    </row>
    <row r="561" spans="1:6">
      <c r="A561" t="s">
        <v>4</v>
      </c>
      <c r="B561" s="4" t="s">
        <v>5</v>
      </c>
      <c r="C561" s="4" t="s">
        <v>13</v>
      </c>
      <c r="D561" s="4" t="s">
        <v>10</v>
      </c>
      <c r="E561" s="4" t="s">
        <v>6</v>
      </c>
    </row>
    <row r="562" spans="1:6">
      <c r="A562" t="n">
        <v>5467</v>
      </c>
      <c r="B562" s="36" t="n">
        <v>51</v>
      </c>
      <c r="C562" s="7" t="n">
        <v>4</v>
      </c>
      <c r="D562" s="7" t="n">
        <v>15</v>
      </c>
      <c r="E562" s="7" t="s">
        <v>76</v>
      </c>
    </row>
    <row r="563" spans="1:6">
      <c r="A563" t="s">
        <v>4</v>
      </c>
      <c r="B563" s="4" t="s">
        <v>5</v>
      </c>
      <c r="C563" s="4" t="s">
        <v>10</v>
      </c>
    </row>
    <row r="564" spans="1:6">
      <c r="A564" t="n">
        <v>5480</v>
      </c>
      <c r="B564" s="30" t="n">
        <v>16</v>
      </c>
      <c r="C564" s="7" t="n">
        <v>0</v>
      </c>
    </row>
    <row r="565" spans="1:6">
      <c r="A565" t="s">
        <v>4</v>
      </c>
      <c r="B565" s="4" t="s">
        <v>5</v>
      </c>
      <c r="C565" s="4" t="s">
        <v>10</v>
      </c>
      <c r="D565" s="4" t="s">
        <v>37</v>
      </c>
      <c r="E565" s="4" t="s">
        <v>13</v>
      </c>
      <c r="F565" s="4" t="s">
        <v>13</v>
      </c>
    </row>
    <row r="566" spans="1:6">
      <c r="A566" t="n">
        <v>5483</v>
      </c>
      <c r="B566" s="37" t="n">
        <v>26</v>
      </c>
      <c r="C566" s="7" t="n">
        <v>15</v>
      </c>
      <c r="D566" s="7" t="s">
        <v>77</v>
      </c>
      <c r="E566" s="7" t="n">
        <v>2</v>
      </c>
      <c r="F566" s="7" t="n">
        <v>0</v>
      </c>
    </row>
    <row r="567" spans="1:6">
      <c r="A567" t="s">
        <v>4</v>
      </c>
      <c r="B567" s="4" t="s">
        <v>5</v>
      </c>
    </row>
    <row r="568" spans="1:6">
      <c r="A568" t="n">
        <v>5520</v>
      </c>
      <c r="B568" s="28" t="n">
        <v>28</v>
      </c>
    </row>
    <row r="569" spans="1:6">
      <c r="A569" t="s">
        <v>4</v>
      </c>
      <c r="B569" s="4" t="s">
        <v>5</v>
      </c>
      <c r="C569" s="4" t="s">
        <v>13</v>
      </c>
      <c r="D569" s="4" t="s">
        <v>10</v>
      </c>
      <c r="E569" s="4" t="s">
        <v>10</v>
      </c>
      <c r="F569" s="4" t="s">
        <v>13</v>
      </c>
    </row>
    <row r="570" spans="1:6">
      <c r="A570" t="n">
        <v>5521</v>
      </c>
      <c r="B570" s="26" t="n">
        <v>25</v>
      </c>
      <c r="C570" s="7" t="n">
        <v>1</v>
      </c>
      <c r="D570" s="7" t="n">
        <v>60</v>
      </c>
      <c r="E570" s="7" t="n">
        <v>500</v>
      </c>
      <c r="F570" s="7" t="n">
        <v>2</v>
      </c>
    </row>
    <row r="571" spans="1:6">
      <c r="A571" t="s">
        <v>4</v>
      </c>
      <c r="B571" s="4" t="s">
        <v>5</v>
      </c>
      <c r="C571" s="4" t="s">
        <v>13</v>
      </c>
      <c r="D571" s="4" t="s">
        <v>10</v>
      </c>
      <c r="E571" s="4" t="s">
        <v>6</v>
      </c>
    </row>
    <row r="572" spans="1:6">
      <c r="A572" t="n">
        <v>5528</v>
      </c>
      <c r="B572" s="36" t="n">
        <v>51</v>
      </c>
      <c r="C572" s="7" t="n">
        <v>4</v>
      </c>
      <c r="D572" s="7" t="n">
        <v>16</v>
      </c>
      <c r="E572" s="7" t="s">
        <v>61</v>
      </c>
    </row>
    <row r="573" spans="1:6">
      <c r="A573" t="s">
        <v>4</v>
      </c>
      <c r="B573" s="4" t="s">
        <v>5</v>
      </c>
      <c r="C573" s="4" t="s">
        <v>10</v>
      </c>
    </row>
    <row r="574" spans="1:6">
      <c r="A574" t="n">
        <v>5541</v>
      </c>
      <c r="B574" s="30" t="n">
        <v>16</v>
      </c>
      <c r="C574" s="7" t="n">
        <v>0</v>
      </c>
    </row>
    <row r="575" spans="1:6">
      <c r="A575" t="s">
        <v>4</v>
      </c>
      <c r="B575" s="4" t="s">
        <v>5</v>
      </c>
      <c r="C575" s="4" t="s">
        <v>10</v>
      </c>
      <c r="D575" s="4" t="s">
        <v>37</v>
      </c>
      <c r="E575" s="4" t="s">
        <v>13</v>
      </c>
      <c r="F575" s="4" t="s">
        <v>13</v>
      </c>
    </row>
    <row r="576" spans="1:6">
      <c r="A576" t="n">
        <v>5544</v>
      </c>
      <c r="B576" s="37" t="n">
        <v>26</v>
      </c>
      <c r="C576" s="7" t="n">
        <v>16</v>
      </c>
      <c r="D576" s="7" t="s">
        <v>78</v>
      </c>
      <c r="E576" s="7" t="n">
        <v>2</v>
      </c>
      <c r="F576" s="7" t="n">
        <v>0</v>
      </c>
    </row>
    <row r="577" spans="1:6">
      <c r="A577" t="s">
        <v>4</v>
      </c>
      <c r="B577" s="4" t="s">
        <v>5</v>
      </c>
    </row>
    <row r="578" spans="1:6">
      <c r="A578" t="n">
        <v>5605</v>
      </c>
      <c r="B578" s="28" t="n">
        <v>28</v>
      </c>
    </row>
    <row r="579" spans="1:6">
      <c r="A579" t="s">
        <v>4</v>
      </c>
      <c r="B579" s="4" t="s">
        <v>5</v>
      </c>
      <c r="C579" s="4" t="s">
        <v>13</v>
      </c>
      <c r="D579" s="4" t="s">
        <v>10</v>
      </c>
      <c r="E579" s="4" t="s">
        <v>10</v>
      </c>
      <c r="F579" s="4" t="s">
        <v>13</v>
      </c>
    </row>
    <row r="580" spans="1:6">
      <c r="A580" t="n">
        <v>5606</v>
      </c>
      <c r="B580" s="26" t="n">
        <v>25</v>
      </c>
      <c r="C580" s="7" t="n">
        <v>1</v>
      </c>
      <c r="D580" s="7" t="n">
        <v>65535</v>
      </c>
      <c r="E580" s="7" t="n">
        <v>420</v>
      </c>
      <c r="F580" s="7" t="n">
        <v>5</v>
      </c>
    </row>
    <row r="581" spans="1:6">
      <c r="A581" t="s">
        <v>4</v>
      </c>
      <c r="B581" s="4" t="s">
        <v>5</v>
      </c>
      <c r="C581" s="4" t="s">
        <v>13</v>
      </c>
      <c r="D581" s="4" t="s">
        <v>10</v>
      </c>
      <c r="E581" s="4" t="s">
        <v>6</v>
      </c>
    </row>
    <row r="582" spans="1:6">
      <c r="A582" t="n">
        <v>5613</v>
      </c>
      <c r="B582" s="36" t="n">
        <v>51</v>
      </c>
      <c r="C582" s="7" t="n">
        <v>4</v>
      </c>
      <c r="D582" s="7" t="n">
        <v>7</v>
      </c>
      <c r="E582" s="7" t="s">
        <v>61</v>
      </c>
    </row>
    <row r="583" spans="1:6">
      <c r="A583" t="s">
        <v>4</v>
      </c>
      <c r="B583" s="4" t="s">
        <v>5</v>
      </c>
      <c r="C583" s="4" t="s">
        <v>10</v>
      </c>
    </row>
    <row r="584" spans="1:6">
      <c r="A584" t="n">
        <v>5626</v>
      </c>
      <c r="B584" s="30" t="n">
        <v>16</v>
      </c>
      <c r="C584" s="7" t="n">
        <v>0</v>
      </c>
    </row>
    <row r="585" spans="1:6">
      <c r="A585" t="s">
        <v>4</v>
      </c>
      <c r="B585" s="4" t="s">
        <v>5</v>
      </c>
      <c r="C585" s="4" t="s">
        <v>10</v>
      </c>
      <c r="D585" s="4" t="s">
        <v>37</v>
      </c>
      <c r="E585" s="4" t="s">
        <v>13</v>
      </c>
      <c r="F585" s="4" t="s">
        <v>13</v>
      </c>
    </row>
    <row r="586" spans="1:6">
      <c r="A586" t="n">
        <v>5629</v>
      </c>
      <c r="B586" s="37" t="n">
        <v>26</v>
      </c>
      <c r="C586" s="7" t="n">
        <v>7</v>
      </c>
      <c r="D586" s="7" t="s">
        <v>79</v>
      </c>
      <c r="E586" s="7" t="n">
        <v>2</v>
      </c>
      <c r="F586" s="7" t="n">
        <v>0</v>
      </c>
    </row>
    <row r="587" spans="1:6">
      <c r="A587" t="s">
        <v>4</v>
      </c>
      <c r="B587" s="4" t="s">
        <v>5</v>
      </c>
    </row>
    <row r="588" spans="1:6">
      <c r="A588" t="n">
        <v>5657</v>
      </c>
      <c r="B588" s="28" t="n">
        <v>28</v>
      </c>
    </row>
    <row r="589" spans="1:6">
      <c r="A589" t="s">
        <v>4</v>
      </c>
      <c r="B589" s="4" t="s">
        <v>5</v>
      </c>
      <c r="C589" s="4" t="s">
        <v>9</v>
      </c>
    </row>
    <row r="590" spans="1:6">
      <c r="A590" t="n">
        <v>5658</v>
      </c>
      <c r="B590" s="38" t="n">
        <v>15</v>
      </c>
      <c r="C590" s="7" t="n">
        <v>67108864</v>
      </c>
    </row>
    <row r="591" spans="1:6">
      <c r="A591" t="s">
        <v>4</v>
      </c>
      <c r="B591" s="4" t="s">
        <v>5</v>
      </c>
      <c r="C591" s="4" t="s">
        <v>10</v>
      </c>
      <c r="D591" s="4" t="s">
        <v>13</v>
      </c>
    </row>
    <row r="592" spans="1:6">
      <c r="A592" t="n">
        <v>5663</v>
      </c>
      <c r="B592" s="39" t="n">
        <v>89</v>
      </c>
      <c r="C592" s="7" t="n">
        <v>65533</v>
      </c>
      <c r="D592" s="7" t="n">
        <v>1</v>
      </c>
    </row>
    <row r="593" spans="1:6">
      <c r="A593" t="s">
        <v>4</v>
      </c>
      <c r="B593" s="4" t="s">
        <v>5</v>
      </c>
      <c r="C593" s="4" t="s">
        <v>13</v>
      </c>
      <c r="D593" s="4" t="s">
        <v>10</v>
      </c>
    </row>
    <row r="594" spans="1:6">
      <c r="A594" t="n">
        <v>5667</v>
      </c>
      <c r="B594" s="34" t="n">
        <v>58</v>
      </c>
      <c r="C594" s="7" t="n">
        <v>105</v>
      </c>
      <c r="D594" s="7" t="n">
        <v>300</v>
      </c>
    </row>
    <row r="595" spans="1:6">
      <c r="A595" t="s">
        <v>4</v>
      </c>
      <c r="B595" s="4" t="s">
        <v>5</v>
      </c>
      <c r="C595" s="4" t="s">
        <v>22</v>
      </c>
      <c r="D595" s="4" t="s">
        <v>10</v>
      </c>
    </row>
    <row r="596" spans="1:6">
      <c r="A596" t="n">
        <v>5671</v>
      </c>
      <c r="B596" s="35" t="n">
        <v>103</v>
      </c>
      <c r="C596" s="7" t="n">
        <v>1</v>
      </c>
      <c r="D596" s="7" t="n">
        <v>300</v>
      </c>
    </row>
    <row r="597" spans="1:6">
      <c r="A597" t="s">
        <v>4</v>
      </c>
      <c r="B597" s="4" t="s">
        <v>5</v>
      </c>
      <c r="C597" s="4" t="s">
        <v>13</v>
      </c>
      <c r="D597" s="4" t="s">
        <v>22</v>
      </c>
      <c r="E597" s="4" t="s">
        <v>10</v>
      </c>
      <c r="F597" s="4" t="s">
        <v>13</v>
      </c>
    </row>
    <row r="598" spans="1:6">
      <c r="A598" t="n">
        <v>5678</v>
      </c>
      <c r="B598" s="33" t="n">
        <v>49</v>
      </c>
      <c r="C598" s="7" t="n">
        <v>3</v>
      </c>
      <c r="D598" s="7" t="n">
        <v>1</v>
      </c>
      <c r="E598" s="7" t="n">
        <v>500</v>
      </c>
      <c r="F598" s="7" t="n">
        <v>0</v>
      </c>
    </row>
    <row r="599" spans="1:6">
      <c r="A599" t="s">
        <v>4</v>
      </c>
      <c r="B599" s="4" t="s">
        <v>5</v>
      </c>
      <c r="C599" s="4" t="s">
        <v>13</v>
      </c>
      <c r="D599" s="4" t="s">
        <v>10</v>
      </c>
    </row>
    <row r="600" spans="1:6">
      <c r="A600" t="n">
        <v>5687</v>
      </c>
      <c r="B600" s="34" t="n">
        <v>58</v>
      </c>
      <c r="C600" s="7" t="n">
        <v>11</v>
      </c>
      <c r="D600" s="7" t="n">
        <v>300</v>
      </c>
    </row>
    <row r="601" spans="1:6">
      <c r="A601" t="s">
        <v>4</v>
      </c>
      <c r="B601" s="4" t="s">
        <v>5</v>
      </c>
      <c r="C601" s="4" t="s">
        <v>13</v>
      </c>
      <c r="D601" s="4" t="s">
        <v>10</v>
      </c>
    </row>
    <row r="602" spans="1:6">
      <c r="A602" t="n">
        <v>5691</v>
      </c>
      <c r="B602" s="34" t="n">
        <v>58</v>
      </c>
      <c r="C602" s="7" t="n">
        <v>12</v>
      </c>
      <c r="D602" s="7" t="n">
        <v>0</v>
      </c>
    </row>
    <row r="603" spans="1:6">
      <c r="A603" t="s">
        <v>4</v>
      </c>
      <c r="B603" s="4" t="s">
        <v>5</v>
      </c>
      <c r="C603" s="4" t="s">
        <v>13</v>
      </c>
      <c r="D603" s="4" t="s">
        <v>10</v>
      </c>
      <c r="E603" s="4" t="s">
        <v>6</v>
      </c>
      <c r="F603" s="4" t="s">
        <v>6</v>
      </c>
      <c r="G603" s="4" t="s">
        <v>6</v>
      </c>
      <c r="H603" s="4" t="s">
        <v>6</v>
      </c>
    </row>
    <row r="604" spans="1:6">
      <c r="A604" t="n">
        <v>5695</v>
      </c>
      <c r="B604" s="36" t="n">
        <v>51</v>
      </c>
      <c r="C604" s="7" t="n">
        <v>3</v>
      </c>
      <c r="D604" s="7" t="n">
        <v>0</v>
      </c>
      <c r="E604" s="7" t="s">
        <v>48</v>
      </c>
      <c r="F604" s="7" t="s">
        <v>49</v>
      </c>
      <c r="G604" s="7" t="s">
        <v>50</v>
      </c>
      <c r="H604" s="7" t="s">
        <v>51</v>
      </c>
    </row>
    <row r="605" spans="1:6">
      <c r="A605" t="s">
        <v>4</v>
      </c>
      <c r="B605" s="4" t="s">
        <v>5</v>
      </c>
      <c r="C605" s="4" t="s">
        <v>13</v>
      </c>
      <c r="D605" s="4" t="s">
        <v>10</v>
      </c>
      <c r="E605" s="4" t="s">
        <v>6</v>
      </c>
      <c r="F605" s="4" t="s">
        <v>6</v>
      </c>
      <c r="G605" s="4" t="s">
        <v>6</v>
      </c>
      <c r="H605" s="4" t="s">
        <v>6</v>
      </c>
    </row>
    <row r="606" spans="1:6">
      <c r="A606" t="n">
        <v>5724</v>
      </c>
      <c r="B606" s="36" t="n">
        <v>51</v>
      </c>
      <c r="C606" s="7" t="n">
        <v>3</v>
      </c>
      <c r="D606" s="7" t="n">
        <v>4</v>
      </c>
      <c r="E606" s="7" t="s">
        <v>48</v>
      </c>
      <c r="F606" s="7" t="s">
        <v>49</v>
      </c>
      <c r="G606" s="7" t="s">
        <v>50</v>
      </c>
      <c r="H606" s="7" t="s">
        <v>51</v>
      </c>
    </row>
    <row r="607" spans="1:6">
      <c r="A607" t="s">
        <v>4</v>
      </c>
      <c r="B607" s="4" t="s">
        <v>5</v>
      </c>
      <c r="C607" s="4" t="s">
        <v>13</v>
      </c>
      <c r="D607" s="4" t="s">
        <v>10</v>
      </c>
      <c r="E607" s="4" t="s">
        <v>6</v>
      </c>
      <c r="F607" s="4" t="s">
        <v>6</v>
      </c>
      <c r="G607" s="4" t="s">
        <v>6</v>
      </c>
      <c r="H607" s="4" t="s">
        <v>6</v>
      </c>
    </row>
    <row r="608" spans="1:6">
      <c r="A608" t="n">
        <v>5753</v>
      </c>
      <c r="B608" s="36" t="n">
        <v>51</v>
      </c>
      <c r="C608" s="7" t="n">
        <v>3</v>
      </c>
      <c r="D608" s="7" t="n">
        <v>2</v>
      </c>
      <c r="E608" s="7" t="s">
        <v>48</v>
      </c>
      <c r="F608" s="7" t="s">
        <v>49</v>
      </c>
      <c r="G608" s="7" t="s">
        <v>50</v>
      </c>
      <c r="H608" s="7" t="s">
        <v>51</v>
      </c>
    </row>
    <row r="609" spans="1:8">
      <c r="A609" t="s">
        <v>4</v>
      </c>
      <c r="B609" s="4" t="s">
        <v>5</v>
      </c>
      <c r="C609" s="4" t="s">
        <v>13</v>
      </c>
      <c r="D609" s="4" t="s">
        <v>10</v>
      </c>
      <c r="E609" s="4" t="s">
        <v>6</v>
      </c>
      <c r="F609" s="4" t="s">
        <v>6</v>
      </c>
      <c r="G609" s="4" t="s">
        <v>6</v>
      </c>
      <c r="H609" s="4" t="s">
        <v>6</v>
      </c>
    </row>
    <row r="610" spans="1:8">
      <c r="A610" t="n">
        <v>5782</v>
      </c>
      <c r="B610" s="36" t="n">
        <v>51</v>
      </c>
      <c r="C610" s="7" t="n">
        <v>3</v>
      </c>
      <c r="D610" s="7" t="n">
        <v>122</v>
      </c>
      <c r="E610" s="7" t="s">
        <v>48</v>
      </c>
      <c r="F610" s="7" t="s">
        <v>49</v>
      </c>
      <c r="G610" s="7" t="s">
        <v>50</v>
      </c>
      <c r="H610" s="7" t="s">
        <v>51</v>
      </c>
    </row>
    <row r="611" spans="1:8">
      <c r="A611" t="s">
        <v>4</v>
      </c>
      <c r="B611" s="4" t="s">
        <v>5</v>
      </c>
      <c r="C611" s="4" t="s">
        <v>13</v>
      </c>
      <c r="D611" s="4" t="s">
        <v>10</v>
      </c>
      <c r="E611" s="4" t="s">
        <v>6</v>
      </c>
      <c r="F611" s="4" t="s">
        <v>6</v>
      </c>
      <c r="G611" s="4" t="s">
        <v>6</v>
      </c>
      <c r="H611" s="4" t="s">
        <v>6</v>
      </c>
    </row>
    <row r="612" spans="1:8">
      <c r="A612" t="n">
        <v>5811</v>
      </c>
      <c r="B612" s="36" t="n">
        <v>51</v>
      </c>
      <c r="C612" s="7" t="n">
        <v>3</v>
      </c>
      <c r="D612" s="7" t="n">
        <v>15</v>
      </c>
      <c r="E612" s="7" t="s">
        <v>48</v>
      </c>
      <c r="F612" s="7" t="s">
        <v>49</v>
      </c>
      <c r="G612" s="7" t="s">
        <v>50</v>
      </c>
      <c r="H612" s="7" t="s">
        <v>51</v>
      </c>
    </row>
    <row r="613" spans="1:8">
      <c r="A613" t="s">
        <v>4</v>
      </c>
      <c r="B613" s="4" t="s">
        <v>5</v>
      </c>
      <c r="C613" s="4" t="s">
        <v>13</v>
      </c>
      <c r="D613" s="4" t="s">
        <v>10</v>
      </c>
      <c r="E613" s="4" t="s">
        <v>6</v>
      </c>
      <c r="F613" s="4" t="s">
        <v>6</v>
      </c>
      <c r="G613" s="4" t="s">
        <v>6</v>
      </c>
      <c r="H613" s="4" t="s">
        <v>6</v>
      </c>
    </row>
    <row r="614" spans="1:8">
      <c r="A614" t="n">
        <v>5840</v>
      </c>
      <c r="B614" s="36" t="n">
        <v>51</v>
      </c>
      <c r="C614" s="7" t="n">
        <v>3</v>
      </c>
      <c r="D614" s="7" t="n">
        <v>16</v>
      </c>
      <c r="E614" s="7" t="s">
        <v>48</v>
      </c>
      <c r="F614" s="7" t="s">
        <v>49</v>
      </c>
      <c r="G614" s="7" t="s">
        <v>50</v>
      </c>
      <c r="H614" s="7" t="s">
        <v>51</v>
      </c>
    </row>
    <row r="615" spans="1:8">
      <c r="A615" t="s">
        <v>4</v>
      </c>
      <c r="B615" s="4" t="s">
        <v>5</v>
      </c>
      <c r="C615" s="4" t="s">
        <v>13</v>
      </c>
      <c r="D615" s="4" t="s">
        <v>10</v>
      </c>
      <c r="E615" s="4" t="s">
        <v>6</v>
      </c>
      <c r="F615" s="4" t="s">
        <v>6</v>
      </c>
      <c r="G615" s="4" t="s">
        <v>6</v>
      </c>
      <c r="H615" s="4" t="s">
        <v>6</v>
      </c>
    </row>
    <row r="616" spans="1:8">
      <c r="A616" t="n">
        <v>5869</v>
      </c>
      <c r="B616" s="36" t="n">
        <v>51</v>
      </c>
      <c r="C616" s="7" t="n">
        <v>3</v>
      </c>
      <c r="D616" s="7" t="n">
        <v>7</v>
      </c>
      <c r="E616" s="7" t="s">
        <v>48</v>
      </c>
      <c r="F616" s="7" t="s">
        <v>49</v>
      </c>
      <c r="G616" s="7" t="s">
        <v>50</v>
      </c>
      <c r="H616" s="7" t="s">
        <v>51</v>
      </c>
    </row>
    <row r="617" spans="1:8">
      <c r="A617" t="s">
        <v>4</v>
      </c>
      <c r="B617" s="4" t="s">
        <v>5</v>
      </c>
      <c r="C617" s="4" t="s">
        <v>10</v>
      </c>
    </row>
    <row r="618" spans="1:8">
      <c r="A618" t="n">
        <v>5898</v>
      </c>
      <c r="B618" s="13" t="n">
        <v>12</v>
      </c>
      <c r="C618" s="7" t="n">
        <v>8666</v>
      </c>
    </row>
    <row r="619" spans="1:8">
      <c r="A619" t="s">
        <v>4</v>
      </c>
      <c r="B619" s="4" t="s">
        <v>5</v>
      </c>
      <c r="C619" s="4" t="s">
        <v>26</v>
      </c>
    </row>
    <row r="620" spans="1:8">
      <c r="A620" t="n">
        <v>5901</v>
      </c>
      <c r="B620" s="23" t="n">
        <v>3</v>
      </c>
      <c r="C620" s="19" t="n">
        <f t="normal" ca="1">A624</f>
        <v>0</v>
      </c>
    </row>
    <row r="621" spans="1:8">
      <c r="A621" t="s">
        <v>4</v>
      </c>
      <c r="B621" s="4" t="s">
        <v>5</v>
      </c>
      <c r="C621" s="4" t="s">
        <v>13</v>
      </c>
      <c r="D621" s="4" t="s">
        <v>10</v>
      </c>
      <c r="E621" s="4" t="s">
        <v>13</v>
      </c>
      <c r="F621" s="4" t="s">
        <v>26</v>
      </c>
    </row>
    <row r="622" spans="1:8">
      <c r="A622" t="n">
        <v>5906</v>
      </c>
      <c r="B622" s="16" t="n">
        <v>5</v>
      </c>
      <c r="C622" s="7" t="n">
        <v>30</v>
      </c>
      <c r="D622" s="7" t="n">
        <v>8205</v>
      </c>
      <c r="E622" s="7" t="n">
        <v>1</v>
      </c>
      <c r="F622" s="19" t="n">
        <f t="normal" ca="1">A624</f>
        <v>0</v>
      </c>
    </row>
    <row r="623" spans="1:8">
      <c r="A623" t="s">
        <v>4</v>
      </c>
      <c r="B623" s="4" t="s">
        <v>5</v>
      </c>
      <c r="C623" s="4" t="s">
        <v>13</v>
      </c>
      <c r="D623" s="4" t="s">
        <v>6</v>
      </c>
    </row>
    <row r="624" spans="1:8">
      <c r="A624" t="n">
        <v>5915</v>
      </c>
      <c r="B624" s="9" t="n">
        <v>2</v>
      </c>
      <c r="C624" s="7" t="n">
        <v>10</v>
      </c>
      <c r="D624" s="7" t="s">
        <v>39</v>
      </c>
    </row>
    <row r="625" spans="1:8">
      <c r="A625" t="s">
        <v>4</v>
      </c>
      <c r="B625" s="4" t="s">
        <v>5</v>
      </c>
      <c r="C625" s="4" t="s">
        <v>10</v>
      </c>
    </row>
    <row r="626" spans="1:8">
      <c r="A626" t="n">
        <v>5938</v>
      </c>
      <c r="B626" s="30" t="n">
        <v>16</v>
      </c>
      <c r="C626" s="7" t="n">
        <v>0</v>
      </c>
    </row>
    <row r="627" spans="1:8">
      <c r="A627" t="s">
        <v>4</v>
      </c>
      <c r="B627" s="4" t="s">
        <v>5</v>
      </c>
      <c r="C627" s="4" t="s">
        <v>13</v>
      </c>
      <c r="D627" s="4" t="s">
        <v>6</v>
      </c>
    </row>
    <row r="628" spans="1:8">
      <c r="A628" t="n">
        <v>5941</v>
      </c>
      <c r="B628" s="9" t="n">
        <v>2</v>
      </c>
      <c r="C628" s="7" t="n">
        <v>10</v>
      </c>
      <c r="D628" s="7" t="s">
        <v>40</v>
      </c>
    </row>
    <row r="629" spans="1:8">
      <c r="A629" t="s">
        <v>4</v>
      </c>
      <c r="B629" s="4" t="s">
        <v>5</v>
      </c>
      <c r="C629" s="4" t="s">
        <v>10</v>
      </c>
    </row>
    <row r="630" spans="1:8">
      <c r="A630" t="n">
        <v>5959</v>
      </c>
      <c r="B630" s="30" t="n">
        <v>16</v>
      </c>
      <c r="C630" s="7" t="n">
        <v>0</v>
      </c>
    </row>
    <row r="631" spans="1:8">
      <c r="A631" t="s">
        <v>4</v>
      </c>
      <c r="B631" s="4" t="s">
        <v>5</v>
      </c>
      <c r="C631" s="4" t="s">
        <v>13</v>
      </c>
      <c r="D631" s="4" t="s">
        <v>6</v>
      </c>
    </row>
    <row r="632" spans="1:8">
      <c r="A632" t="n">
        <v>5962</v>
      </c>
      <c r="B632" s="9" t="n">
        <v>2</v>
      </c>
      <c r="C632" s="7" t="n">
        <v>10</v>
      </c>
      <c r="D632" s="7" t="s">
        <v>41</v>
      </c>
    </row>
    <row r="633" spans="1:8">
      <c r="A633" t="s">
        <v>4</v>
      </c>
      <c r="B633" s="4" t="s">
        <v>5</v>
      </c>
      <c r="C633" s="4" t="s">
        <v>10</v>
      </c>
    </row>
    <row r="634" spans="1:8">
      <c r="A634" t="n">
        <v>5981</v>
      </c>
      <c r="B634" s="30" t="n">
        <v>16</v>
      </c>
      <c r="C634" s="7" t="n">
        <v>0</v>
      </c>
    </row>
    <row r="635" spans="1:8">
      <c r="A635" t="s">
        <v>4</v>
      </c>
      <c r="B635" s="4" t="s">
        <v>5</v>
      </c>
      <c r="C635" s="4" t="s">
        <v>13</v>
      </c>
    </row>
    <row r="636" spans="1:8">
      <c r="A636" t="n">
        <v>5984</v>
      </c>
      <c r="B636" s="31" t="n">
        <v>23</v>
      </c>
      <c r="C636" s="7" t="n">
        <v>20</v>
      </c>
    </row>
    <row r="637" spans="1:8">
      <c r="A637" t="s">
        <v>4</v>
      </c>
      <c r="B637" s="4" t="s">
        <v>5</v>
      </c>
      <c r="C637" s="4" t="s">
        <v>13</v>
      </c>
      <c r="D637" s="4" t="s">
        <v>10</v>
      </c>
    </row>
    <row r="638" spans="1:8">
      <c r="A638" t="n">
        <v>5986</v>
      </c>
      <c r="B638" s="32" t="n">
        <v>45</v>
      </c>
      <c r="C638" s="7" t="n">
        <v>23</v>
      </c>
      <c r="D638" s="7" t="n">
        <v>64</v>
      </c>
    </row>
    <row r="639" spans="1:8">
      <c r="A639" t="s">
        <v>4</v>
      </c>
      <c r="B639" s="4" t="s">
        <v>5</v>
      </c>
    </row>
    <row r="640" spans="1:8">
      <c r="A640" t="n">
        <v>5990</v>
      </c>
      <c r="B640" s="5" t="n">
        <v>1</v>
      </c>
    </row>
    <row r="641" spans="1:4" s="3" customFormat="1" customHeight="0">
      <c r="A641" s="3" t="s">
        <v>2</v>
      </c>
      <c r="B641" s="3" t="s">
        <v>80</v>
      </c>
    </row>
    <row r="642" spans="1:4">
      <c r="A642" t="s">
        <v>4</v>
      </c>
      <c r="B642" s="4" t="s">
        <v>5</v>
      </c>
      <c r="C642" s="4" t="s">
        <v>13</v>
      </c>
      <c r="D642" s="4" t="s">
        <v>13</v>
      </c>
      <c r="E642" s="4" t="s">
        <v>10</v>
      </c>
      <c r="F642" s="4" t="s">
        <v>10</v>
      </c>
      <c r="G642" s="4" t="s">
        <v>10</v>
      </c>
      <c r="H642" s="4" t="s">
        <v>10</v>
      </c>
      <c r="I642" s="4" t="s">
        <v>10</v>
      </c>
      <c r="J642" s="4" t="s">
        <v>10</v>
      </c>
      <c r="K642" s="4" t="s">
        <v>10</v>
      </c>
      <c r="L642" s="4" t="s">
        <v>10</v>
      </c>
      <c r="M642" s="4" t="s">
        <v>10</v>
      </c>
      <c r="N642" s="4" t="s">
        <v>10</v>
      </c>
      <c r="O642" s="4" t="s">
        <v>10</v>
      </c>
      <c r="P642" s="4" t="s">
        <v>10</v>
      </c>
      <c r="Q642" s="4" t="s">
        <v>10</v>
      </c>
      <c r="R642" s="4" t="s">
        <v>10</v>
      </c>
      <c r="S642" s="4" t="s">
        <v>10</v>
      </c>
    </row>
    <row r="643" spans="1:4">
      <c r="A643" t="n">
        <v>5992</v>
      </c>
      <c r="B643" s="41" t="n">
        <v>161</v>
      </c>
      <c r="C643" s="7" t="n">
        <v>2</v>
      </c>
      <c r="D643" s="7" t="n">
        <v>5</v>
      </c>
      <c r="E643" s="7" t="n">
        <v>8205</v>
      </c>
      <c r="F643" s="7" t="n">
        <v>8944</v>
      </c>
      <c r="G643" s="7" t="n">
        <v>9216</v>
      </c>
      <c r="H643" s="7" t="n">
        <v>9724</v>
      </c>
      <c r="I643" s="7" t="n">
        <v>10226</v>
      </c>
      <c r="J643" s="7" t="n">
        <v>0</v>
      </c>
      <c r="K643" s="7" t="n">
        <v>0</v>
      </c>
      <c r="L643" s="7" t="n">
        <v>0</v>
      </c>
      <c r="M643" s="7" t="n">
        <v>0</v>
      </c>
      <c r="N643" s="7" t="n">
        <v>0</v>
      </c>
      <c r="O643" s="7" t="n">
        <v>0</v>
      </c>
      <c r="P643" s="7" t="n">
        <v>0</v>
      </c>
      <c r="Q643" s="7" t="n">
        <v>0</v>
      </c>
      <c r="R643" s="7" t="n">
        <v>0</v>
      </c>
      <c r="S643" s="7" t="n">
        <v>0</v>
      </c>
    </row>
    <row r="644" spans="1:4">
      <c r="A644" t="s">
        <v>4</v>
      </c>
      <c r="B644" s="4" t="s">
        <v>5</v>
      </c>
      <c r="C644" s="4" t="s">
        <v>13</v>
      </c>
      <c r="D644" s="4" t="s">
        <v>22</v>
      </c>
      <c r="E644" s="4" t="s">
        <v>22</v>
      </c>
      <c r="F644" s="4" t="s">
        <v>22</v>
      </c>
    </row>
    <row r="645" spans="1:4">
      <c r="A645" t="n">
        <v>6025</v>
      </c>
      <c r="B645" s="41" t="n">
        <v>161</v>
      </c>
      <c r="C645" s="7" t="n">
        <v>3</v>
      </c>
      <c r="D645" s="7" t="n">
        <v>1</v>
      </c>
      <c r="E645" s="7" t="n">
        <v>1.60000002384186</v>
      </c>
      <c r="F645" s="7" t="n">
        <v>0.0900000035762787</v>
      </c>
    </row>
    <row r="646" spans="1:4">
      <c r="A646" t="s">
        <v>4</v>
      </c>
      <c r="B646" s="4" t="s">
        <v>5</v>
      </c>
      <c r="C646" s="4" t="s">
        <v>13</v>
      </c>
      <c r="D646" s="4" t="s">
        <v>10</v>
      </c>
      <c r="E646" s="4" t="s">
        <v>13</v>
      </c>
      <c r="F646" s="4" t="s">
        <v>13</v>
      </c>
      <c r="G646" s="4" t="s">
        <v>13</v>
      </c>
      <c r="H646" s="4" t="s">
        <v>13</v>
      </c>
      <c r="I646" s="4" t="s">
        <v>13</v>
      </c>
      <c r="J646" s="4" t="s">
        <v>13</v>
      </c>
      <c r="K646" s="4" t="s">
        <v>13</v>
      </c>
      <c r="L646" s="4" t="s">
        <v>13</v>
      </c>
      <c r="M646" s="4" t="s">
        <v>13</v>
      </c>
      <c r="N646" s="4" t="s">
        <v>13</v>
      </c>
      <c r="O646" s="4" t="s">
        <v>13</v>
      </c>
      <c r="P646" s="4" t="s">
        <v>13</v>
      </c>
      <c r="Q646" s="4" t="s">
        <v>13</v>
      </c>
      <c r="R646" s="4" t="s">
        <v>13</v>
      </c>
      <c r="S646" s="4" t="s">
        <v>13</v>
      </c>
      <c r="T646" s="4" t="s">
        <v>13</v>
      </c>
    </row>
    <row r="647" spans="1:4">
      <c r="A647" t="n">
        <v>6039</v>
      </c>
      <c r="B647" s="41" t="n">
        <v>161</v>
      </c>
      <c r="C647" s="7" t="n">
        <v>0</v>
      </c>
      <c r="D647" s="7" t="n">
        <v>7033</v>
      </c>
      <c r="E647" s="7" t="n">
        <v>2</v>
      </c>
      <c r="F647" s="7" t="n">
        <v>1</v>
      </c>
      <c r="G647" s="7" t="n">
        <v>100</v>
      </c>
      <c r="H647" s="7" t="n">
        <v>0</v>
      </c>
      <c r="I647" s="7" t="n">
        <v>0</v>
      </c>
      <c r="J647" s="7" t="n">
        <v>0</v>
      </c>
      <c r="K647" s="7" t="n">
        <v>0</v>
      </c>
      <c r="L647" s="7" t="n">
        <v>0</v>
      </c>
      <c r="M647" s="7" t="n">
        <v>0</v>
      </c>
      <c r="N647" s="7" t="n">
        <v>0</v>
      </c>
      <c r="O647" s="7" t="n">
        <v>0</v>
      </c>
      <c r="P647" s="7" t="n">
        <v>0</v>
      </c>
      <c r="Q647" s="7" t="n">
        <v>0</v>
      </c>
      <c r="R647" s="7" t="n">
        <v>0</v>
      </c>
      <c r="S647" s="7" t="n">
        <v>0</v>
      </c>
      <c r="T647" s="7" t="n">
        <v>0</v>
      </c>
    </row>
    <row r="648" spans="1:4">
      <c r="A648" t="s">
        <v>4</v>
      </c>
      <c r="B648" s="4" t="s">
        <v>5</v>
      </c>
      <c r="C648" s="4" t="s">
        <v>13</v>
      </c>
      <c r="D648" s="4" t="s">
        <v>22</v>
      </c>
      <c r="E648" s="4" t="s">
        <v>22</v>
      </c>
      <c r="F648" s="4" t="s">
        <v>22</v>
      </c>
    </row>
    <row r="649" spans="1:4">
      <c r="A649" t="n">
        <v>6059</v>
      </c>
      <c r="B649" s="41" t="n">
        <v>161</v>
      </c>
      <c r="C649" s="7" t="n">
        <v>3</v>
      </c>
      <c r="D649" s="7" t="n">
        <v>1</v>
      </c>
      <c r="E649" s="7" t="n">
        <v>1.60000002384186</v>
      </c>
      <c r="F649" s="7" t="n">
        <v>0.0900000035762787</v>
      </c>
    </row>
    <row r="650" spans="1:4">
      <c r="A650" t="s">
        <v>4</v>
      </c>
      <c r="B650" s="4" t="s">
        <v>5</v>
      </c>
      <c r="C650" s="4" t="s">
        <v>13</v>
      </c>
      <c r="D650" s="4" t="s">
        <v>10</v>
      </c>
      <c r="E650" s="4" t="s">
        <v>13</v>
      </c>
      <c r="F650" s="4" t="s">
        <v>13</v>
      </c>
      <c r="G650" s="4" t="s">
        <v>13</v>
      </c>
      <c r="H650" s="4" t="s">
        <v>13</v>
      </c>
      <c r="I650" s="4" t="s">
        <v>13</v>
      </c>
      <c r="J650" s="4" t="s">
        <v>13</v>
      </c>
      <c r="K650" s="4" t="s">
        <v>13</v>
      </c>
      <c r="L650" s="4" t="s">
        <v>13</v>
      </c>
      <c r="M650" s="4" t="s">
        <v>13</v>
      </c>
      <c r="N650" s="4" t="s">
        <v>13</v>
      </c>
      <c r="O650" s="4" t="s">
        <v>13</v>
      </c>
      <c r="P650" s="4" t="s">
        <v>13</v>
      </c>
      <c r="Q650" s="4" t="s">
        <v>13</v>
      </c>
      <c r="R650" s="4" t="s">
        <v>13</v>
      </c>
      <c r="S650" s="4" t="s">
        <v>13</v>
      </c>
      <c r="T650" s="4" t="s">
        <v>13</v>
      </c>
    </row>
    <row r="651" spans="1:4">
      <c r="A651" t="n">
        <v>6073</v>
      </c>
      <c r="B651" s="41" t="n">
        <v>161</v>
      </c>
      <c r="C651" s="7" t="n">
        <v>0</v>
      </c>
      <c r="D651" s="7" t="n">
        <v>114</v>
      </c>
      <c r="E651" s="7" t="n">
        <v>1</v>
      </c>
      <c r="F651" s="7" t="n">
        <v>0</v>
      </c>
      <c r="G651" s="7" t="n">
        <v>0</v>
      </c>
      <c r="H651" s="7" t="n">
        <v>0</v>
      </c>
      <c r="I651" s="7" t="n">
        <v>122</v>
      </c>
      <c r="J651" s="7" t="n">
        <v>0</v>
      </c>
      <c r="K651" s="7" t="n">
        <v>0</v>
      </c>
      <c r="L651" s="7" t="n">
        <v>0</v>
      </c>
      <c r="M651" s="7" t="n">
        <v>0</v>
      </c>
      <c r="N651" s="7" t="n">
        <v>0</v>
      </c>
      <c r="O651" s="7" t="n">
        <v>0</v>
      </c>
      <c r="P651" s="7" t="n">
        <v>0</v>
      </c>
      <c r="Q651" s="7" t="n">
        <v>0</v>
      </c>
      <c r="R651" s="7" t="n">
        <v>0</v>
      </c>
      <c r="S651" s="7" t="n">
        <v>0</v>
      </c>
      <c r="T651" s="7" t="n">
        <v>0</v>
      </c>
    </row>
    <row r="652" spans="1:4">
      <c r="A652" t="s">
        <v>4</v>
      </c>
      <c r="B652" s="4" t="s">
        <v>5</v>
      </c>
      <c r="C652" s="4" t="s">
        <v>13</v>
      </c>
    </row>
    <row r="653" spans="1:4">
      <c r="A653" t="n">
        <v>6093</v>
      </c>
      <c r="B653" s="41" t="n">
        <v>161</v>
      </c>
      <c r="C653" s="7" t="n">
        <v>1</v>
      </c>
    </row>
    <row r="654" spans="1:4">
      <c r="A654" t="s">
        <v>4</v>
      </c>
      <c r="B654" s="4" t="s">
        <v>5</v>
      </c>
    </row>
    <row r="655" spans="1:4">
      <c r="A655" t="n">
        <v>6095</v>
      </c>
      <c r="B655" s="5" t="n">
        <v>1</v>
      </c>
    </row>
    <row r="656" spans="1:4" s="3" customFormat="1" customHeight="0">
      <c r="A656" s="3" t="s">
        <v>2</v>
      </c>
      <c r="B656" s="3" t="s">
        <v>81</v>
      </c>
    </row>
    <row r="657" spans="1:20">
      <c r="A657" t="s">
        <v>4</v>
      </c>
      <c r="B657" s="4" t="s">
        <v>5</v>
      </c>
      <c r="C657" s="4" t="s">
        <v>13</v>
      </c>
      <c r="D657" s="4" t="s">
        <v>10</v>
      </c>
      <c r="E657" s="4" t="s">
        <v>13</v>
      </c>
      <c r="F657" s="4" t="s">
        <v>13</v>
      </c>
      <c r="G657" s="4" t="s">
        <v>13</v>
      </c>
      <c r="H657" s="4" t="s">
        <v>10</v>
      </c>
      <c r="I657" s="4" t="s">
        <v>26</v>
      </c>
      <c r="J657" s="4" t="s">
        <v>10</v>
      </c>
      <c r="K657" s="4" t="s">
        <v>26</v>
      </c>
      <c r="L657" s="4" t="s">
        <v>26</v>
      </c>
    </row>
    <row r="658" spans="1:20">
      <c r="A658" t="n">
        <v>6096</v>
      </c>
      <c r="B658" s="42" t="n">
        <v>6</v>
      </c>
      <c r="C658" s="7" t="n">
        <v>33</v>
      </c>
      <c r="D658" s="7" t="n">
        <v>65534</v>
      </c>
      <c r="E658" s="7" t="n">
        <v>9</v>
      </c>
      <c r="F658" s="7" t="n">
        <v>1</v>
      </c>
      <c r="G658" s="7" t="n">
        <v>2</v>
      </c>
      <c r="H658" s="7" t="n">
        <v>1</v>
      </c>
      <c r="I658" s="19" t="n">
        <f t="normal" ca="1">A660</f>
        <v>0</v>
      </c>
      <c r="J658" s="7" t="n">
        <v>100</v>
      </c>
      <c r="K658" s="19" t="n">
        <f t="normal" ca="1">A682</f>
        <v>0</v>
      </c>
      <c r="L658" s="19" t="n">
        <f t="normal" ca="1">A704</f>
        <v>0</v>
      </c>
    </row>
    <row r="659" spans="1:20">
      <c r="A659" t="s">
        <v>4</v>
      </c>
      <c r="B659" s="4" t="s">
        <v>5</v>
      </c>
      <c r="C659" s="4" t="s">
        <v>10</v>
      </c>
      <c r="D659" s="4" t="s">
        <v>22</v>
      </c>
      <c r="E659" s="4" t="s">
        <v>22</v>
      </c>
      <c r="F659" s="4" t="s">
        <v>22</v>
      </c>
      <c r="G659" s="4" t="s">
        <v>22</v>
      </c>
    </row>
    <row r="660" spans="1:20">
      <c r="A660" t="n">
        <v>6119</v>
      </c>
      <c r="B660" s="43" t="n">
        <v>46</v>
      </c>
      <c r="C660" s="7" t="n">
        <v>65534</v>
      </c>
      <c r="D660" s="7" t="n">
        <v>81.879997253418</v>
      </c>
      <c r="E660" s="7" t="n">
        <v>36.060001373291</v>
      </c>
      <c r="F660" s="7" t="n">
        <v>-220.75</v>
      </c>
      <c r="G660" s="7" t="n">
        <v>78.6999969482422</v>
      </c>
    </row>
    <row r="661" spans="1:20">
      <c r="A661" t="s">
        <v>4</v>
      </c>
      <c r="B661" s="4" t="s">
        <v>5</v>
      </c>
      <c r="C661" s="4" t="s">
        <v>10</v>
      </c>
      <c r="D661" s="4" t="s">
        <v>6</v>
      </c>
      <c r="E661" s="4" t="s">
        <v>13</v>
      </c>
      <c r="F661" s="4" t="s">
        <v>13</v>
      </c>
      <c r="G661" s="4" t="s">
        <v>13</v>
      </c>
      <c r="H661" s="4" t="s">
        <v>13</v>
      </c>
      <c r="I661" s="4" t="s">
        <v>13</v>
      </c>
      <c r="J661" s="4" t="s">
        <v>22</v>
      </c>
      <c r="K661" s="4" t="s">
        <v>22</v>
      </c>
      <c r="L661" s="4" t="s">
        <v>22</v>
      </c>
      <c r="M661" s="4" t="s">
        <v>22</v>
      </c>
      <c r="N661" s="4" t="s">
        <v>13</v>
      </c>
    </row>
    <row r="662" spans="1:20">
      <c r="A662" t="n">
        <v>6138</v>
      </c>
      <c r="B662" s="44" t="n">
        <v>34</v>
      </c>
      <c r="C662" s="7" t="n">
        <v>65534</v>
      </c>
      <c r="D662" s="7" t="s">
        <v>82</v>
      </c>
      <c r="E662" s="7" t="n">
        <v>1</v>
      </c>
      <c r="F662" s="7" t="n">
        <v>0</v>
      </c>
      <c r="G662" s="7" t="n">
        <v>0</v>
      </c>
      <c r="H662" s="7" t="n">
        <v>0</v>
      </c>
      <c r="I662" s="7" t="n">
        <v>0</v>
      </c>
      <c r="J662" s="7" t="n">
        <v>0</v>
      </c>
      <c r="K662" s="7" t="n">
        <v>-1</v>
      </c>
      <c r="L662" s="7" t="n">
        <v>-1</v>
      </c>
      <c r="M662" s="7" t="n">
        <v>-1</v>
      </c>
      <c r="N662" s="7" t="n">
        <v>0</v>
      </c>
    </row>
    <row r="663" spans="1:20">
      <c r="A663" t="s">
        <v>4</v>
      </c>
      <c r="B663" s="4" t="s">
        <v>5</v>
      </c>
      <c r="C663" s="4" t="s">
        <v>13</v>
      </c>
      <c r="D663" s="4" t="s">
        <v>6</v>
      </c>
      <c r="E663" s="4" t="s">
        <v>10</v>
      </c>
    </row>
    <row r="664" spans="1:20">
      <c r="A664" t="n">
        <v>6172</v>
      </c>
      <c r="B664" s="45" t="n">
        <v>94</v>
      </c>
      <c r="C664" s="7" t="n">
        <v>0</v>
      </c>
      <c r="D664" s="7" t="s">
        <v>83</v>
      </c>
      <c r="E664" s="7" t="n">
        <v>1</v>
      </c>
    </row>
    <row r="665" spans="1:20">
      <c r="A665" t="s">
        <v>4</v>
      </c>
      <c r="B665" s="4" t="s">
        <v>5</v>
      </c>
      <c r="C665" s="4" t="s">
        <v>13</v>
      </c>
      <c r="D665" s="4" t="s">
        <v>6</v>
      </c>
      <c r="E665" s="4" t="s">
        <v>10</v>
      </c>
    </row>
    <row r="666" spans="1:20">
      <c r="A666" t="n">
        <v>6189</v>
      </c>
      <c r="B666" s="45" t="n">
        <v>94</v>
      </c>
      <c r="C666" s="7" t="n">
        <v>0</v>
      </c>
      <c r="D666" s="7" t="s">
        <v>83</v>
      </c>
      <c r="E666" s="7" t="n">
        <v>2</v>
      </c>
    </row>
    <row r="667" spans="1:20">
      <c r="A667" t="s">
        <v>4</v>
      </c>
      <c r="B667" s="4" t="s">
        <v>5</v>
      </c>
      <c r="C667" s="4" t="s">
        <v>13</v>
      </c>
      <c r="D667" s="4" t="s">
        <v>6</v>
      </c>
      <c r="E667" s="4" t="s">
        <v>10</v>
      </c>
    </row>
    <row r="668" spans="1:20">
      <c r="A668" t="n">
        <v>6206</v>
      </c>
      <c r="B668" s="45" t="n">
        <v>94</v>
      </c>
      <c r="C668" s="7" t="n">
        <v>1</v>
      </c>
      <c r="D668" s="7" t="s">
        <v>83</v>
      </c>
      <c r="E668" s="7" t="n">
        <v>4</v>
      </c>
    </row>
    <row r="669" spans="1:20">
      <c r="A669" t="s">
        <v>4</v>
      </c>
      <c r="B669" s="4" t="s">
        <v>5</v>
      </c>
      <c r="C669" s="4" t="s">
        <v>13</v>
      </c>
      <c r="D669" s="4" t="s">
        <v>6</v>
      </c>
    </row>
    <row r="670" spans="1:20">
      <c r="A670" t="n">
        <v>6223</v>
      </c>
      <c r="B670" s="45" t="n">
        <v>94</v>
      </c>
      <c r="C670" s="7" t="n">
        <v>5</v>
      </c>
      <c r="D670" s="7" t="s">
        <v>83</v>
      </c>
    </row>
    <row r="671" spans="1:20">
      <c r="A671" t="s">
        <v>4</v>
      </c>
      <c r="B671" s="4" t="s">
        <v>5</v>
      </c>
      <c r="C671" s="4" t="s">
        <v>13</v>
      </c>
      <c r="D671" s="4" t="s">
        <v>6</v>
      </c>
      <c r="E671" s="4" t="s">
        <v>22</v>
      </c>
      <c r="F671" s="4" t="s">
        <v>22</v>
      </c>
      <c r="G671" s="4" t="s">
        <v>22</v>
      </c>
    </row>
    <row r="672" spans="1:20">
      <c r="A672" t="n">
        <v>6238</v>
      </c>
      <c r="B672" s="45" t="n">
        <v>94</v>
      </c>
      <c r="C672" s="7" t="n">
        <v>2</v>
      </c>
      <c r="D672" s="7" t="s">
        <v>83</v>
      </c>
      <c r="E672" s="7" t="n">
        <v>81.879997253418</v>
      </c>
      <c r="F672" s="7" t="n">
        <v>36.060001373291</v>
      </c>
      <c r="G672" s="7" t="n">
        <v>-220.75</v>
      </c>
    </row>
    <row r="673" spans="1:14">
      <c r="A673" t="s">
        <v>4</v>
      </c>
      <c r="B673" s="4" t="s">
        <v>5</v>
      </c>
      <c r="C673" s="4" t="s">
        <v>13</v>
      </c>
      <c r="D673" s="4" t="s">
        <v>6</v>
      </c>
      <c r="E673" s="4" t="s">
        <v>22</v>
      </c>
      <c r="F673" s="4" t="s">
        <v>22</v>
      </c>
      <c r="G673" s="4" t="s">
        <v>22</v>
      </c>
    </row>
    <row r="674" spans="1:14">
      <c r="A674" t="n">
        <v>6265</v>
      </c>
      <c r="B674" s="45" t="n">
        <v>94</v>
      </c>
      <c r="C674" s="7" t="n">
        <v>3</v>
      </c>
      <c r="D674" s="7" t="s">
        <v>83</v>
      </c>
      <c r="E674" s="7" t="n">
        <v>0</v>
      </c>
      <c r="F674" s="7" t="n">
        <v>78.6999969482422</v>
      </c>
      <c r="G674" s="7" t="n">
        <v>0</v>
      </c>
    </row>
    <row r="675" spans="1:14">
      <c r="A675" t="s">
        <v>4</v>
      </c>
      <c r="B675" s="4" t="s">
        <v>5</v>
      </c>
      <c r="C675" s="4" t="s">
        <v>13</v>
      </c>
      <c r="D675" s="4" t="s">
        <v>10</v>
      </c>
      <c r="E675" s="4" t="s">
        <v>13</v>
      </c>
      <c r="F675" s="4" t="s">
        <v>6</v>
      </c>
      <c r="G675" s="4" t="s">
        <v>6</v>
      </c>
      <c r="H675" s="4" t="s">
        <v>6</v>
      </c>
      <c r="I675" s="4" t="s">
        <v>6</v>
      </c>
      <c r="J675" s="4" t="s">
        <v>6</v>
      </c>
      <c r="K675" s="4" t="s">
        <v>6</v>
      </c>
      <c r="L675" s="4" t="s">
        <v>6</v>
      </c>
      <c r="M675" s="4" t="s">
        <v>6</v>
      </c>
      <c r="N675" s="4" t="s">
        <v>6</v>
      </c>
      <c r="O675" s="4" t="s">
        <v>6</v>
      </c>
      <c r="P675" s="4" t="s">
        <v>6</v>
      </c>
      <c r="Q675" s="4" t="s">
        <v>6</v>
      </c>
      <c r="R675" s="4" t="s">
        <v>6</v>
      </c>
      <c r="S675" s="4" t="s">
        <v>6</v>
      </c>
      <c r="T675" s="4" t="s">
        <v>6</v>
      </c>
      <c r="U675" s="4" t="s">
        <v>6</v>
      </c>
    </row>
    <row r="676" spans="1:14">
      <c r="A676" t="n">
        <v>6292</v>
      </c>
      <c r="B676" s="46" t="n">
        <v>36</v>
      </c>
      <c r="C676" s="7" t="n">
        <v>8</v>
      </c>
      <c r="D676" s="7" t="n">
        <v>65534</v>
      </c>
      <c r="E676" s="7" t="n">
        <v>0</v>
      </c>
      <c r="F676" s="7" t="s">
        <v>84</v>
      </c>
      <c r="G676" s="7" t="s">
        <v>12</v>
      </c>
      <c r="H676" s="7" t="s">
        <v>12</v>
      </c>
      <c r="I676" s="7" t="s">
        <v>12</v>
      </c>
      <c r="J676" s="7" t="s">
        <v>12</v>
      </c>
      <c r="K676" s="7" t="s">
        <v>12</v>
      </c>
      <c r="L676" s="7" t="s">
        <v>12</v>
      </c>
      <c r="M676" s="7" t="s">
        <v>12</v>
      </c>
      <c r="N676" s="7" t="s">
        <v>12</v>
      </c>
      <c r="O676" s="7" t="s">
        <v>12</v>
      </c>
      <c r="P676" s="7" t="s">
        <v>12</v>
      </c>
      <c r="Q676" s="7" t="s">
        <v>12</v>
      </c>
      <c r="R676" s="7" t="s">
        <v>12</v>
      </c>
      <c r="S676" s="7" t="s">
        <v>12</v>
      </c>
      <c r="T676" s="7" t="s">
        <v>12</v>
      </c>
      <c r="U676" s="7" t="s">
        <v>12</v>
      </c>
    </row>
    <row r="677" spans="1:14">
      <c r="A677" t="s">
        <v>4</v>
      </c>
      <c r="B677" s="4" t="s">
        <v>5</v>
      </c>
      <c r="C677" s="4" t="s">
        <v>10</v>
      </c>
      <c r="D677" s="4" t="s">
        <v>13</v>
      </c>
      <c r="E677" s="4" t="s">
        <v>6</v>
      </c>
      <c r="F677" s="4" t="s">
        <v>22</v>
      </c>
      <c r="G677" s="4" t="s">
        <v>22</v>
      </c>
      <c r="H677" s="4" t="s">
        <v>22</v>
      </c>
    </row>
    <row r="678" spans="1:14">
      <c r="A678" t="n">
        <v>6323</v>
      </c>
      <c r="B678" s="47" t="n">
        <v>48</v>
      </c>
      <c r="C678" s="7" t="n">
        <v>65534</v>
      </c>
      <c r="D678" s="7" t="n">
        <v>0</v>
      </c>
      <c r="E678" s="7" t="s">
        <v>84</v>
      </c>
      <c r="F678" s="7" t="n">
        <v>-1</v>
      </c>
      <c r="G678" s="7" t="n">
        <v>1</v>
      </c>
      <c r="H678" s="7" t="n">
        <v>0</v>
      </c>
    </row>
    <row r="679" spans="1:14">
      <c r="A679" t="s">
        <v>4</v>
      </c>
      <c r="B679" s="4" t="s">
        <v>5</v>
      </c>
      <c r="C679" s="4" t="s">
        <v>26</v>
      </c>
    </row>
    <row r="680" spans="1:14">
      <c r="A680" t="n">
        <v>6350</v>
      </c>
      <c r="B680" s="23" t="n">
        <v>3</v>
      </c>
      <c r="C680" s="19" t="n">
        <f t="normal" ca="1">A704</f>
        <v>0</v>
      </c>
    </row>
    <row r="681" spans="1:14">
      <c r="A681" t="s">
        <v>4</v>
      </c>
      <c r="B681" s="4" t="s">
        <v>5</v>
      </c>
      <c r="C681" s="4" t="s">
        <v>10</v>
      </c>
      <c r="D681" s="4" t="s">
        <v>22</v>
      </c>
      <c r="E681" s="4" t="s">
        <v>22</v>
      </c>
      <c r="F681" s="4" t="s">
        <v>22</v>
      </c>
      <c r="G681" s="4" t="s">
        <v>22</v>
      </c>
    </row>
    <row r="682" spans="1:14">
      <c r="A682" t="n">
        <v>6355</v>
      </c>
      <c r="B682" s="43" t="n">
        <v>46</v>
      </c>
      <c r="C682" s="7" t="n">
        <v>65534</v>
      </c>
      <c r="D682" s="7" t="n">
        <v>88.75</v>
      </c>
      <c r="E682" s="7" t="n">
        <v>36.060001373291</v>
      </c>
      <c r="F682" s="7" t="n">
        <v>-236.559997558594</v>
      </c>
      <c r="G682" s="7" t="n">
        <v>0</v>
      </c>
    </row>
    <row r="683" spans="1:14">
      <c r="A683" t="s">
        <v>4</v>
      </c>
      <c r="B683" s="4" t="s">
        <v>5</v>
      </c>
      <c r="C683" s="4" t="s">
        <v>10</v>
      </c>
      <c r="D683" s="4" t="s">
        <v>6</v>
      </c>
      <c r="E683" s="4" t="s">
        <v>13</v>
      </c>
      <c r="F683" s="4" t="s">
        <v>13</v>
      </c>
      <c r="G683" s="4" t="s">
        <v>13</v>
      </c>
      <c r="H683" s="4" t="s">
        <v>13</v>
      </c>
      <c r="I683" s="4" t="s">
        <v>13</v>
      </c>
      <c r="J683" s="4" t="s">
        <v>22</v>
      </c>
      <c r="K683" s="4" t="s">
        <v>22</v>
      </c>
      <c r="L683" s="4" t="s">
        <v>22</v>
      </c>
      <c r="M683" s="4" t="s">
        <v>22</v>
      </c>
      <c r="N683" s="4" t="s">
        <v>13</v>
      </c>
    </row>
    <row r="684" spans="1:14">
      <c r="A684" t="n">
        <v>6374</v>
      </c>
      <c r="B684" s="44" t="n">
        <v>34</v>
      </c>
      <c r="C684" s="7" t="n">
        <v>65534</v>
      </c>
      <c r="D684" s="7" t="s">
        <v>82</v>
      </c>
      <c r="E684" s="7" t="n">
        <v>1</v>
      </c>
      <c r="F684" s="7" t="n">
        <v>0</v>
      </c>
      <c r="G684" s="7" t="n">
        <v>0</v>
      </c>
      <c r="H684" s="7" t="n">
        <v>0</v>
      </c>
      <c r="I684" s="7" t="n">
        <v>0</v>
      </c>
      <c r="J684" s="7" t="n">
        <v>0</v>
      </c>
      <c r="K684" s="7" t="n">
        <v>-1</v>
      </c>
      <c r="L684" s="7" t="n">
        <v>-1</v>
      </c>
      <c r="M684" s="7" t="n">
        <v>-1</v>
      </c>
      <c r="N684" s="7" t="n">
        <v>0</v>
      </c>
    </row>
    <row r="685" spans="1:14">
      <c r="A685" t="s">
        <v>4</v>
      </c>
      <c r="B685" s="4" t="s">
        <v>5</v>
      </c>
      <c r="C685" s="4" t="s">
        <v>13</v>
      </c>
      <c r="D685" s="4" t="s">
        <v>6</v>
      </c>
      <c r="E685" s="4" t="s">
        <v>10</v>
      </c>
    </row>
    <row r="686" spans="1:14">
      <c r="A686" t="n">
        <v>6408</v>
      </c>
      <c r="B686" s="45" t="n">
        <v>94</v>
      </c>
      <c r="C686" s="7" t="n">
        <v>0</v>
      </c>
      <c r="D686" s="7" t="s">
        <v>83</v>
      </c>
      <c r="E686" s="7" t="n">
        <v>1</v>
      </c>
    </row>
    <row r="687" spans="1:14">
      <c r="A687" t="s">
        <v>4</v>
      </c>
      <c r="B687" s="4" t="s">
        <v>5</v>
      </c>
      <c r="C687" s="4" t="s">
        <v>13</v>
      </c>
      <c r="D687" s="4" t="s">
        <v>6</v>
      </c>
      <c r="E687" s="4" t="s">
        <v>10</v>
      </c>
    </row>
    <row r="688" spans="1:14">
      <c r="A688" t="n">
        <v>6425</v>
      </c>
      <c r="B688" s="45" t="n">
        <v>94</v>
      </c>
      <c r="C688" s="7" t="n">
        <v>0</v>
      </c>
      <c r="D688" s="7" t="s">
        <v>83</v>
      </c>
      <c r="E688" s="7" t="n">
        <v>2</v>
      </c>
    </row>
    <row r="689" spans="1:21">
      <c r="A689" t="s">
        <v>4</v>
      </c>
      <c r="B689" s="4" t="s">
        <v>5</v>
      </c>
      <c r="C689" s="4" t="s">
        <v>13</v>
      </c>
      <c r="D689" s="4" t="s">
        <v>6</v>
      </c>
      <c r="E689" s="4" t="s">
        <v>10</v>
      </c>
    </row>
    <row r="690" spans="1:21">
      <c r="A690" t="n">
        <v>6442</v>
      </c>
      <c r="B690" s="45" t="n">
        <v>94</v>
      </c>
      <c r="C690" s="7" t="n">
        <v>1</v>
      </c>
      <c r="D690" s="7" t="s">
        <v>83</v>
      </c>
      <c r="E690" s="7" t="n">
        <v>4</v>
      </c>
    </row>
    <row r="691" spans="1:21">
      <c r="A691" t="s">
        <v>4</v>
      </c>
      <c r="B691" s="4" t="s">
        <v>5</v>
      </c>
      <c r="C691" s="4" t="s">
        <v>13</v>
      </c>
      <c r="D691" s="4" t="s">
        <v>6</v>
      </c>
    </row>
    <row r="692" spans="1:21">
      <c r="A692" t="n">
        <v>6459</v>
      </c>
      <c r="B692" s="45" t="n">
        <v>94</v>
      </c>
      <c r="C692" s="7" t="n">
        <v>5</v>
      </c>
      <c r="D692" s="7" t="s">
        <v>83</v>
      </c>
    </row>
    <row r="693" spans="1:21">
      <c r="A693" t="s">
        <v>4</v>
      </c>
      <c r="B693" s="4" t="s">
        <v>5</v>
      </c>
      <c r="C693" s="4" t="s">
        <v>13</v>
      </c>
      <c r="D693" s="4" t="s">
        <v>6</v>
      </c>
      <c r="E693" s="4" t="s">
        <v>22</v>
      </c>
      <c r="F693" s="4" t="s">
        <v>22</v>
      </c>
      <c r="G693" s="4" t="s">
        <v>22</v>
      </c>
    </row>
    <row r="694" spans="1:21">
      <c r="A694" t="n">
        <v>6474</v>
      </c>
      <c r="B694" s="45" t="n">
        <v>94</v>
      </c>
      <c r="C694" s="7" t="n">
        <v>2</v>
      </c>
      <c r="D694" s="7" t="s">
        <v>83</v>
      </c>
      <c r="E694" s="7" t="n">
        <v>88.75</v>
      </c>
      <c r="F694" s="7" t="n">
        <v>36.060001373291</v>
      </c>
      <c r="G694" s="7" t="n">
        <v>-236.559997558594</v>
      </c>
    </row>
    <row r="695" spans="1:21">
      <c r="A695" t="s">
        <v>4</v>
      </c>
      <c r="B695" s="4" t="s">
        <v>5</v>
      </c>
      <c r="C695" s="4" t="s">
        <v>13</v>
      </c>
      <c r="D695" s="4" t="s">
        <v>6</v>
      </c>
      <c r="E695" s="4" t="s">
        <v>22</v>
      </c>
      <c r="F695" s="4" t="s">
        <v>22</v>
      </c>
      <c r="G695" s="4" t="s">
        <v>22</v>
      </c>
    </row>
    <row r="696" spans="1:21">
      <c r="A696" t="n">
        <v>6501</v>
      </c>
      <c r="B696" s="45" t="n">
        <v>94</v>
      </c>
      <c r="C696" s="7" t="n">
        <v>3</v>
      </c>
      <c r="D696" s="7" t="s">
        <v>83</v>
      </c>
      <c r="E696" s="7" t="n">
        <v>0</v>
      </c>
      <c r="F696" s="7" t="n">
        <v>0</v>
      </c>
      <c r="G696" s="7" t="n">
        <v>0</v>
      </c>
    </row>
    <row r="697" spans="1:21">
      <c r="A697" t="s">
        <v>4</v>
      </c>
      <c r="B697" s="4" t="s">
        <v>5</v>
      </c>
      <c r="C697" s="4" t="s">
        <v>13</v>
      </c>
      <c r="D697" s="4" t="s">
        <v>10</v>
      </c>
      <c r="E697" s="4" t="s">
        <v>13</v>
      </c>
      <c r="F697" s="4" t="s">
        <v>6</v>
      </c>
      <c r="G697" s="4" t="s">
        <v>6</v>
      </c>
      <c r="H697" s="4" t="s">
        <v>6</v>
      </c>
      <c r="I697" s="4" t="s">
        <v>6</v>
      </c>
      <c r="J697" s="4" t="s">
        <v>6</v>
      </c>
      <c r="K697" s="4" t="s">
        <v>6</v>
      </c>
      <c r="L697" s="4" t="s">
        <v>6</v>
      </c>
      <c r="M697" s="4" t="s">
        <v>6</v>
      </c>
      <c r="N697" s="4" t="s">
        <v>6</v>
      </c>
      <c r="O697" s="4" t="s">
        <v>6</v>
      </c>
      <c r="P697" s="4" t="s">
        <v>6</v>
      </c>
      <c r="Q697" s="4" t="s">
        <v>6</v>
      </c>
      <c r="R697" s="4" t="s">
        <v>6</v>
      </c>
      <c r="S697" s="4" t="s">
        <v>6</v>
      </c>
      <c r="T697" s="4" t="s">
        <v>6</v>
      </c>
      <c r="U697" s="4" t="s">
        <v>6</v>
      </c>
    </row>
    <row r="698" spans="1:21">
      <c r="A698" t="n">
        <v>6528</v>
      </c>
      <c r="B698" s="46" t="n">
        <v>36</v>
      </c>
      <c r="C698" s="7" t="n">
        <v>8</v>
      </c>
      <c r="D698" s="7" t="n">
        <v>65534</v>
      </c>
      <c r="E698" s="7" t="n">
        <v>0</v>
      </c>
      <c r="F698" s="7" t="s">
        <v>84</v>
      </c>
      <c r="G698" s="7" t="s">
        <v>12</v>
      </c>
      <c r="H698" s="7" t="s">
        <v>12</v>
      </c>
      <c r="I698" s="7" t="s">
        <v>12</v>
      </c>
      <c r="J698" s="7" t="s">
        <v>12</v>
      </c>
      <c r="K698" s="7" t="s">
        <v>12</v>
      </c>
      <c r="L698" s="7" t="s">
        <v>12</v>
      </c>
      <c r="M698" s="7" t="s">
        <v>12</v>
      </c>
      <c r="N698" s="7" t="s">
        <v>12</v>
      </c>
      <c r="O698" s="7" t="s">
        <v>12</v>
      </c>
      <c r="P698" s="7" t="s">
        <v>12</v>
      </c>
      <c r="Q698" s="7" t="s">
        <v>12</v>
      </c>
      <c r="R698" s="7" t="s">
        <v>12</v>
      </c>
      <c r="S698" s="7" t="s">
        <v>12</v>
      </c>
      <c r="T698" s="7" t="s">
        <v>12</v>
      </c>
      <c r="U698" s="7" t="s">
        <v>12</v>
      </c>
    </row>
    <row r="699" spans="1:21">
      <c r="A699" t="s">
        <v>4</v>
      </c>
      <c r="B699" s="4" t="s">
        <v>5</v>
      </c>
      <c r="C699" s="4" t="s">
        <v>10</v>
      </c>
      <c r="D699" s="4" t="s">
        <v>13</v>
      </c>
      <c r="E699" s="4" t="s">
        <v>6</v>
      </c>
      <c r="F699" s="4" t="s">
        <v>22</v>
      </c>
      <c r="G699" s="4" t="s">
        <v>22</v>
      </c>
      <c r="H699" s="4" t="s">
        <v>22</v>
      </c>
    </row>
    <row r="700" spans="1:21">
      <c r="A700" t="n">
        <v>6559</v>
      </c>
      <c r="B700" s="47" t="n">
        <v>48</v>
      </c>
      <c r="C700" s="7" t="n">
        <v>65534</v>
      </c>
      <c r="D700" s="7" t="n">
        <v>0</v>
      </c>
      <c r="E700" s="7" t="s">
        <v>84</v>
      </c>
      <c r="F700" s="7" t="n">
        <v>-1</v>
      </c>
      <c r="G700" s="7" t="n">
        <v>1</v>
      </c>
      <c r="H700" s="7" t="n">
        <v>0</v>
      </c>
    </row>
    <row r="701" spans="1:21">
      <c r="A701" t="s">
        <v>4</v>
      </c>
      <c r="B701" s="4" t="s">
        <v>5</v>
      </c>
      <c r="C701" s="4" t="s">
        <v>26</v>
      </c>
    </row>
    <row r="702" spans="1:21">
      <c r="A702" t="n">
        <v>6586</v>
      </c>
      <c r="B702" s="23" t="n">
        <v>3</v>
      </c>
      <c r="C702" s="19" t="n">
        <f t="normal" ca="1">A704</f>
        <v>0</v>
      </c>
    </row>
    <row r="703" spans="1:21">
      <c r="A703" t="s">
        <v>4</v>
      </c>
      <c r="B703" s="4" t="s">
        <v>5</v>
      </c>
    </row>
    <row r="704" spans="1:21">
      <c r="A704" t="n">
        <v>6591</v>
      </c>
      <c r="B704" s="5" t="n">
        <v>1</v>
      </c>
    </row>
    <row r="705" spans="1:21" s="3" customFormat="1" customHeight="0">
      <c r="A705" s="3" t="s">
        <v>2</v>
      </c>
      <c r="B705" s="3" t="s">
        <v>85</v>
      </c>
    </row>
    <row r="706" spans="1:21">
      <c r="A706" t="s">
        <v>4</v>
      </c>
      <c r="B706" s="4" t="s">
        <v>5</v>
      </c>
      <c r="C706" s="4" t="s">
        <v>13</v>
      </c>
      <c r="D706" s="4" t="s">
        <v>10</v>
      </c>
      <c r="E706" s="4" t="s">
        <v>13</v>
      </c>
      <c r="F706" s="4" t="s">
        <v>13</v>
      </c>
      <c r="G706" s="4" t="s">
        <v>13</v>
      </c>
      <c r="H706" s="4" t="s">
        <v>10</v>
      </c>
      <c r="I706" s="4" t="s">
        <v>26</v>
      </c>
      <c r="J706" s="4" t="s">
        <v>26</v>
      </c>
    </row>
    <row r="707" spans="1:21">
      <c r="A707" t="n">
        <v>6592</v>
      </c>
      <c r="B707" s="42" t="n">
        <v>6</v>
      </c>
      <c r="C707" s="7" t="n">
        <v>33</v>
      </c>
      <c r="D707" s="7" t="n">
        <v>65534</v>
      </c>
      <c r="E707" s="7" t="n">
        <v>9</v>
      </c>
      <c r="F707" s="7" t="n">
        <v>1</v>
      </c>
      <c r="G707" s="7" t="n">
        <v>1</v>
      </c>
      <c r="H707" s="7" t="n">
        <v>122</v>
      </c>
      <c r="I707" s="19" t="n">
        <f t="normal" ca="1">A709</f>
        <v>0</v>
      </c>
      <c r="J707" s="19" t="n">
        <f t="normal" ca="1">A719</f>
        <v>0</v>
      </c>
    </row>
    <row r="708" spans="1:21">
      <c r="A708" t="s">
        <v>4</v>
      </c>
      <c r="B708" s="4" t="s">
        <v>5</v>
      </c>
      <c r="C708" s="4" t="s">
        <v>13</v>
      </c>
      <c r="D708" s="4" t="s">
        <v>10</v>
      </c>
      <c r="E708" s="4" t="s">
        <v>13</v>
      </c>
      <c r="F708" s="4" t="s">
        <v>10</v>
      </c>
      <c r="G708" s="4" t="s">
        <v>13</v>
      </c>
      <c r="H708" s="4" t="s">
        <v>13</v>
      </c>
      <c r="I708" s="4" t="s">
        <v>13</v>
      </c>
      <c r="J708" s="4" t="s">
        <v>26</v>
      </c>
    </row>
    <row r="709" spans="1:21">
      <c r="A709" t="n">
        <v>6609</v>
      </c>
      <c r="B709" s="16" t="n">
        <v>5</v>
      </c>
      <c r="C709" s="7" t="n">
        <v>30</v>
      </c>
      <c r="D709" s="7" t="n">
        <v>10710</v>
      </c>
      <c r="E709" s="7" t="n">
        <v>30</v>
      </c>
      <c r="F709" s="7" t="n">
        <v>10711</v>
      </c>
      <c r="G709" s="7" t="n">
        <v>8</v>
      </c>
      <c r="H709" s="7" t="n">
        <v>9</v>
      </c>
      <c r="I709" s="7" t="n">
        <v>1</v>
      </c>
      <c r="J709" s="19" t="n">
        <f t="normal" ca="1">A715</f>
        <v>0</v>
      </c>
    </row>
    <row r="710" spans="1:21">
      <c r="A710" t="s">
        <v>4</v>
      </c>
      <c r="B710" s="4" t="s">
        <v>5</v>
      </c>
      <c r="C710" s="4" t="s">
        <v>10</v>
      </c>
      <c r="D710" s="4" t="s">
        <v>22</v>
      </c>
      <c r="E710" s="4" t="s">
        <v>22</v>
      </c>
      <c r="F710" s="4" t="s">
        <v>22</v>
      </c>
      <c r="G710" s="4" t="s">
        <v>22</v>
      </c>
    </row>
    <row r="711" spans="1:21">
      <c r="A711" t="n">
        <v>6623</v>
      </c>
      <c r="B711" s="43" t="n">
        <v>46</v>
      </c>
      <c r="C711" s="7" t="n">
        <v>65534</v>
      </c>
      <c r="D711" s="7" t="n">
        <v>88.870002746582</v>
      </c>
      <c r="E711" s="7" t="n">
        <v>36.0299987792969</v>
      </c>
      <c r="F711" s="7" t="n">
        <v>-242.529998779297</v>
      </c>
      <c r="G711" s="7" t="n">
        <v>180</v>
      </c>
    </row>
    <row r="712" spans="1:21">
      <c r="A712" t="s">
        <v>4</v>
      </c>
      <c r="B712" s="4" t="s">
        <v>5</v>
      </c>
      <c r="C712" s="4" t="s">
        <v>26</v>
      </c>
    </row>
    <row r="713" spans="1:21">
      <c r="A713" t="n">
        <v>6642</v>
      </c>
      <c r="B713" s="23" t="n">
        <v>3</v>
      </c>
      <c r="C713" s="19" t="n">
        <f t="normal" ca="1">A717</f>
        <v>0</v>
      </c>
    </row>
    <row r="714" spans="1:21">
      <c r="A714" t="s">
        <v>4</v>
      </c>
      <c r="B714" s="4" t="s">
        <v>5</v>
      </c>
      <c r="C714" s="4" t="s">
        <v>10</v>
      </c>
      <c r="D714" s="4" t="s">
        <v>9</v>
      </c>
    </row>
    <row r="715" spans="1:21">
      <c r="A715" t="n">
        <v>6647</v>
      </c>
      <c r="B715" s="48" t="n">
        <v>43</v>
      </c>
      <c r="C715" s="7" t="n">
        <v>65534</v>
      </c>
      <c r="D715" s="7" t="n">
        <v>1</v>
      </c>
    </row>
    <row r="716" spans="1:21">
      <c r="A716" t="s">
        <v>4</v>
      </c>
      <c r="B716" s="4" t="s">
        <v>5</v>
      </c>
      <c r="C716" s="4" t="s">
        <v>26</v>
      </c>
    </row>
    <row r="717" spans="1:21">
      <c r="A717" t="n">
        <v>6654</v>
      </c>
      <c r="B717" s="23" t="n">
        <v>3</v>
      </c>
      <c r="C717" s="19" t="n">
        <f t="normal" ca="1">A719</f>
        <v>0</v>
      </c>
    </row>
    <row r="718" spans="1:21">
      <c r="A718" t="s">
        <v>4</v>
      </c>
      <c r="B718" s="4" t="s">
        <v>5</v>
      </c>
    </row>
    <row r="719" spans="1:21">
      <c r="A719" t="n">
        <v>6659</v>
      </c>
      <c r="B719" s="5" t="n">
        <v>1</v>
      </c>
    </row>
    <row r="720" spans="1:21" s="3" customFormat="1" customHeight="0">
      <c r="A720" s="3" t="s">
        <v>2</v>
      </c>
      <c r="B720" s="3" t="s">
        <v>86</v>
      </c>
    </row>
    <row r="721" spans="1:10">
      <c r="A721" t="s">
        <v>4</v>
      </c>
      <c r="B721" s="4" t="s">
        <v>5</v>
      </c>
      <c r="C721" s="4" t="s">
        <v>13</v>
      </c>
      <c r="D721" s="4" t="s">
        <v>13</v>
      </c>
      <c r="E721" s="4" t="s">
        <v>13</v>
      </c>
      <c r="F721" s="4" t="s">
        <v>13</v>
      </c>
    </row>
    <row r="722" spans="1:10">
      <c r="A722" t="n">
        <v>6660</v>
      </c>
      <c r="B722" s="8" t="n">
        <v>14</v>
      </c>
      <c r="C722" s="7" t="n">
        <v>2</v>
      </c>
      <c r="D722" s="7" t="n">
        <v>0</v>
      </c>
      <c r="E722" s="7" t="n">
        <v>0</v>
      </c>
      <c r="F722" s="7" t="n">
        <v>0</v>
      </c>
    </row>
    <row r="723" spans="1:10">
      <c r="A723" t="s">
        <v>4</v>
      </c>
      <c r="B723" s="4" t="s">
        <v>5</v>
      </c>
      <c r="C723" s="4" t="s">
        <v>13</v>
      </c>
      <c r="D723" s="17" t="s">
        <v>24</v>
      </c>
      <c r="E723" s="4" t="s">
        <v>5</v>
      </c>
      <c r="F723" s="4" t="s">
        <v>13</v>
      </c>
      <c r="G723" s="4" t="s">
        <v>10</v>
      </c>
      <c r="H723" s="17" t="s">
        <v>25</v>
      </c>
      <c r="I723" s="4" t="s">
        <v>13</v>
      </c>
      <c r="J723" s="4" t="s">
        <v>9</v>
      </c>
      <c r="K723" s="4" t="s">
        <v>13</v>
      </c>
      <c r="L723" s="4" t="s">
        <v>13</v>
      </c>
      <c r="M723" s="17" t="s">
        <v>24</v>
      </c>
      <c r="N723" s="4" t="s">
        <v>5</v>
      </c>
      <c r="O723" s="4" t="s">
        <v>13</v>
      </c>
      <c r="P723" s="4" t="s">
        <v>10</v>
      </c>
      <c r="Q723" s="17" t="s">
        <v>25</v>
      </c>
      <c r="R723" s="4" t="s">
        <v>13</v>
      </c>
      <c r="S723" s="4" t="s">
        <v>9</v>
      </c>
      <c r="T723" s="4" t="s">
        <v>13</v>
      </c>
      <c r="U723" s="4" t="s">
        <v>13</v>
      </c>
      <c r="V723" s="4" t="s">
        <v>13</v>
      </c>
      <c r="W723" s="4" t="s">
        <v>26</v>
      </c>
    </row>
    <row r="724" spans="1:10">
      <c r="A724" t="n">
        <v>6665</v>
      </c>
      <c r="B724" s="16" t="n">
        <v>5</v>
      </c>
      <c r="C724" s="7" t="n">
        <v>28</v>
      </c>
      <c r="D724" s="17" t="s">
        <v>3</v>
      </c>
      <c r="E724" s="10" t="n">
        <v>162</v>
      </c>
      <c r="F724" s="7" t="n">
        <v>3</v>
      </c>
      <c r="G724" s="7" t="n">
        <v>22</v>
      </c>
      <c r="H724" s="17" t="s">
        <v>3</v>
      </c>
      <c r="I724" s="7" t="n">
        <v>0</v>
      </c>
      <c r="J724" s="7" t="n">
        <v>1</v>
      </c>
      <c r="K724" s="7" t="n">
        <v>2</v>
      </c>
      <c r="L724" s="7" t="n">
        <v>28</v>
      </c>
      <c r="M724" s="17" t="s">
        <v>3</v>
      </c>
      <c r="N724" s="10" t="n">
        <v>162</v>
      </c>
      <c r="O724" s="7" t="n">
        <v>3</v>
      </c>
      <c r="P724" s="7" t="n">
        <v>22</v>
      </c>
      <c r="Q724" s="17" t="s">
        <v>3</v>
      </c>
      <c r="R724" s="7" t="n">
        <v>0</v>
      </c>
      <c r="S724" s="7" t="n">
        <v>2</v>
      </c>
      <c r="T724" s="7" t="n">
        <v>2</v>
      </c>
      <c r="U724" s="7" t="n">
        <v>11</v>
      </c>
      <c r="V724" s="7" t="n">
        <v>1</v>
      </c>
      <c r="W724" s="19" t="n">
        <f t="normal" ca="1">A728</f>
        <v>0</v>
      </c>
    </row>
    <row r="725" spans="1:10">
      <c r="A725" t="s">
        <v>4</v>
      </c>
      <c r="B725" s="4" t="s">
        <v>5</v>
      </c>
      <c r="C725" s="4" t="s">
        <v>13</v>
      </c>
      <c r="D725" s="4" t="s">
        <v>10</v>
      </c>
      <c r="E725" s="4" t="s">
        <v>22</v>
      </c>
    </row>
    <row r="726" spans="1:10">
      <c r="A726" t="n">
        <v>6694</v>
      </c>
      <c r="B726" s="34" t="n">
        <v>58</v>
      </c>
      <c r="C726" s="7" t="n">
        <v>0</v>
      </c>
      <c r="D726" s="7" t="n">
        <v>0</v>
      </c>
      <c r="E726" s="7" t="n">
        <v>1</v>
      </c>
    </row>
    <row r="727" spans="1:10">
      <c r="A727" t="s">
        <v>4</v>
      </c>
      <c r="B727" s="4" t="s">
        <v>5</v>
      </c>
      <c r="C727" s="4" t="s">
        <v>13</v>
      </c>
      <c r="D727" s="17" t="s">
        <v>24</v>
      </c>
      <c r="E727" s="4" t="s">
        <v>5</v>
      </c>
      <c r="F727" s="4" t="s">
        <v>13</v>
      </c>
      <c r="G727" s="4" t="s">
        <v>10</v>
      </c>
      <c r="H727" s="17" t="s">
        <v>25</v>
      </c>
      <c r="I727" s="4" t="s">
        <v>13</v>
      </c>
      <c r="J727" s="4" t="s">
        <v>9</v>
      </c>
      <c r="K727" s="4" t="s">
        <v>13</v>
      </c>
      <c r="L727" s="4" t="s">
        <v>13</v>
      </c>
      <c r="M727" s="17" t="s">
        <v>24</v>
      </c>
      <c r="N727" s="4" t="s">
        <v>5</v>
      </c>
      <c r="O727" s="4" t="s">
        <v>13</v>
      </c>
      <c r="P727" s="4" t="s">
        <v>10</v>
      </c>
      <c r="Q727" s="17" t="s">
        <v>25</v>
      </c>
      <c r="R727" s="4" t="s">
        <v>13</v>
      </c>
      <c r="S727" s="4" t="s">
        <v>9</v>
      </c>
      <c r="T727" s="4" t="s">
        <v>13</v>
      </c>
      <c r="U727" s="4" t="s">
        <v>13</v>
      </c>
      <c r="V727" s="4" t="s">
        <v>13</v>
      </c>
      <c r="W727" s="4" t="s">
        <v>26</v>
      </c>
    </row>
    <row r="728" spans="1:10">
      <c r="A728" t="n">
        <v>6702</v>
      </c>
      <c r="B728" s="16" t="n">
        <v>5</v>
      </c>
      <c r="C728" s="7" t="n">
        <v>28</v>
      </c>
      <c r="D728" s="17" t="s">
        <v>3</v>
      </c>
      <c r="E728" s="10" t="n">
        <v>162</v>
      </c>
      <c r="F728" s="7" t="n">
        <v>3</v>
      </c>
      <c r="G728" s="7" t="n">
        <v>22</v>
      </c>
      <c r="H728" s="17" t="s">
        <v>3</v>
      </c>
      <c r="I728" s="7" t="n">
        <v>0</v>
      </c>
      <c r="J728" s="7" t="n">
        <v>1</v>
      </c>
      <c r="K728" s="7" t="n">
        <v>3</v>
      </c>
      <c r="L728" s="7" t="n">
        <v>28</v>
      </c>
      <c r="M728" s="17" t="s">
        <v>3</v>
      </c>
      <c r="N728" s="10" t="n">
        <v>162</v>
      </c>
      <c r="O728" s="7" t="n">
        <v>3</v>
      </c>
      <c r="P728" s="7" t="n">
        <v>22</v>
      </c>
      <c r="Q728" s="17" t="s">
        <v>3</v>
      </c>
      <c r="R728" s="7" t="n">
        <v>0</v>
      </c>
      <c r="S728" s="7" t="n">
        <v>2</v>
      </c>
      <c r="T728" s="7" t="n">
        <v>3</v>
      </c>
      <c r="U728" s="7" t="n">
        <v>9</v>
      </c>
      <c r="V728" s="7" t="n">
        <v>1</v>
      </c>
      <c r="W728" s="19" t="n">
        <f t="normal" ca="1">A738</f>
        <v>0</v>
      </c>
    </row>
    <row r="729" spans="1:10">
      <c r="A729" t="s">
        <v>4</v>
      </c>
      <c r="B729" s="4" t="s">
        <v>5</v>
      </c>
      <c r="C729" s="4" t="s">
        <v>13</v>
      </c>
      <c r="D729" s="17" t="s">
        <v>24</v>
      </c>
      <c r="E729" s="4" t="s">
        <v>5</v>
      </c>
      <c r="F729" s="4" t="s">
        <v>10</v>
      </c>
      <c r="G729" s="4" t="s">
        <v>13</v>
      </c>
      <c r="H729" s="4" t="s">
        <v>13</v>
      </c>
      <c r="I729" s="4" t="s">
        <v>6</v>
      </c>
      <c r="J729" s="17" t="s">
        <v>25</v>
      </c>
      <c r="K729" s="4" t="s">
        <v>13</v>
      </c>
      <c r="L729" s="4" t="s">
        <v>13</v>
      </c>
      <c r="M729" s="17" t="s">
        <v>24</v>
      </c>
      <c r="N729" s="4" t="s">
        <v>5</v>
      </c>
      <c r="O729" s="4" t="s">
        <v>13</v>
      </c>
      <c r="P729" s="17" t="s">
        <v>25</v>
      </c>
      <c r="Q729" s="4" t="s">
        <v>13</v>
      </c>
      <c r="R729" s="4" t="s">
        <v>9</v>
      </c>
      <c r="S729" s="4" t="s">
        <v>13</v>
      </c>
      <c r="T729" s="4" t="s">
        <v>13</v>
      </c>
      <c r="U729" s="4" t="s">
        <v>13</v>
      </c>
      <c r="V729" s="17" t="s">
        <v>24</v>
      </c>
      <c r="W729" s="4" t="s">
        <v>5</v>
      </c>
      <c r="X729" s="4" t="s">
        <v>13</v>
      </c>
      <c r="Y729" s="17" t="s">
        <v>25</v>
      </c>
      <c r="Z729" s="4" t="s">
        <v>13</v>
      </c>
      <c r="AA729" s="4" t="s">
        <v>9</v>
      </c>
      <c r="AB729" s="4" t="s">
        <v>13</v>
      </c>
      <c r="AC729" s="4" t="s">
        <v>13</v>
      </c>
      <c r="AD729" s="4" t="s">
        <v>13</v>
      </c>
      <c r="AE729" s="4" t="s">
        <v>26</v>
      </c>
    </row>
    <row r="730" spans="1:10">
      <c r="A730" t="n">
        <v>6731</v>
      </c>
      <c r="B730" s="16" t="n">
        <v>5</v>
      </c>
      <c r="C730" s="7" t="n">
        <v>28</v>
      </c>
      <c r="D730" s="17" t="s">
        <v>3</v>
      </c>
      <c r="E730" s="49" t="n">
        <v>47</v>
      </c>
      <c r="F730" s="7" t="n">
        <v>61456</v>
      </c>
      <c r="G730" s="7" t="n">
        <v>2</v>
      </c>
      <c r="H730" s="7" t="n">
        <v>0</v>
      </c>
      <c r="I730" s="7" t="s">
        <v>87</v>
      </c>
      <c r="J730" s="17" t="s">
        <v>3</v>
      </c>
      <c r="K730" s="7" t="n">
        <v>8</v>
      </c>
      <c r="L730" s="7" t="n">
        <v>28</v>
      </c>
      <c r="M730" s="17" t="s">
        <v>3</v>
      </c>
      <c r="N730" s="12" t="n">
        <v>74</v>
      </c>
      <c r="O730" s="7" t="n">
        <v>65</v>
      </c>
      <c r="P730" s="17" t="s">
        <v>3</v>
      </c>
      <c r="Q730" s="7" t="n">
        <v>0</v>
      </c>
      <c r="R730" s="7" t="n">
        <v>1</v>
      </c>
      <c r="S730" s="7" t="n">
        <v>3</v>
      </c>
      <c r="T730" s="7" t="n">
        <v>9</v>
      </c>
      <c r="U730" s="7" t="n">
        <v>28</v>
      </c>
      <c r="V730" s="17" t="s">
        <v>3</v>
      </c>
      <c r="W730" s="12" t="n">
        <v>74</v>
      </c>
      <c r="X730" s="7" t="n">
        <v>65</v>
      </c>
      <c r="Y730" s="17" t="s">
        <v>3</v>
      </c>
      <c r="Z730" s="7" t="n">
        <v>0</v>
      </c>
      <c r="AA730" s="7" t="n">
        <v>2</v>
      </c>
      <c r="AB730" s="7" t="n">
        <v>3</v>
      </c>
      <c r="AC730" s="7" t="n">
        <v>9</v>
      </c>
      <c r="AD730" s="7" t="n">
        <v>1</v>
      </c>
      <c r="AE730" s="19" t="n">
        <f t="normal" ca="1">A734</f>
        <v>0</v>
      </c>
    </row>
    <row r="731" spans="1:10">
      <c r="A731" t="s">
        <v>4</v>
      </c>
      <c r="B731" s="4" t="s">
        <v>5</v>
      </c>
      <c r="C731" s="4" t="s">
        <v>10</v>
      </c>
      <c r="D731" s="4" t="s">
        <v>13</v>
      </c>
      <c r="E731" s="4" t="s">
        <v>13</v>
      </c>
      <c r="F731" s="4" t="s">
        <v>6</v>
      </c>
    </row>
    <row r="732" spans="1:10">
      <c r="A732" t="n">
        <v>6779</v>
      </c>
      <c r="B732" s="49" t="n">
        <v>47</v>
      </c>
      <c r="C732" s="7" t="n">
        <v>61456</v>
      </c>
      <c r="D732" s="7" t="n">
        <v>0</v>
      </c>
      <c r="E732" s="7" t="n">
        <v>0</v>
      </c>
      <c r="F732" s="7" t="s">
        <v>88</v>
      </c>
    </row>
    <row r="733" spans="1:10">
      <c r="A733" t="s">
        <v>4</v>
      </c>
      <c r="B733" s="4" t="s">
        <v>5</v>
      </c>
      <c r="C733" s="4" t="s">
        <v>13</v>
      </c>
      <c r="D733" s="4" t="s">
        <v>10</v>
      </c>
      <c r="E733" s="4" t="s">
        <v>22</v>
      </c>
    </row>
    <row r="734" spans="1:10">
      <c r="A734" t="n">
        <v>6792</v>
      </c>
      <c r="B734" s="34" t="n">
        <v>58</v>
      </c>
      <c r="C734" s="7" t="n">
        <v>0</v>
      </c>
      <c r="D734" s="7" t="n">
        <v>300</v>
      </c>
      <c r="E734" s="7" t="n">
        <v>1</v>
      </c>
    </row>
    <row r="735" spans="1:10">
      <c r="A735" t="s">
        <v>4</v>
      </c>
      <c r="B735" s="4" t="s">
        <v>5</v>
      </c>
      <c r="C735" s="4" t="s">
        <v>13</v>
      </c>
      <c r="D735" s="4" t="s">
        <v>10</v>
      </c>
    </row>
    <row r="736" spans="1:10">
      <c r="A736" t="n">
        <v>6800</v>
      </c>
      <c r="B736" s="34" t="n">
        <v>58</v>
      </c>
      <c r="C736" s="7" t="n">
        <v>255</v>
      </c>
      <c r="D736" s="7" t="n">
        <v>0</v>
      </c>
    </row>
    <row r="737" spans="1:31">
      <c r="A737" t="s">
        <v>4</v>
      </c>
      <c r="B737" s="4" t="s">
        <v>5</v>
      </c>
      <c r="C737" s="4" t="s">
        <v>13</v>
      </c>
      <c r="D737" s="4" t="s">
        <v>13</v>
      </c>
      <c r="E737" s="4" t="s">
        <v>13</v>
      </c>
      <c r="F737" s="4" t="s">
        <v>13</v>
      </c>
    </row>
    <row r="738" spans="1:31">
      <c r="A738" t="n">
        <v>6804</v>
      </c>
      <c r="B738" s="8" t="n">
        <v>14</v>
      </c>
      <c r="C738" s="7" t="n">
        <v>0</v>
      </c>
      <c r="D738" s="7" t="n">
        <v>0</v>
      </c>
      <c r="E738" s="7" t="n">
        <v>0</v>
      </c>
      <c r="F738" s="7" t="n">
        <v>64</v>
      </c>
    </row>
    <row r="739" spans="1:31">
      <c r="A739" t="s">
        <v>4</v>
      </c>
      <c r="B739" s="4" t="s">
        <v>5</v>
      </c>
      <c r="C739" s="4" t="s">
        <v>13</v>
      </c>
      <c r="D739" s="4" t="s">
        <v>10</v>
      </c>
    </row>
    <row r="740" spans="1:31">
      <c r="A740" t="n">
        <v>6809</v>
      </c>
      <c r="B740" s="25" t="n">
        <v>22</v>
      </c>
      <c r="C740" s="7" t="n">
        <v>0</v>
      </c>
      <c r="D740" s="7" t="n">
        <v>22</v>
      </c>
    </row>
    <row r="741" spans="1:31">
      <c r="A741" t="s">
        <v>4</v>
      </c>
      <c r="B741" s="4" t="s">
        <v>5</v>
      </c>
      <c r="C741" s="4" t="s">
        <v>13</v>
      </c>
      <c r="D741" s="4" t="s">
        <v>10</v>
      </c>
    </row>
    <row r="742" spans="1:31">
      <c r="A742" t="n">
        <v>6813</v>
      </c>
      <c r="B742" s="34" t="n">
        <v>58</v>
      </c>
      <c r="C742" s="7" t="n">
        <v>5</v>
      </c>
      <c r="D742" s="7" t="n">
        <v>300</v>
      </c>
    </row>
    <row r="743" spans="1:31">
      <c r="A743" t="s">
        <v>4</v>
      </c>
      <c r="B743" s="4" t="s">
        <v>5</v>
      </c>
      <c r="C743" s="4" t="s">
        <v>22</v>
      </c>
      <c r="D743" s="4" t="s">
        <v>10</v>
      </c>
    </row>
    <row r="744" spans="1:31">
      <c r="A744" t="n">
        <v>6817</v>
      </c>
      <c r="B744" s="35" t="n">
        <v>103</v>
      </c>
      <c r="C744" s="7" t="n">
        <v>0</v>
      </c>
      <c r="D744" s="7" t="n">
        <v>300</v>
      </c>
    </row>
    <row r="745" spans="1:31">
      <c r="A745" t="s">
        <v>4</v>
      </c>
      <c r="B745" s="4" t="s">
        <v>5</v>
      </c>
      <c r="C745" s="4" t="s">
        <v>13</v>
      </c>
    </row>
    <row r="746" spans="1:31">
      <c r="A746" t="n">
        <v>6824</v>
      </c>
      <c r="B746" s="40" t="n">
        <v>64</v>
      </c>
      <c r="C746" s="7" t="n">
        <v>7</v>
      </c>
    </row>
    <row r="747" spans="1:31">
      <c r="A747" t="s">
        <v>4</v>
      </c>
      <c r="B747" s="4" t="s">
        <v>5</v>
      </c>
      <c r="C747" s="4" t="s">
        <v>13</v>
      </c>
      <c r="D747" s="4" t="s">
        <v>10</v>
      </c>
    </row>
    <row r="748" spans="1:31">
      <c r="A748" t="n">
        <v>6826</v>
      </c>
      <c r="B748" s="50" t="n">
        <v>72</v>
      </c>
      <c r="C748" s="7" t="n">
        <v>5</v>
      </c>
      <c r="D748" s="7" t="n">
        <v>0</v>
      </c>
    </row>
    <row r="749" spans="1:31">
      <c r="A749" t="s">
        <v>4</v>
      </c>
      <c r="B749" s="4" t="s">
        <v>5</v>
      </c>
      <c r="C749" s="4" t="s">
        <v>13</v>
      </c>
      <c r="D749" s="17" t="s">
        <v>24</v>
      </c>
      <c r="E749" s="4" t="s">
        <v>5</v>
      </c>
      <c r="F749" s="4" t="s">
        <v>13</v>
      </c>
      <c r="G749" s="4" t="s">
        <v>10</v>
      </c>
      <c r="H749" s="17" t="s">
        <v>25</v>
      </c>
      <c r="I749" s="4" t="s">
        <v>13</v>
      </c>
      <c r="J749" s="4" t="s">
        <v>9</v>
      </c>
      <c r="K749" s="4" t="s">
        <v>13</v>
      </c>
      <c r="L749" s="4" t="s">
        <v>13</v>
      </c>
      <c r="M749" s="4" t="s">
        <v>26</v>
      </c>
    </row>
    <row r="750" spans="1:31">
      <c r="A750" t="n">
        <v>6830</v>
      </c>
      <c r="B750" s="16" t="n">
        <v>5</v>
      </c>
      <c r="C750" s="7" t="n">
        <v>28</v>
      </c>
      <c r="D750" s="17" t="s">
        <v>3</v>
      </c>
      <c r="E750" s="10" t="n">
        <v>162</v>
      </c>
      <c r="F750" s="7" t="n">
        <v>4</v>
      </c>
      <c r="G750" s="7" t="n">
        <v>22</v>
      </c>
      <c r="H750" s="17" t="s">
        <v>3</v>
      </c>
      <c r="I750" s="7" t="n">
        <v>0</v>
      </c>
      <c r="J750" s="7" t="n">
        <v>1</v>
      </c>
      <c r="K750" s="7" t="n">
        <v>2</v>
      </c>
      <c r="L750" s="7" t="n">
        <v>1</v>
      </c>
      <c r="M750" s="19" t="n">
        <f t="normal" ca="1">A756</f>
        <v>0</v>
      </c>
    </row>
    <row r="751" spans="1:31">
      <c r="A751" t="s">
        <v>4</v>
      </c>
      <c r="B751" s="4" t="s">
        <v>5</v>
      </c>
      <c r="C751" s="4" t="s">
        <v>13</v>
      </c>
      <c r="D751" s="4" t="s">
        <v>6</v>
      </c>
    </row>
    <row r="752" spans="1:31">
      <c r="A752" t="n">
        <v>6847</v>
      </c>
      <c r="B752" s="9" t="n">
        <v>2</v>
      </c>
      <c r="C752" s="7" t="n">
        <v>10</v>
      </c>
      <c r="D752" s="7" t="s">
        <v>89</v>
      </c>
    </row>
    <row r="753" spans="1:13">
      <c r="A753" t="s">
        <v>4</v>
      </c>
      <c r="B753" s="4" t="s">
        <v>5</v>
      </c>
      <c r="C753" s="4" t="s">
        <v>10</v>
      </c>
    </row>
    <row r="754" spans="1:13">
      <c r="A754" t="n">
        <v>6864</v>
      </c>
      <c r="B754" s="30" t="n">
        <v>16</v>
      </c>
      <c r="C754" s="7" t="n">
        <v>0</v>
      </c>
    </row>
    <row r="755" spans="1:13">
      <c r="A755" t="s">
        <v>4</v>
      </c>
      <c r="B755" s="4" t="s">
        <v>5</v>
      </c>
      <c r="C755" s="4" t="s">
        <v>13</v>
      </c>
      <c r="D755" s="4" t="s">
        <v>10</v>
      </c>
      <c r="E755" s="4" t="s">
        <v>10</v>
      </c>
      <c r="F755" s="4" t="s">
        <v>10</v>
      </c>
      <c r="G755" s="4" t="s">
        <v>10</v>
      </c>
      <c r="H755" s="4" t="s">
        <v>10</v>
      </c>
      <c r="I755" s="4" t="s">
        <v>10</v>
      </c>
      <c r="J755" s="4" t="s">
        <v>10</v>
      </c>
      <c r="K755" s="4" t="s">
        <v>10</v>
      </c>
      <c r="L755" s="4" t="s">
        <v>10</v>
      </c>
      <c r="M755" s="4" t="s">
        <v>10</v>
      </c>
      <c r="N755" s="4" t="s">
        <v>9</v>
      </c>
      <c r="O755" s="4" t="s">
        <v>9</v>
      </c>
      <c r="P755" s="4" t="s">
        <v>9</v>
      </c>
      <c r="Q755" s="4" t="s">
        <v>9</v>
      </c>
      <c r="R755" s="4" t="s">
        <v>13</v>
      </c>
      <c r="S755" s="4" t="s">
        <v>6</v>
      </c>
    </row>
    <row r="756" spans="1:13">
      <c r="A756" t="n">
        <v>6867</v>
      </c>
      <c r="B756" s="51" t="n">
        <v>75</v>
      </c>
      <c r="C756" s="7" t="n">
        <v>0</v>
      </c>
      <c r="D756" s="7" t="n">
        <v>0</v>
      </c>
      <c r="E756" s="7" t="n">
        <v>0</v>
      </c>
      <c r="F756" s="7" t="n">
        <v>1024</v>
      </c>
      <c r="G756" s="7" t="n">
        <v>720</v>
      </c>
      <c r="H756" s="7" t="n">
        <v>0</v>
      </c>
      <c r="I756" s="7" t="n">
        <v>0</v>
      </c>
      <c r="J756" s="7" t="n">
        <v>0</v>
      </c>
      <c r="K756" s="7" t="n">
        <v>0</v>
      </c>
      <c r="L756" s="7" t="n">
        <v>1024</v>
      </c>
      <c r="M756" s="7" t="n">
        <v>720</v>
      </c>
      <c r="N756" s="7" t="n">
        <v>1065353216</v>
      </c>
      <c r="O756" s="7" t="n">
        <v>1065353216</v>
      </c>
      <c r="P756" s="7" t="n">
        <v>1065353216</v>
      </c>
      <c r="Q756" s="7" t="n">
        <v>0</v>
      </c>
      <c r="R756" s="7" t="n">
        <v>1</v>
      </c>
      <c r="S756" s="7" t="s">
        <v>90</v>
      </c>
    </row>
    <row r="757" spans="1:13">
      <c r="A757" t="s">
        <v>4</v>
      </c>
      <c r="B757" s="4" t="s">
        <v>5</v>
      </c>
      <c r="C757" s="4" t="s">
        <v>13</v>
      </c>
      <c r="D757" s="4" t="s">
        <v>13</v>
      </c>
      <c r="E757" s="4" t="s">
        <v>13</v>
      </c>
      <c r="F757" s="4" t="s">
        <v>22</v>
      </c>
      <c r="G757" s="4" t="s">
        <v>22</v>
      </c>
      <c r="H757" s="4" t="s">
        <v>22</v>
      </c>
      <c r="I757" s="4" t="s">
        <v>22</v>
      </c>
      <c r="J757" s="4" t="s">
        <v>22</v>
      </c>
    </row>
    <row r="758" spans="1:13">
      <c r="A758" t="n">
        <v>6915</v>
      </c>
      <c r="B758" s="52" t="n">
        <v>76</v>
      </c>
      <c r="C758" s="7" t="n">
        <v>0</v>
      </c>
      <c r="D758" s="7" t="n">
        <v>9</v>
      </c>
      <c r="E758" s="7" t="n">
        <v>2</v>
      </c>
      <c r="F758" s="7" t="n">
        <v>0</v>
      </c>
      <c r="G758" s="7" t="n">
        <v>0</v>
      </c>
      <c r="H758" s="7" t="n">
        <v>0</v>
      </c>
      <c r="I758" s="7" t="n">
        <v>0</v>
      </c>
      <c r="J758" s="7" t="n">
        <v>0</v>
      </c>
    </row>
    <row r="759" spans="1:13">
      <c r="A759" t="s">
        <v>4</v>
      </c>
      <c r="B759" s="4" t="s">
        <v>5</v>
      </c>
      <c r="C759" s="4" t="s">
        <v>13</v>
      </c>
      <c r="D759" s="4" t="s">
        <v>10</v>
      </c>
      <c r="E759" s="4" t="s">
        <v>10</v>
      </c>
      <c r="F759" s="4" t="s">
        <v>10</v>
      </c>
      <c r="G759" s="4" t="s">
        <v>10</v>
      </c>
      <c r="H759" s="4" t="s">
        <v>10</v>
      </c>
      <c r="I759" s="4" t="s">
        <v>10</v>
      </c>
      <c r="J759" s="4" t="s">
        <v>10</v>
      </c>
      <c r="K759" s="4" t="s">
        <v>10</v>
      </c>
      <c r="L759" s="4" t="s">
        <v>10</v>
      </c>
      <c r="M759" s="4" t="s">
        <v>10</v>
      </c>
      <c r="N759" s="4" t="s">
        <v>9</v>
      </c>
      <c r="O759" s="4" t="s">
        <v>9</v>
      </c>
      <c r="P759" s="4" t="s">
        <v>9</v>
      </c>
      <c r="Q759" s="4" t="s">
        <v>9</v>
      </c>
      <c r="R759" s="4" t="s">
        <v>13</v>
      </c>
      <c r="S759" s="4" t="s">
        <v>6</v>
      </c>
    </row>
    <row r="760" spans="1:13">
      <c r="A760" t="n">
        <v>6939</v>
      </c>
      <c r="B760" s="51" t="n">
        <v>75</v>
      </c>
      <c r="C760" s="7" t="n">
        <v>1</v>
      </c>
      <c r="D760" s="7" t="n">
        <v>0</v>
      </c>
      <c r="E760" s="7" t="n">
        <v>0</v>
      </c>
      <c r="F760" s="7" t="n">
        <v>1024</v>
      </c>
      <c r="G760" s="7" t="n">
        <v>720</v>
      </c>
      <c r="H760" s="7" t="n">
        <v>0</v>
      </c>
      <c r="I760" s="7" t="n">
        <v>0</v>
      </c>
      <c r="J760" s="7" t="n">
        <v>0</v>
      </c>
      <c r="K760" s="7" t="n">
        <v>0</v>
      </c>
      <c r="L760" s="7" t="n">
        <v>1024</v>
      </c>
      <c r="M760" s="7" t="n">
        <v>720</v>
      </c>
      <c r="N760" s="7" t="n">
        <v>1065353216</v>
      </c>
      <c r="O760" s="7" t="n">
        <v>1065353216</v>
      </c>
      <c r="P760" s="7" t="n">
        <v>1065353216</v>
      </c>
      <c r="Q760" s="7" t="n">
        <v>0</v>
      </c>
      <c r="R760" s="7" t="n">
        <v>1</v>
      </c>
      <c r="S760" s="7" t="s">
        <v>91</v>
      </c>
    </row>
    <row r="761" spans="1:13">
      <c r="A761" t="s">
        <v>4</v>
      </c>
      <c r="B761" s="4" t="s">
        <v>5</v>
      </c>
      <c r="C761" s="4" t="s">
        <v>13</v>
      </c>
      <c r="D761" s="4" t="s">
        <v>13</v>
      </c>
      <c r="E761" s="4" t="s">
        <v>13</v>
      </c>
      <c r="F761" s="4" t="s">
        <v>22</v>
      </c>
      <c r="G761" s="4" t="s">
        <v>22</v>
      </c>
      <c r="H761" s="4" t="s">
        <v>22</v>
      </c>
      <c r="I761" s="4" t="s">
        <v>22</v>
      </c>
      <c r="J761" s="4" t="s">
        <v>22</v>
      </c>
    </row>
    <row r="762" spans="1:13">
      <c r="A762" t="n">
        <v>6987</v>
      </c>
      <c r="B762" s="52" t="n">
        <v>76</v>
      </c>
      <c r="C762" s="7" t="n">
        <v>1</v>
      </c>
      <c r="D762" s="7" t="n">
        <v>9</v>
      </c>
      <c r="E762" s="7" t="n">
        <v>2</v>
      </c>
      <c r="F762" s="7" t="n">
        <v>0</v>
      </c>
      <c r="G762" s="7" t="n">
        <v>0</v>
      </c>
      <c r="H762" s="7" t="n">
        <v>0</v>
      </c>
      <c r="I762" s="7" t="n">
        <v>0</v>
      </c>
      <c r="J762" s="7" t="n">
        <v>0</v>
      </c>
    </row>
    <row r="763" spans="1:13">
      <c r="A763" t="s">
        <v>4</v>
      </c>
      <c r="B763" s="4" t="s">
        <v>5</v>
      </c>
      <c r="C763" s="4" t="s">
        <v>13</v>
      </c>
      <c r="D763" s="4" t="s">
        <v>10</v>
      </c>
      <c r="E763" s="4" t="s">
        <v>10</v>
      </c>
      <c r="F763" s="4" t="s">
        <v>10</v>
      </c>
      <c r="G763" s="4" t="s">
        <v>10</v>
      </c>
      <c r="H763" s="4" t="s">
        <v>10</v>
      </c>
      <c r="I763" s="4" t="s">
        <v>10</v>
      </c>
      <c r="J763" s="4" t="s">
        <v>10</v>
      </c>
      <c r="K763" s="4" t="s">
        <v>10</v>
      </c>
      <c r="L763" s="4" t="s">
        <v>10</v>
      </c>
      <c r="M763" s="4" t="s">
        <v>10</v>
      </c>
      <c r="N763" s="4" t="s">
        <v>9</v>
      </c>
      <c r="O763" s="4" t="s">
        <v>9</v>
      </c>
      <c r="P763" s="4" t="s">
        <v>9</v>
      </c>
      <c r="Q763" s="4" t="s">
        <v>9</v>
      </c>
      <c r="R763" s="4" t="s">
        <v>13</v>
      </c>
      <c r="S763" s="4" t="s">
        <v>6</v>
      </c>
    </row>
    <row r="764" spans="1:13">
      <c r="A764" t="n">
        <v>7011</v>
      </c>
      <c r="B764" s="51" t="n">
        <v>75</v>
      </c>
      <c r="C764" s="7" t="n">
        <v>2</v>
      </c>
      <c r="D764" s="7" t="n">
        <v>0</v>
      </c>
      <c r="E764" s="7" t="n">
        <v>0</v>
      </c>
      <c r="F764" s="7" t="n">
        <v>1024</v>
      </c>
      <c r="G764" s="7" t="n">
        <v>720</v>
      </c>
      <c r="H764" s="7" t="n">
        <v>0</v>
      </c>
      <c r="I764" s="7" t="n">
        <v>0</v>
      </c>
      <c r="J764" s="7" t="n">
        <v>0</v>
      </c>
      <c r="K764" s="7" t="n">
        <v>0</v>
      </c>
      <c r="L764" s="7" t="n">
        <v>1024</v>
      </c>
      <c r="M764" s="7" t="n">
        <v>720</v>
      </c>
      <c r="N764" s="7" t="n">
        <v>1065353216</v>
      </c>
      <c r="O764" s="7" t="n">
        <v>1065353216</v>
      </c>
      <c r="P764" s="7" t="n">
        <v>1065353216</v>
      </c>
      <c r="Q764" s="7" t="n">
        <v>0</v>
      </c>
      <c r="R764" s="7" t="n">
        <v>1</v>
      </c>
      <c r="S764" s="7" t="s">
        <v>92</v>
      </c>
    </row>
    <row r="765" spans="1:13">
      <c r="A765" t="s">
        <v>4</v>
      </c>
      <c r="B765" s="4" t="s">
        <v>5</v>
      </c>
      <c r="C765" s="4" t="s">
        <v>13</v>
      </c>
      <c r="D765" s="4" t="s">
        <v>13</v>
      </c>
      <c r="E765" s="4" t="s">
        <v>13</v>
      </c>
      <c r="F765" s="4" t="s">
        <v>22</v>
      </c>
      <c r="G765" s="4" t="s">
        <v>22</v>
      </c>
      <c r="H765" s="4" t="s">
        <v>22</v>
      </c>
      <c r="I765" s="4" t="s">
        <v>22</v>
      </c>
      <c r="J765" s="4" t="s">
        <v>22</v>
      </c>
    </row>
    <row r="766" spans="1:13">
      <c r="A766" t="n">
        <v>7059</v>
      </c>
      <c r="B766" s="52" t="n">
        <v>76</v>
      </c>
      <c r="C766" s="7" t="n">
        <v>2</v>
      </c>
      <c r="D766" s="7" t="n">
        <v>9</v>
      </c>
      <c r="E766" s="7" t="n">
        <v>2</v>
      </c>
      <c r="F766" s="7" t="n">
        <v>0</v>
      </c>
      <c r="G766" s="7" t="n">
        <v>0</v>
      </c>
      <c r="H766" s="7" t="n">
        <v>0</v>
      </c>
      <c r="I766" s="7" t="n">
        <v>0</v>
      </c>
      <c r="J766" s="7" t="n">
        <v>0</v>
      </c>
    </row>
    <row r="767" spans="1:13">
      <c r="A767" t="s">
        <v>4</v>
      </c>
      <c r="B767" s="4" t="s">
        <v>5</v>
      </c>
      <c r="C767" s="4" t="s">
        <v>10</v>
      </c>
      <c r="D767" s="4" t="s">
        <v>6</v>
      </c>
      <c r="E767" s="4" t="s">
        <v>6</v>
      </c>
      <c r="F767" s="4" t="s">
        <v>6</v>
      </c>
      <c r="G767" s="4" t="s">
        <v>13</v>
      </c>
      <c r="H767" s="4" t="s">
        <v>9</v>
      </c>
      <c r="I767" s="4" t="s">
        <v>22</v>
      </c>
      <c r="J767" s="4" t="s">
        <v>22</v>
      </c>
      <c r="K767" s="4" t="s">
        <v>22</v>
      </c>
      <c r="L767" s="4" t="s">
        <v>22</v>
      </c>
      <c r="M767" s="4" t="s">
        <v>22</v>
      </c>
      <c r="N767" s="4" t="s">
        <v>22</v>
      </c>
      <c r="O767" s="4" t="s">
        <v>22</v>
      </c>
      <c r="P767" s="4" t="s">
        <v>6</v>
      </c>
      <c r="Q767" s="4" t="s">
        <v>6</v>
      </c>
      <c r="R767" s="4" t="s">
        <v>9</v>
      </c>
      <c r="S767" s="4" t="s">
        <v>13</v>
      </c>
      <c r="T767" s="4" t="s">
        <v>9</v>
      </c>
      <c r="U767" s="4" t="s">
        <v>9</v>
      </c>
      <c r="V767" s="4" t="s">
        <v>10</v>
      </c>
    </row>
    <row r="768" spans="1:13">
      <c r="A768" t="n">
        <v>7083</v>
      </c>
      <c r="B768" s="15" t="n">
        <v>19</v>
      </c>
      <c r="C768" s="7" t="n">
        <v>7032</v>
      </c>
      <c r="D768" s="7" t="s">
        <v>93</v>
      </c>
      <c r="E768" s="7" t="s">
        <v>94</v>
      </c>
      <c r="F768" s="7" t="s">
        <v>12</v>
      </c>
      <c r="G768" s="7" t="n">
        <v>0</v>
      </c>
      <c r="H768" s="7" t="n">
        <v>1</v>
      </c>
      <c r="I768" s="7" t="n">
        <v>87.5199966430664</v>
      </c>
      <c r="J768" s="7" t="n">
        <v>35.0999984741211</v>
      </c>
      <c r="K768" s="7" t="n">
        <v>-192.449996948242</v>
      </c>
      <c r="L768" s="7" t="n">
        <v>166.600006103516</v>
      </c>
      <c r="M768" s="7" t="n">
        <v>1</v>
      </c>
      <c r="N768" s="7" t="n">
        <v>1.60000002384186</v>
      </c>
      <c r="O768" s="7" t="n">
        <v>0.0900000035762787</v>
      </c>
      <c r="P768" s="7" t="s">
        <v>12</v>
      </c>
      <c r="Q768" s="7" t="s">
        <v>12</v>
      </c>
      <c r="R768" s="7" t="n">
        <v>-1</v>
      </c>
      <c r="S768" s="7" t="n">
        <v>0</v>
      </c>
      <c r="T768" s="7" t="n">
        <v>0</v>
      </c>
      <c r="U768" s="7" t="n">
        <v>0</v>
      </c>
      <c r="V768" s="7" t="n">
        <v>0</v>
      </c>
    </row>
    <row r="769" spans="1:22">
      <c r="A769" t="s">
        <v>4</v>
      </c>
      <c r="B769" s="4" t="s">
        <v>5</v>
      </c>
      <c r="C769" s="4" t="s">
        <v>10</v>
      </c>
      <c r="D769" s="4" t="s">
        <v>6</v>
      </c>
      <c r="E769" s="4" t="s">
        <v>6</v>
      </c>
      <c r="F769" s="4" t="s">
        <v>6</v>
      </c>
      <c r="G769" s="4" t="s">
        <v>13</v>
      </c>
      <c r="H769" s="4" t="s">
        <v>9</v>
      </c>
      <c r="I769" s="4" t="s">
        <v>22</v>
      </c>
      <c r="J769" s="4" t="s">
        <v>22</v>
      </c>
      <c r="K769" s="4" t="s">
        <v>22</v>
      </c>
      <c r="L769" s="4" t="s">
        <v>22</v>
      </c>
      <c r="M769" s="4" t="s">
        <v>22</v>
      </c>
      <c r="N769" s="4" t="s">
        <v>22</v>
      </c>
      <c r="O769" s="4" t="s">
        <v>22</v>
      </c>
      <c r="P769" s="4" t="s">
        <v>6</v>
      </c>
      <c r="Q769" s="4" t="s">
        <v>6</v>
      </c>
      <c r="R769" s="4" t="s">
        <v>9</v>
      </c>
      <c r="S769" s="4" t="s">
        <v>13</v>
      </c>
      <c r="T769" s="4" t="s">
        <v>9</v>
      </c>
      <c r="U769" s="4" t="s">
        <v>9</v>
      </c>
      <c r="V769" s="4" t="s">
        <v>10</v>
      </c>
    </row>
    <row r="770" spans="1:22">
      <c r="A770" t="n">
        <v>7153</v>
      </c>
      <c r="B770" s="15" t="n">
        <v>19</v>
      </c>
      <c r="C770" s="7" t="n">
        <v>1660</v>
      </c>
      <c r="D770" s="7" t="s">
        <v>95</v>
      </c>
      <c r="E770" s="7" t="s">
        <v>96</v>
      </c>
      <c r="F770" s="7" t="s">
        <v>12</v>
      </c>
      <c r="G770" s="7" t="n">
        <v>0</v>
      </c>
      <c r="H770" s="7" t="n">
        <v>1</v>
      </c>
      <c r="I770" s="7" t="n">
        <v>89.3199996948242</v>
      </c>
      <c r="J770" s="7" t="n">
        <v>36.060001373291</v>
      </c>
      <c r="K770" s="7" t="n">
        <v>-216.960006713867</v>
      </c>
      <c r="L770" s="7" t="n">
        <v>3.5</v>
      </c>
      <c r="M770" s="7" t="n">
        <v>1</v>
      </c>
      <c r="N770" s="7" t="n">
        <v>1.60000002384186</v>
      </c>
      <c r="O770" s="7" t="n">
        <v>0.0900000035762787</v>
      </c>
      <c r="P770" s="7" t="s">
        <v>97</v>
      </c>
      <c r="Q770" s="7" t="s">
        <v>12</v>
      </c>
      <c r="R770" s="7" t="n">
        <v>-1</v>
      </c>
      <c r="S770" s="7" t="n">
        <v>0</v>
      </c>
      <c r="T770" s="7" t="n">
        <v>0</v>
      </c>
      <c r="U770" s="7" t="n">
        <v>0</v>
      </c>
      <c r="V770" s="7" t="n">
        <v>0</v>
      </c>
    </row>
    <row r="771" spans="1:22">
      <c r="A771" t="s">
        <v>4</v>
      </c>
      <c r="B771" s="4" t="s">
        <v>5</v>
      </c>
      <c r="C771" s="4" t="s">
        <v>10</v>
      </c>
      <c r="D771" s="4" t="s">
        <v>22</v>
      </c>
      <c r="E771" s="4" t="s">
        <v>22</v>
      </c>
      <c r="F771" s="4" t="s">
        <v>22</v>
      </c>
      <c r="G771" s="4" t="s">
        <v>22</v>
      </c>
    </row>
    <row r="772" spans="1:22">
      <c r="A772" t="n">
        <v>7235</v>
      </c>
      <c r="B772" s="43" t="n">
        <v>46</v>
      </c>
      <c r="C772" s="7" t="n">
        <v>0</v>
      </c>
      <c r="D772" s="7" t="n">
        <v>88.9300003051758</v>
      </c>
      <c r="E772" s="7" t="n">
        <v>35.5999984741211</v>
      </c>
      <c r="F772" s="7" t="n">
        <v>-199.009994506836</v>
      </c>
      <c r="G772" s="7" t="n">
        <v>180</v>
      </c>
    </row>
    <row r="773" spans="1:22">
      <c r="A773" t="s">
        <v>4</v>
      </c>
      <c r="B773" s="4" t="s">
        <v>5</v>
      </c>
      <c r="C773" s="4" t="s">
        <v>10</v>
      </c>
      <c r="D773" s="4" t="s">
        <v>22</v>
      </c>
      <c r="E773" s="4" t="s">
        <v>22</v>
      </c>
      <c r="F773" s="4" t="s">
        <v>22</v>
      </c>
      <c r="G773" s="4" t="s">
        <v>22</v>
      </c>
    </row>
    <row r="774" spans="1:22">
      <c r="A774" t="n">
        <v>7254</v>
      </c>
      <c r="B774" s="43" t="n">
        <v>46</v>
      </c>
      <c r="C774" s="7" t="n">
        <v>17</v>
      </c>
      <c r="D774" s="7" t="n">
        <v>89.8399963378906</v>
      </c>
      <c r="E774" s="7" t="n">
        <v>35.5499992370605</v>
      </c>
      <c r="F774" s="7" t="n">
        <v>-198.259994506836</v>
      </c>
      <c r="G774" s="7" t="n">
        <v>180</v>
      </c>
    </row>
    <row r="775" spans="1:22">
      <c r="A775" t="s">
        <v>4</v>
      </c>
      <c r="B775" s="4" t="s">
        <v>5</v>
      </c>
      <c r="C775" s="4" t="s">
        <v>10</v>
      </c>
      <c r="D775" s="4" t="s">
        <v>22</v>
      </c>
      <c r="E775" s="4" t="s">
        <v>22</v>
      </c>
      <c r="F775" s="4" t="s">
        <v>22</v>
      </c>
      <c r="G775" s="4" t="s">
        <v>22</v>
      </c>
    </row>
    <row r="776" spans="1:22">
      <c r="A776" t="n">
        <v>7273</v>
      </c>
      <c r="B776" s="43" t="n">
        <v>46</v>
      </c>
      <c r="C776" s="7" t="n">
        <v>16</v>
      </c>
      <c r="D776" s="7" t="n">
        <v>88</v>
      </c>
      <c r="E776" s="7" t="n">
        <v>35.5900001525879</v>
      </c>
      <c r="F776" s="7" t="n">
        <v>-198.009994506836</v>
      </c>
      <c r="G776" s="7" t="n">
        <v>180</v>
      </c>
    </row>
    <row r="777" spans="1:22">
      <c r="A777" t="s">
        <v>4</v>
      </c>
      <c r="B777" s="4" t="s">
        <v>5</v>
      </c>
      <c r="C777" s="4" t="s">
        <v>10</v>
      </c>
      <c r="D777" s="4" t="s">
        <v>22</v>
      </c>
      <c r="E777" s="4" t="s">
        <v>22</v>
      </c>
      <c r="F777" s="4" t="s">
        <v>22</v>
      </c>
      <c r="G777" s="4" t="s">
        <v>22</v>
      </c>
    </row>
    <row r="778" spans="1:22">
      <c r="A778" t="n">
        <v>7292</v>
      </c>
      <c r="B778" s="43" t="n">
        <v>46</v>
      </c>
      <c r="C778" s="7" t="n">
        <v>7032</v>
      </c>
      <c r="D778" s="7" t="n">
        <v>88.4300003051758</v>
      </c>
      <c r="E778" s="7" t="n">
        <v>35.560001373291</v>
      </c>
      <c r="F778" s="7" t="n">
        <v>-198.75</v>
      </c>
      <c r="G778" s="7" t="n">
        <v>180</v>
      </c>
    </row>
    <row r="779" spans="1:22">
      <c r="A779" t="s">
        <v>4</v>
      </c>
      <c r="B779" s="4" t="s">
        <v>5</v>
      </c>
      <c r="C779" s="4" t="s">
        <v>10</v>
      </c>
      <c r="D779" s="4" t="s">
        <v>22</v>
      </c>
      <c r="E779" s="4" t="s">
        <v>22</v>
      </c>
      <c r="F779" s="4" t="s">
        <v>22</v>
      </c>
      <c r="G779" s="4" t="s">
        <v>22</v>
      </c>
    </row>
    <row r="780" spans="1:22">
      <c r="A780" t="n">
        <v>7311</v>
      </c>
      <c r="B780" s="43" t="n">
        <v>46</v>
      </c>
      <c r="C780" s="7" t="n">
        <v>1660</v>
      </c>
      <c r="D780" s="7" t="n">
        <v>118.480003356934</v>
      </c>
      <c r="E780" s="7" t="n">
        <v>36.060001373291</v>
      </c>
      <c r="F780" s="7" t="n">
        <v>-223.660003662109</v>
      </c>
      <c r="G780" s="7" t="n">
        <v>286</v>
      </c>
    </row>
    <row r="781" spans="1:22">
      <c r="A781" t="s">
        <v>4</v>
      </c>
      <c r="B781" s="4" t="s">
        <v>5</v>
      </c>
      <c r="C781" s="4" t="s">
        <v>10</v>
      </c>
      <c r="D781" s="4" t="s">
        <v>13</v>
      </c>
      <c r="E781" s="4" t="s">
        <v>13</v>
      </c>
      <c r="F781" s="4" t="s">
        <v>6</v>
      </c>
    </row>
    <row r="782" spans="1:22">
      <c r="A782" t="n">
        <v>7330</v>
      </c>
      <c r="B782" s="53" t="n">
        <v>20</v>
      </c>
      <c r="C782" s="7" t="n">
        <v>0</v>
      </c>
      <c r="D782" s="7" t="n">
        <v>3</v>
      </c>
      <c r="E782" s="7" t="n">
        <v>10</v>
      </c>
      <c r="F782" s="7" t="s">
        <v>98</v>
      </c>
    </row>
    <row r="783" spans="1:22">
      <c r="A783" t="s">
        <v>4</v>
      </c>
      <c r="B783" s="4" t="s">
        <v>5</v>
      </c>
      <c r="C783" s="4" t="s">
        <v>10</v>
      </c>
    </row>
    <row r="784" spans="1:22">
      <c r="A784" t="n">
        <v>7348</v>
      </c>
      <c r="B784" s="30" t="n">
        <v>16</v>
      </c>
      <c r="C784" s="7" t="n">
        <v>0</v>
      </c>
    </row>
    <row r="785" spans="1:22">
      <c r="A785" t="s">
        <v>4</v>
      </c>
      <c r="B785" s="4" t="s">
        <v>5</v>
      </c>
      <c r="C785" s="4" t="s">
        <v>10</v>
      </c>
      <c r="D785" s="4" t="s">
        <v>13</v>
      </c>
      <c r="E785" s="4" t="s">
        <v>13</v>
      </c>
      <c r="F785" s="4" t="s">
        <v>6</v>
      </c>
    </row>
    <row r="786" spans="1:22">
      <c r="A786" t="n">
        <v>7351</v>
      </c>
      <c r="B786" s="53" t="n">
        <v>20</v>
      </c>
      <c r="C786" s="7" t="n">
        <v>16</v>
      </c>
      <c r="D786" s="7" t="n">
        <v>3</v>
      </c>
      <c r="E786" s="7" t="n">
        <v>10</v>
      </c>
      <c r="F786" s="7" t="s">
        <v>98</v>
      </c>
    </row>
    <row r="787" spans="1:22">
      <c r="A787" t="s">
        <v>4</v>
      </c>
      <c r="B787" s="4" t="s">
        <v>5</v>
      </c>
      <c r="C787" s="4" t="s">
        <v>10</v>
      </c>
    </row>
    <row r="788" spans="1:22">
      <c r="A788" t="n">
        <v>7369</v>
      </c>
      <c r="B788" s="30" t="n">
        <v>16</v>
      </c>
      <c r="C788" s="7" t="n">
        <v>0</v>
      </c>
    </row>
    <row r="789" spans="1:22">
      <c r="A789" t="s">
        <v>4</v>
      </c>
      <c r="B789" s="4" t="s">
        <v>5</v>
      </c>
      <c r="C789" s="4" t="s">
        <v>10</v>
      </c>
      <c r="D789" s="4" t="s">
        <v>13</v>
      </c>
      <c r="E789" s="4" t="s">
        <v>13</v>
      </c>
      <c r="F789" s="4" t="s">
        <v>6</v>
      </c>
    </row>
    <row r="790" spans="1:22">
      <c r="A790" t="n">
        <v>7372</v>
      </c>
      <c r="B790" s="53" t="n">
        <v>20</v>
      </c>
      <c r="C790" s="7" t="n">
        <v>17</v>
      </c>
      <c r="D790" s="7" t="n">
        <v>3</v>
      </c>
      <c r="E790" s="7" t="n">
        <v>10</v>
      </c>
      <c r="F790" s="7" t="s">
        <v>98</v>
      </c>
    </row>
    <row r="791" spans="1:22">
      <c r="A791" t="s">
        <v>4</v>
      </c>
      <c r="B791" s="4" t="s">
        <v>5</v>
      </c>
      <c r="C791" s="4" t="s">
        <v>10</v>
      </c>
    </row>
    <row r="792" spans="1:22">
      <c r="A792" t="n">
        <v>7390</v>
      </c>
      <c r="B792" s="30" t="n">
        <v>16</v>
      </c>
      <c r="C792" s="7" t="n">
        <v>0</v>
      </c>
    </row>
    <row r="793" spans="1:22">
      <c r="A793" t="s">
        <v>4</v>
      </c>
      <c r="B793" s="4" t="s">
        <v>5</v>
      </c>
      <c r="C793" s="4" t="s">
        <v>10</v>
      </c>
      <c r="D793" s="4" t="s">
        <v>13</v>
      </c>
      <c r="E793" s="4" t="s">
        <v>13</v>
      </c>
      <c r="F793" s="4" t="s">
        <v>6</v>
      </c>
    </row>
    <row r="794" spans="1:22">
      <c r="A794" t="n">
        <v>7393</v>
      </c>
      <c r="B794" s="53" t="n">
        <v>20</v>
      </c>
      <c r="C794" s="7" t="n">
        <v>7032</v>
      </c>
      <c r="D794" s="7" t="n">
        <v>3</v>
      </c>
      <c r="E794" s="7" t="n">
        <v>10</v>
      </c>
      <c r="F794" s="7" t="s">
        <v>98</v>
      </c>
    </row>
    <row r="795" spans="1:22">
      <c r="A795" t="s">
        <v>4</v>
      </c>
      <c r="B795" s="4" t="s">
        <v>5</v>
      </c>
      <c r="C795" s="4" t="s">
        <v>10</v>
      </c>
    </row>
    <row r="796" spans="1:22">
      <c r="A796" t="n">
        <v>7411</v>
      </c>
      <c r="B796" s="30" t="n">
        <v>16</v>
      </c>
      <c r="C796" s="7" t="n">
        <v>0</v>
      </c>
    </row>
    <row r="797" spans="1:22">
      <c r="A797" t="s">
        <v>4</v>
      </c>
      <c r="B797" s="4" t="s">
        <v>5</v>
      </c>
      <c r="C797" s="4" t="s">
        <v>10</v>
      </c>
      <c r="D797" s="4" t="s">
        <v>13</v>
      </c>
      <c r="E797" s="4" t="s">
        <v>13</v>
      </c>
      <c r="F797" s="4" t="s">
        <v>6</v>
      </c>
    </row>
    <row r="798" spans="1:22">
      <c r="A798" t="n">
        <v>7414</v>
      </c>
      <c r="B798" s="53" t="n">
        <v>20</v>
      </c>
      <c r="C798" s="7" t="n">
        <v>1660</v>
      </c>
      <c r="D798" s="7" t="n">
        <v>3</v>
      </c>
      <c r="E798" s="7" t="n">
        <v>10</v>
      </c>
      <c r="F798" s="7" t="s">
        <v>98</v>
      </c>
    </row>
    <row r="799" spans="1:22">
      <c r="A799" t="s">
        <v>4</v>
      </c>
      <c r="B799" s="4" t="s">
        <v>5</v>
      </c>
      <c r="C799" s="4" t="s">
        <v>10</v>
      </c>
    </row>
    <row r="800" spans="1:22">
      <c r="A800" t="n">
        <v>7432</v>
      </c>
      <c r="B800" s="30" t="n">
        <v>16</v>
      </c>
      <c r="C800" s="7" t="n">
        <v>0</v>
      </c>
    </row>
    <row r="801" spans="1:6">
      <c r="A801" t="s">
        <v>4</v>
      </c>
      <c r="B801" s="4" t="s">
        <v>5</v>
      </c>
      <c r="C801" s="4" t="s">
        <v>10</v>
      </c>
      <c r="D801" s="4" t="s">
        <v>9</v>
      </c>
    </row>
    <row r="802" spans="1:6">
      <c r="A802" t="n">
        <v>7435</v>
      </c>
      <c r="B802" s="48" t="n">
        <v>43</v>
      </c>
      <c r="C802" s="7" t="n">
        <v>1660</v>
      </c>
      <c r="D802" s="7" t="n">
        <v>1</v>
      </c>
    </row>
    <row r="803" spans="1:6">
      <c r="A803" t="s">
        <v>4</v>
      </c>
      <c r="B803" s="4" t="s">
        <v>5</v>
      </c>
      <c r="C803" s="4" t="s">
        <v>13</v>
      </c>
      <c r="D803" s="4" t="s">
        <v>10</v>
      </c>
      <c r="E803" s="4" t="s">
        <v>13</v>
      </c>
      <c r="F803" s="4" t="s">
        <v>6</v>
      </c>
      <c r="G803" s="4" t="s">
        <v>6</v>
      </c>
      <c r="H803" s="4" t="s">
        <v>6</v>
      </c>
      <c r="I803" s="4" t="s">
        <v>6</v>
      </c>
      <c r="J803" s="4" t="s">
        <v>6</v>
      </c>
      <c r="K803" s="4" t="s">
        <v>6</v>
      </c>
      <c r="L803" s="4" t="s">
        <v>6</v>
      </c>
      <c r="M803" s="4" t="s">
        <v>6</v>
      </c>
      <c r="N803" s="4" t="s">
        <v>6</v>
      </c>
      <c r="O803" s="4" t="s">
        <v>6</v>
      </c>
      <c r="P803" s="4" t="s">
        <v>6</v>
      </c>
      <c r="Q803" s="4" t="s">
        <v>6</v>
      </c>
      <c r="R803" s="4" t="s">
        <v>6</v>
      </c>
      <c r="S803" s="4" t="s">
        <v>6</v>
      </c>
      <c r="T803" s="4" t="s">
        <v>6</v>
      </c>
      <c r="U803" s="4" t="s">
        <v>6</v>
      </c>
    </row>
    <row r="804" spans="1:6">
      <c r="A804" t="n">
        <v>7442</v>
      </c>
      <c r="B804" s="46" t="n">
        <v>36</v>
      </c>
      <c r="C804" s="7" t="n">
        <v>8</v>
      </c>
      <c r="D804" s="7" t="n">
        <v>0</v>
      </c>
      <c r="E804" s="7" t="n">
        <v>0</v>
      </c>
      <c r="F804" s="7" t="s">
        <v>99</v>
      </c>
      <c r="G804" s="7" t="s">
        <v>100</v>
      </c>
      <c r="H804" s="7" t="s">
        <v>12</v>
      </c>
      <c r="I804" s="7" t="s">
        <v>12</v>
      </c>
      <c r="J804" s="7" t="s">
        <v>12</v>
      </c>
      <c r="K804" s="7" t="s">
        <v>12</v>
      </c>
      <c r="L804" s="7" t="s">
        <v>12</v>
      </c>
      <c r="M804" s="7" t="s">
        <v>12</v>
      </c>
      <c r="N804" s="7" t="s">
        <v>12</v>
      </c>
      <c r="O804" s="7" t="s">
        <v>12</v>
      </c>
      <c r="P804" s="7" t="s">
        <v>12</v>
      </c>
      <c r="Q804" s="7" t="s">
        <v>12</v>
      </c>
      <c r="R804" s="7" t="s">
        <v>12</v>
      </c>
      <c r="S804" s="7" t="s">
        <v>12</v>
      </c>
      <c r="T804" s="7" t="s">
        <v>12</v>
      </c>
      <c r="U804" s="7" t="s">
        <v>12</v>
      </c>
    </row>
    <row r="805" spans="1:6">
      <c r="A805" t="s">
        <v>4</v>
      </c>
      <c r="B805" s="4" t="s">
        <v>5</v>
      </c>
      <c r="C805" s="4" t="s">
        <v>13</v>
      </c>
      <c r="D805" s="4" t="s">
        <v>10</v>
      </c>
      <c r="E805" s="4" t="s">
        <v>13</v>
      </c>
      <c r="F805" s="4" t="s">
        <v>6</v>
      </c>
      <c r="G805" s="4" t="s">
        <v>6</v>
      </c>
      <c r="H805" s="4" t="s">
        <v>6</v>
      </c>
      <c r="I805" s="4" t="s">
        <v>6</v>
      </c>
      <c r="J805" s="4" t="s">
        <v>6</v>
      </c>
      <c r="K805" s="4" t="s">
        <v>6</v>
      </c>
      <c r="L805" s="4" t="s">
        <v>6</v>
      </c>
      <c r="M805" s="4" t="s">
        <v>6</v>
      </c>
      <c r="N805" s="4" t="s">
        <v>6</v>
      </c>
      <c r="O805" s="4" t="s">
        <v>6</v>
      </c>
      <c r="P805" s="4" t="s">
        <v>6</v>
      </c>
      <c r="Q805" s="4" t="s">
        <v>6</v>
      </c>
      <c r="R805" s="4" t="s">
        <v>6</v>
      </c>
      <c r="S805" s="4" t="s">
        <v>6</v>
      </c>
      <c r="T805" s="4" t="s">
        <v>6</v>
      </c>
      <c r="U805" s="4" t="s">
        <v>6</v>
      </c>
    </row>
    <row r="806" spans="1:6">
      <c r="A806" t="n">
        <v>7484</v>
      </c>
      <c r="B806" s="46" t="n">
        <v>36</v>
      </c>
      <c r="C806" s="7" t="n">
        <v>8</v>
      </c>
      <c r="D806" s="7" t="n">
        <v>17</v>
      </c>
      <c r="E806" s="7" t="n">
        <v>0</v>
      </c>
      <c r="F806" s="7" t="s">
        <v>99</v>
      </c>
      <c r="G806" s="7" t="s">
        <v>12</v>
      </c>
      <c r="H806" s="7" t="s">
        <v>12</v>
      </c>
      <c r="I806" s="7" t="s">
        <v>12</v>
      </c>
      <c r="J806" s="7" t="s">
        <v>12</v>
      </c>
      <c r="K806" s="7" t="s">
        <v>12</v>
      </c>
      <c r="L806" s="7" t="s">
        <v>12</v>
      </c>
      <c r="M806" s="7" t="s">
        <v>12</v>
      </c>
      <c r="N806" s="7" t="s">
        <v>12</v>
      </c>
      <c r="O806" s="7" t="s">
        <v>12</v>
      </c>
      <c r="P806" s="7" t="s">
        <v>12</v>
      </c>
      <c r="Q806" s="7" t="s">
        <v>12</v>
      </c>
      <c r="R806" s="7" t="s">
        <v>12</v>
      </c>
      <c r="S806" s="7" t="s">
        <v>12</v>
      </c>
      <c r="T806" s="7" t="s">
        <v>12</v>
      </c>
      <c r="U806" s="7" t="s">
        <v>12</v>
      </c>
    </row>
    <row r="807" spans="1:6">
      <c r="A807" t="s">
        <v>4</v>
      </c>
      <c r="B807" s="4" t="s">
        <v>5</v>
      </c>
      <c r="C807" s="4" t="s">
        <v>13</v>
      </c>
      <c r="D807" s="4" t="s">
        <v>10</v>
      </c>
      <c r="E807" s="4" t="s">
        <v>13</v>
      </c>
      <c r="F807" s="4" t="s">
        <v>6</v>
      </c>
      <c r="G807" s="4" t="s">
        <v>6</v>
      </c>
      <c r="H807" s="4" t="s">
        <v>6</v>
      </c>
      <c r="I807" s="4" t="s">
        <v>6</v>
      </c>
      <c r="J807" s="4" t="s">
        <v>6</v>
      </c>
      <c r="K807" s="4" t="s">
        <v>6</v>
      </c>
      <c r="L807" s="4" t="s">
        <v>6</v>
      </c>
      <c r="M807" s="4" t="s">
        <v>6</v>
      </c>
      <c r="N807" s="4" t="s">
        <v>6</v>
      </c>
      <c r="O807" s="4" t="s">
        <v>6</v>
      </c>
      <c r="P807" s="4" t="s">
        <v>6</v>
      </c>
      <c r="Q807" s="4" t="s">
        <v>6</v>
      </c>
      <c r="R807" s="4" t="s">
        <v>6</v>
      </c>
      <c r="S807" s="4" t="s">
        <v>6</v>
      </c>
      <c r="T807" s="4" t="s">
        <v>6</v>
      </c>
      <c r="U807" s="4" t="s">
        <v>6</v>
      </c>
    </row>
    <row r="808" spans="1:6">
      <c r="A808" t="n">
        <v>7514</v>
      </c>
      <c r="B808" s="46" t="n">
        <v>36</v>
      </c>
      <c r="C808" s="7" t="n">
        <v>8</v>
      </c>
      <c r="D808" s="7" t="n">
        <v>16</v>
      </c>
      <c r="E808" s="7" t="n">
        <v>0</v>
      </c>
      <c r="F808" s="7" t="s">
        <v>99</v>
      </c>
      <c r="G808" s="7" t="s">
        <v>12</v>
      </c>
      <c r="H808" s="7" t="s">
        <v>12</v>
      </c>
      <c r="I808" s="7" t="s">
        <v>12</v>
      </c>
      <c r="J808" s="7" t="s">
        <v>12</v>
      </c>
      <c r="K808" s="7" t="s">
        <v>12</v>
      </c>
      <c r="L808" s="7" t="s">
        <v>12</v>
      </c>
      <c r="M808" s="7" t="s">
        <v>12</v>
      </c>
      <c r="N808" s="7" t="s">
        <v>12</v>
      </c>
      <c r="O808" s="7" t="s">
        <v>12</v>
      </c>
      <c r="P808" s="7" t="s">
        <v>12</v>
      </c>
      <c r="Q808" s="7" t="s">
        <v>12</v>
      </c>
      <c r="R808" s="7" t="s">
        <v>12</v>
      </c>
      <c r="S808" s="7" t="s">
        <v>12</v>
      </c>
      <c r="T808" s="7" t="s">
        <v>12</v>
      </c>
      <c r="U808" s="7" t="s">
        <v>12</v>
      </c>
    </row>
    <row r="809" spans="1:6">
      <c r="A809" t="s">
        <v>4</v>
      </c>
      <c r="B809" s="4" t="s">
        <v>5</v>
      </c>
      <c r="C809" s="4" t="s">
        <v>13</v>
      </c>
      <c r="D809" s="4" t="s">
        <v>10</v>
      </c>
      <c r="E809" s="4" t="s">
        <v>13</v>
      </c>
      <c r="F809" s="4" t="s">
        <v>6</v>
      </c>
      <c r="G809" s="4" t="s">
        <v>6</v>
      </c>
      <c r="H809" s="4" t="s">
        <v>6</v>
      </c>
      <c r="I809" s="4" t="s">
        <v>6</v>
      </c>
      <c r="J809" s="4" t="s">
        <v>6</v>
      </c>
      <c r="K809" s="4" t="s">
        <v>6</v>
      </c>
      <c r="L809" s="4" t="s">
        <v>6</v>
      </c>
      <c r="M809" s="4" t="s">
        <v>6</v>
      </c>
      <c r="N809" s="4" t="s">
        <v>6</v>
      </c>
      <c r="O809" s="4" t="s">
        <v>6</v>
      </c>
      <c r="P809" s="4" t="s">
        <v>6</v>
      </c>
      <c r="Q809" s="4" t="s">
        <v>6</v>
      </c>
      <c r="R809" s="4" t="s">
        <v>6</v>
      </c>
      <c r="S809" s="4" t="s">
        <v>6</v>
      </c>
      <c r="T809" s="4" t="s">
        <v>6</v>
      </c>
      <c r="U809" s="4" t="s">
        <v>6</v>
      </c>
    </row>
    <row r="810" spans="1:6">
      <c r="A810" t="n">
        <v>7544</v>
      </c>
      <c r="B810" s="46" t="n">
        <v>36</v>
      </c>
      <c r="C810" s="7" t="n">
        <v>8</v>
      </c>
      <c r="D810" s="7" t="n">
        <v>7032</v>
      </c>
      <c r="E810" s="7" t="n">
        <v>0</v>
      </c>
      <c r="F810" s="7" t="s">
        <v>101</v>
      </c>
      <c r="G810" s="7" t="s">
        <v>12</v>
      </c>
      <c r="H810" s="7" t="s">
        <v>12</v>
      </c>
      <c r="I810" s="7" t="s">
        <v>12</v>
      </c>
      <c r="J810" s="7" t="s">
        <v>12</v>
      </c>
      <c r="K810" s="7" t="s">
        <v>12</v>
      </c>
      <c r="L810" s="7" t="s">
        <v>12</v>
      </c>
      <c r="M810" s="7" t="s">
        <v>12</v>
      </c>
      <c r="N810" s="7" t="s">
        <v>12</v>
      </c>
      <c r="O810" s="7" t="s">
        <v>12</v>
      </c>
      <c r="P810" s="7" t="s">
        <v>12</v>
      </c>
      <c r="Q810" s="7" t="s">
        <v>12</v>
      </c>
      <c r="R810" s="7" t="s">
        <v>12</v>
      </c>
      <c r="S810" s="7" t="s">
        <v>12</v>
      </c>
      <c r="T810" s="7" t="s">
        <v>12</v>
      </c>
      <c r="U810" s="7" t="s">
        <v>12</v>
      </c>
    </row>
    <row r="811" spans="1:6">
      <c r="A811" t="s">
        <v>4</v>
      </c>
      <c r="B811" s="4" t="s">
        <v>5</v>
      </c>
      <c r="C811" s="4" t="s">
        <v>13</v>
      </c>
      <c r="D811" s="4" t="s">
        <v>10</v>
      </c>
      <c r="E811" s="4" t="s">
        <v>13</v>
      </c>
      <c r="F811" s="4" t="s">
        <v>6</v>
      </c>
      <c r="G811" s="4" t="s">
        <v>6</v>
      </c>
      <c r="H811" s="4" t="s">
        <v>6</v>
      </c>
      <c r="I811" s="4" t="s">
        <v>6</v>
      </c>
      <c r="J811" s="4" t="s">
        <v>6</v>
      </c>
      <c r="K811" s="4" t="s">
        <v>6</v>
      </c>
      <c r="L811" s="4" t="s">
        <v>6</v>
      </c>
      <c r="M811" s="4" t="s">
        <v>6</v>
      </c>
      <c r="N811" s="4" t="s">
        <v>6</v>
      </c>
      <c r="O811" s="4" t="s">
        <v>6</v>
      </c>
      <c r="P811" s="4" t="s">
        <v>6</v>
      </c>
      <c r="Q811" s="4" t="s">
        <v>6</v>
      </c>
      <c r="R811" s="4" t="s">
        <v>6</v>
      </c>
      <c r="S811" s="4" t="s">
        <v>6</v>
      </c>
      <c r="T811" s="4" t="s">
        <v>6</v>
      </c>
      <c r="U811" s="4" t="s">
        <v>6</v>
      </c>
    </row>
    <row r="812" spans="1:6">
      <c r="A812" t="n">
        <v>7574</v>
      </c>
      <c r="B812" s="46" t="n">
        <v>36</v>
      </c>
      <c r="C812" s="7" t="n">
        <v>8</v>
      </c>
      <c r="D812" s="7" t="n">
        <v>1660</v>
      </c>
      <c r="E812" s="7" t="n">
        <v>0</v>
      </c>
      <c r="F812" s="7" t="s">
        <v>102</v>
      </c>
      <c r="G812" s="7" t="s">
        <v>103</v>
      </c>
      <c r="H812" s="7" t="s">
        <v>12</v>
      </c>
      <c r="I812" s="7" t="s">
        <v>12</v>
      </c>
      <c r="J812" s="7" t="s">
        <v>12</v>
      </c>
      <c r="K812" s="7" t="s">
        <v>12</v>
      </c>
      <c r="L812" s="7" t="s">
        <v>12</v>
      </c>
      <c r="M812" s="7" t="s">
        <v>12</v>
      </c>
      <c r="N812" s="7" t="s">
        <v>12</v>
      </c>
      <c r="O812" s="7" t="s">
        <v>12</v>
      </c>
      <c r="P812" s="7" t="s">
        <v>12</v>
      </c>
      <c r="Q812" s="7" t="s">
        <v>12</v>
      </c>
      <c r="R812" s="7" t="s">
        <v>12</v>
      </c>
      <c r="S812" s="7" t="s">
        <v>12</v>
      </c>
      <c r="T812" s="7" t="s">
        <v>12</v>
      </c>
      <c r="U812" s="7" t="s">
        <v>12</v>
      </c>
    </row>
    <row r="813" spans="1:6">
      <c r="A813" t="s">
        <v>4</v>
      </c>
      <c r="B813" s="4" t="s">
        <v>5</v>
      </c>
      <c r="C813" s="4" t="s">
        <v>10</v>
      </c>
      <c r="D813" s="4" t="s">
        <v>13</v>
      </c>
      <c r="E813" s="4" t="s">
        <v>6</v>
      </c>
      <c r="F813" s="4" t="s">
        <v>22</v>
      </c>
      <c r="G813" s="4" t="s">
        <v>22</v>
      </c>
      <c r="H813" s="4" t="s">
        <v>22</v>
      </c>
    </row>
    <row r="814" spans="1:6">
      <c r="A814" t="n">
        <v>7616</v>
      </c>
      <c r="B814" s="47" t="n">
        <v>48</v>
      </c>
      <c r="C814" s="7" t="n">
        <v>0</v>
      </c>
      <c r="D814" s="7" t="n">
        <v>0</v>
      </c>
      <c r="E814" s="7" t="s">
        <v>104</v>
      </c>
      <c r="F814" s="7" t="n">
        <v>0</v>
      </c>
      <c r="G814" s="7" t="n">
        <v>1</v>
      </c>
      <c r="H814" s="7" t="n">
        <v>0</v>
      </c>
    </row>
    <row r="815" spans="1:6">
      <c r="A815" t="s">
        <v>4</v>
      </c>
      <c r="B815" s="4" t="s">
        <v>5</v>
      </c>
      <c r="C815" s="4" t="s">
        <v>13</v>
      </c>
      <c r="D815" s="4" t="s">
        <v>10</v>
      </c>
      <c r="E815" s="4" t="s">
        <v>6</v>
      </c>
      <c r="F815" s="4" t="s">
        <v>6</v>
      </c>
      <c r="G815" s="4" t="s">
        <v>6</v>
      </c>
      <c r="H815" s="4" t="s">
        <v>6</v>
      </c>
    </row>
    <row r="816" spans="1:6">
      <c r="A816" t="n">
        <v>7641</v>
      </c>
      <c r="B816" s="36" t="n">
        <v>51</v>
      </c>
      <c r="C816" s="7" t="n">
        <v>3</v>
      </c>
      <c r="D816" s="7" t="n">
        <v>0</v>
      </c>
      <c r="E816" s="7" t="s">
        <v>105</v>
      </c>
      <c r="F816" s="7" t="s">
        <v>51</v>
      </c>
      <c r="G816" s="7" t="s">
        <v>50</v>
      </c>
      <c r="H816" s="7" t="s">
        <v>51</v>
      </c>
    </row>
    <row r="817" spans="1:21">
      <c r="A817" t="s">
        <v>4</v>
      </c>
      <c r="B817" s="4" t="s">
        <v>5</v>
      </c>
      <c r="C817" s="4" t="s">
        <v>13</v>
      </c>
      <c r="D817" s="4" t="s">
        <v>10</v>
      </c>
      <c r="E817" s="4" t="s">
        <v>6</v>
      </c>
      <c r="F817" s="4" t="s">
        <v>6</v>
      </c>
      <c r="G817" s="4" t="s">
        <v>6</v>
      </c>
      <c r="H817" s="4" t="s">
        <v>6</v>
      </c>
    </row>
    <row r="818" spans="1:21">
      <c r="A818" t="n">
        <v>7654</v>
      </c>
      <c r="B818" s="36" t="n">
        <v>51</v>
      </c>
      <c r="C818" s="7" t="n">
        <v>3</v>
      </c>
      <c r="D818" s="7" t="n">
        <v>17</v>
      </c>
      <c r="E818" s="7" t="s">
        <v>106</v>
      </c>
      <c r="F818" s="7" t="s">
        <v>51</v>
      </c>
      <c r="G818" s="7" t="s">
        <v>50</v>
      </c>
      <c r="H818" s="7" t="s">
        <v>51</v>
      </c>
    </row>
    <row r="819" spans="1:21">
      <c r="A819" t="s">
        <v>4</v>
      </c>
      <c r="B819" s="4" t="s">
        <v>5</v>
      </c>
      <c r="C819" s="4" t="s">
        <v>13</v>
      </c>
      <c r="D819" s="4" t="s">
        <v>10</v>
      </c>
      <c r="E819" s="4" t="s">
        <v>6</v>
      </c>
      <c r="F819" s="4" t="s">
        <v>6</v>
      </c>
      <c r="G819" s="4" t="s">
        <v>6</v>
      </c>
      <c r="H819" s="4" t="s">
        <v>6</v>
      </c>
    </row>
    <row r="820" spans="1:21">
      <c r="A820" t="n">
        <v>7667</v>
      </c>
      <c r="B820" s="36" t="n">
        <v>51</v>
      </c>
      <c r="C820" s="7" t="n">
        <v>3</v>
      </c>
      <c r="D820" s="7" t="n">
        <v>16</v>
      </c>
      <c r="E820" s="7" t="s">
        <v>105</v>
      </c>
      <c r="F820" s="7" t="s">
        <v>107</v>
      </c>
      <c r="G820" s="7" t="s">
        <v>50</v>
      </c>
      <c r="H820" s="7" t="s">
        <v>51</v>
      </c>
    </row>
    <row r="821" spans="1:21">
      <c r="A821" t="s">
        <v>4</v>
      </c>
      <c r="B821" s="4" t="s">
        <v>5</v>
      </c>
      <c r="C821" s="4" t="s">
        <v>13</v>
      </c>
    </row>
    <row r="822" spans="1:21">
      <c r="A822" t="n">
        <v>7680</v>
      </c>
      <c r="B822" s="54" t="n">
        <v>116</v>
      </c>
      <c r="C822" s="7" t="n">
        <v>0</v>
      </c>
    </row>
    <row r="823" spans="1:21">
      <c r="A823" t="s">
        <v>4</v>
      </c>
      <c r="B823" s="4" t="s">
        <v>5</v>
      </c>
      <c r="C823" s="4" t="s">
        <v>13</v>
      </c>
      <c r="D823" s="4" t="s">
        <v>10</v>
      </c>
    </row>
    <row r="824" spans="1:21">
      <c r="A824" t="n">
        <v>7682</v>
      </c>
      <c r="B824" s="54" t="n">
        <v>116</v>
      </c>
      <c r="C824" s="7" t="n">
        <v>2</v>
      </c>
      <c r="D824" s="7" t="n">
        <v>1</v>
      </c>
    </row>
    <row r="825" spans="1:21">
      <c r="A825" t="s">
        <v>4</v>
      </c>
      <c r="B825" s="4" t="s">
        <v>5</v>
      </c>
      <c r="C825" s="4" t="s">
        <v>13</v>
      </c>
      <c r="D825" s="4" t="s">
        <v>9</v>
      </c>
    </row>
    <row r="826" spans="1:21">
      <c r="A826" t="n">
        <v>7686</v>
      </c>
      <c r="B826" s="54" t="n">
        <v>116</v>
      </c>
      <c r="C826" s="7" t="n">
        <v>5</v>
      </c>
      <c r="D826" s="7" t="n">
        <v>1120403456</v>
      </c>
    </row>
    <row r="827" spans="1:21">
      <c r="A827" t="s">
        <v>4</v>
      </c>
      <c r="B827" s="4" t="s">
        <v>5</v>
      </c>
      <c r="C827" s="4" t="s">
        <v>13</v>
      </c>
      <c r="D827" s="4" t="s">
        <v>10</v>
      </c>
    </row>
    <row r="828" spans="1:21">
      <c r="A828" t="n">
        <v>7692</v>
      </c>
      <c r="B828" s="54" t="n">
        <v>116</v>
      </c>
      <c r="C828" s="7" t="n">
        <v>6</v>
      </c>
      <c r="D828" s="7" t="n">
        <v>1</v>
      </c>
    </row>
    <row r="829" spans="1:21">
      <c r="A829" t="s">
        <v>4</v>
      </c>
      <c r="B829" s="4" t="s">
        <v>5</v>
      </c>
      <c r="C829" s="4" t="s">
        <v>13</v>
      </c>
      <c r="D829" s="4" t="s">
        <v>13</v>
      </c>
      <c r="E829" s="4" t="s">
        <v>22</v>
      </c>
      <c r="F829" s="4" t="s">
        <v>22</v>
      </c>
      <c r="G829" s="4" t="s">
        <v>22</v>
      </c>
      <c r="H829" s="4" t="s">
        <v>10</v>
      </c>
    </row>
    <row r="830" spans="1:21">
      <c r="A830" t="n">
        <v>7696</v>
      </c>
      <c r="B830" s="32" t="n">
        <v>45</v>
      </c>
      <c r="C830" s="7" t="n">
        <v>2</v>
      </c>
      <c r="D830" s="7" t="n">
        <v>3</v>
      </c>
      <c r="E830" s="7" t="n">
        <v>89.0699996948242</v>
      </c>
      <c r="F830" s="7" t="n">
        <v>36.810001373291</v>
      </c>
      <c r="G830" s="7" t="n">
        <v>-198.970001220703</v>
      </c>
      <c r="H830" s="7" t="n">
        <v>0</v>
      </c>
    </row>
    <row r="831" spans="1:21">
      <c r="A831" t="s">
        <v>4</v>
      </c>
      <c r="B831" s="4" t="s">
        <v>5</v>
      </c>
      <c r="C831" s="4" t="s">
        <v>13</v>
      </c>
      <c r="D831" s="4" t="s">
        <v>13</v>
      </c>
      <c r="E831" s="4" t="s">
        <v>22</v>
      </c>
      <c r="F831" s="4" t="s">
        <v>22</v>
      </c>
      <c r="G831" s="4" t="s">
        <v>22</v>
      </c>
      <c r="H831" s="4" t="s">
        <v>10</v>
      </c>
      <c r="I831" s="4" t="s">
        <v>13</v>
      </c>
    </row>
    <row r="832" spans="1:21">
      <c r="A832" t="n">
        <v>7713</v>
      </c>
      <c r="B832" s="32" t="n">
        <v>45</v>
      </c>
      <c r="C832" s="7" t="n">
        <v>4</v>
      </c>
      <c r="D832" s="7" t="n">
        <v>3</v>
      </c>
      <c r="E832" s="7" t="n">
        <v>9.85999965667725</v>
      </c>
      <c r="F832" s="7" t="n">
        <v>158.179992675781</v>
      </c>
      <c r="G832" s="7" t="n">
        <v>0</v>
      </c>
      <c r="H832" s="7" t="n">
        <v>0</v>
      </c>
      <c r="I832" s="7" t="n">
        <v>0</v>
      </c>
    </row>
    <row r="833" spans="1:9">
      <c r="A833" t="s">
        <v>4</v>
      </c>
      <c r="B833" s="4" t="s">
        <v>5</v>
      </c>
      <c r="C833" s="4" t="s">
        <v>13</v>
      </c>
      <c r="D833" s="4" t="s">
        <v>13</v>
      </c>
      <c r="E833" s="4" t="s">
        <v>22</v>
      </c>
      <c r="F833" s="4" t="s">
        <v>10</v>
      </c>
    </row>
    <row r="834" spans="1:9">
      <c r="A834" t="n">
        <v>7731</v>
      </c>
      <c r="B834" s="32" t="n">
        <v>45</v>
      </c>
      <c r="C834" s="7" t="n">
        <v>5</v>
      </c>
      <c r="D834" s="7" t="n">
        <v>3</v>
      </c>
      <c r="E834" s="7" t="n">
        <v>3.79999995231628</v>
      </c>
      <c r="F834" s="7" t="n">
        <v>0</v>
      </c>
    </row>
    <row r="835" spans="1:9">
      <c r="A835" t="s">
        <v>4</v>
      </c>
      <c r="B835" s="4" t="s">
        <v>5</v>
      </c>
      <c r="C835" s="4" t="s">
        <v>13</v>
      </c>
      <c r="D835" s="4" t="s">
        <v>13</v>
      </c>
      <c r="E835" s="4" t="s">
        <v>22</v>
      </c>
      <c r="F835" s="4" t="s">
        <v>10</v>
      </c>
    </row>
    <row r="836" spans="1:9">
      <c r="A836" t="n">
        <v>7740</v>
      </c>
      <c r="B836" s="32" t="n">
        <v>45</v>
      </c>
      <c r="C836" s="7" t="n">
        <v>5</v>
      </c>
      <c r="D836" s="7" t="n">
        <v>3</v>
      </c>
      <c r="E836" s="7" t="n">
        <v>3.5</v>
      </c>
      <c r="F836" s="7" t="n">
        <v>1500</v>
      </c>
    </row>
    <row r="837" spans="1:9">
      <c r="A837" t="s">
        <v>4</v>
      </c>
      <c r="B837" s="4" t="s">
        <v>5</v>
      </c>
      <c r="C837" s="4" t="s">
        <v>13</v>
      </c>
      <c r="D837" s="4" t="s">
        <v>13</v>
      </c>
      <c r="E837" s="4" t="s">
        <v>22</v>
      </c>
      <c r="F837" s="4" t="s">
        <v>10</v>
      </c>
    </row>
    <row r="838" spans="1:9">
      <c r="A838" t="n">
        <v>7749</v>
      </c>
      <c r="B838" s="32" t="n">
        <v>45</v>
      </c>
      <c r="C838" s="7" t="n">
        <v>11</v>
      </c>
      <c r="D838" s="7" t="n">
        <v>3</v>
      </c>
      <c r="E838" s="7" t="n">
        <v>40</v>
      </c>
      <c r="F838" s="7" t="n">
        <v>0</v>
      </c>
    </row>
    <row r="839" spans="1:9">
      <c r="A839" t="s">
        <v>4</v>
      </c>
      <c r="B839" s="4" t="s">
        <v>5</v>
      </c>
      <c r="C839" s="4" t="s">
        <v>13</v>
      </c>
      <c r="D839" s="4" t="s">
        <v>10</v>
      </c>
      <c r="E839" s="4" t="s">
        <v>22</v>
      </c>
    </row>
    <row r="840" spans="1:9">
      <c r="A840" t="n">
        <v>7758</v>
      </c>
      <c r="B840" s="34" t="n">
        <v>58</v>
      </c>
      <c r="C840" s="7" t="n">
        <v>100</v>
      </c>
      <c r="D840" s="7" t="n">
        <v>1000</v>
      </c>
      <c r="E840" s="7" t="n">
        <v>1</v>
      </c>
    </row>
    <row r="841" spans="1:9">
      <c r="A841" t="s">
        <v>4</v>
      </c>
      <c r="B841" s="4" t="s">
        <v>5</v>
      </c>
      <c r="C841" s="4" t="s">
        <v>13</v>
      </c>
      <c r="D841" s="4" t="s">
        <v>10</v>
      </c>
    </row>
    <row r="842" spans="1:9">
      <c r="A842" t="n">
        <v>7766</v>
      </c>
      <c r="B842" s="34" t="n">
        <v>58</v>
      </c>
      <c r="C842" s="7" t="n">
        <v>255</v>
      </c>
      <c r="D842" s="7" t="n">
        <v>0</v>
      </c>
    </row>
    <row r="843" spans="1:9">
      <c r="A843" t="s">
        <v>4</v>
      </c>
      <c r="B843" s="4" t="s">
        <v>5</v>
      </c>
      <c r="C843" s="4" t="s">
        <v>13</v>
      </c>
      <c r="D843" s="4" t="s">
        <v>10</v>
      </c>
    </row>
    <row r="844" spans="1:9">
      <c r="A844" t="n">
        <v>7770</v>
      </c>
      <c r="B844" s="32" t="n">
        <v>45</v>
      </c>
      <c r="C844" s="7" t="n">
        <v>7</v>
      </c>
      <c r="D844" s="7" t="n">
        <v>255</v>
      </c>
    </row>
    <row r="845" spans="1:9">
      <c r="A845" t="s">
        <v>4</v>
      </c>
      <c r="B845" s="4" t="s">
        <v>5</v>
      </c>
      <c r="C845" s="4" t="s">
        <v>13</v>
      </c>
      <c r="D845" s="4" t="s">
        <v>10</v>
      </c>
      <c r="E845" s="4" t="s">
        <v>6</v>
      </c>
    </row>
    <row r="846" spans="1:9">
      <c r="A846" t="n">
        <v>7774</v>
      </c>
      <c r="B846" s="36" t="n">
        <v>51</v>
      </c>
      <c r="C846" s="7" t="n">
        <v>4</v>
      </c>
      <c r="D846" s="7" t="n">
        <v>17</v>
      </c>
      <c r="E846" s="7" t="s">
        <v>108</v>
      </c>
    </row>
    <row r="847" spans="1:9">
      <c r="A847" t="s">
        <v>4</v>
      </c>
      <c r="B847" s="4" t="s">
        <v>5</v>
      </c>
      <c r="C847" s="4" t="s">
        <v>10</v>
      </c>
    </row>
    <row r="848" spans="1:9">
      <c r="A848" t="n">
        <v>7788</v>
      </c>
      <c r="B848" s="30" t="n">
        <v>16</v>
      </c>
      <c r="C848" s="7" t="n">
        <v>0</v>
      </c>
    </row>
    <row r="849" spans="1:6">
      <c r="A849" t="s">
        <v>4</v>
      </c>
      <c r="B849" s="4" t="s">
        <v>5</v>
      </c>
      <c r="C849" s="4" t="s">
        <v>10</v>
      </c>
      <c r="D849" s="4" t="s">
        <v>37</v>
      </c>
      <c r="E849" s="4" t="s">
        <v>13</v>
      </c>
      <c r="F849" s="4" t="s">
        <v>13</v>
      </c>
    </row>
    <row r="850" spans="1:6">
      <c r="A850" t="n">
        <v>7791</v>
      </c>
      <c r="B850" s="37" t="n">
        <v>26</v>
      </c>
      <c r="C850" s="7" t="n">
        <v>17</v>
      </c>
      <c r="D850" s="7" t="s">
        <v>109</v>
      </c>
      <c r="E850" s="7" t="n">
        <v>2</v>
      </c>
      <c r="F850" s="7" t="n">
        <v>0</v>
      </c>
    </row>
    <row r="851" spans="1:6">
      <c r="A851" t="s">
        <v>4</v>
      </c>
      <c r="B851" s="4" t="s">
        <v>5</v>
      </c>
    </row>
    <row r="852" spans="1:6">
      <c r="A852" t="n">
        <v>7801</v>
      </c>
      <c r="B852" s="28" t="n">
        <v>28</v>
      </c>
    </row>
    <row r="853" spans="1:6">
      <c r="A853" t="s">
        <v>4</v>
      </c>
      <c r="B853" s="4" t="s">
        <v>5</v>
      </c>
      <c r="C853" s="4" t="s">
        <v>13</v>
      </c>
      <c r="D853" s="4" t="s">
        <v>10</v>
      </c>
      <c r="E853" s="4" t="s">
        <v>6</v>
      </c>
    </row>
    <row r="854" spans="1:6">
      <c r="A854" t="n">
        <v>7802</v>
      </c>
      <c r="B854" s="36" t="n">
        <v>51</v>
      </c>
      <c r="C854" s="7" t="n">
        <v>4</v>
      </c>
      <c r="D854" s="7" t="n">
        <v>0</v>
      </c>
      <c r="E854" s="7" t="s">
        <v>46</v>
      </c>
    </row>
    <row r="855" spans="1:6">
      <c r="A855" t="s">
        <v>4</v>
      </c>
      <c r="B855" s="4" t="s">
        <v>5</v>
      </c>
      <c r="C855" s="4" t="s">
        <v>10</v>
      </c>
    </row>
    <row r="856" spans="1:6">
      <c r="A856" t="n">
        <v>7815</v>
      </c>
      <c r="B856" s="30" t="n">
        <v>16</v>
      </c>
      <c r="C856" s="7" t="n">
        <v>0</v>
      </c>
    </row>
    <row r="857" spans="1:6">
      <c r="A857" t="s">
        <v>4</v>
      </c>
      <c r="B857" s="4" t="s">
        <v>5</v>
      </c>
      <c r="C857" s="4" t="s">
        <v>10</v>
      </c>
      <c r="D857" s="4" t="s">
        <v>37</v>
      </c>
      <c r="E857" s="4" t="s">
        <v>13</v>
      </c>
      <c r="F857" s="4" t="s">
        <v>13</v>
      </c>
    </row>
    <row r="858" spans="1:6">
      <c r="A858" t="n">
        <v>7818</v>
      </c>
      <c r="B858" s="37" t="n">
        <v>26</v>
      </c>
      <c r="C858" s="7" t="n">
        <v>0</v>
      </c>
      <c r="D858" s="7" t="s">
        <v>110</v>
      </c>
      <c r="E858" s="7" t="n">
        <v>2</v>
      </c>
      <c r="F858" s="7" t="n">
        <v>0</v>
      </c>
    </row>
    <row r="859" spans="1:6">
      <c r="A859" t="s">
        <v>4</v>
      </c>
      <c r="B859" s="4" t="s">
        <v>5</v>
      </c>
    </row>
    <row r="860" spans="1:6">
      <c r="A860" t="n">
        <v>7840</v>
      </c>
      <c r="B860" s="28" t="n">
        <v>28</v>
      </c>
    </row>
    <row r="861" spans="1:6">
      <c r="A861" t="s">
        <v>4</v>
      </c>
      <c r="B861" s="4" t="s">
        <v>5</v>
      </c>
      <c r="C861" s="4" t="s">
        <v>13</v>
      </c>
      <c r="D861" s="4" t="s">
        <v>13</v>
      </c>
      <c r="E861" s="4" t="s">
        <v>22</v>
      </c>
      <c r="F861" s="4" t="s">
        <v>22</v>
      </c>
      <c r="G861" s="4" t="s">
        <v>22</v>
      </c>
      <c r="H861" s="4" t="s">
        <v>10</v>
      </c>
    </row>
    <row r="862" spans="1:6">
      <c r="A862" t="n">
        <v>7841</v>
      </c>
      <c r="B862" s="32" t="n">
        <v>45</v>
      </c>
      <c r="C862" s="7" t="n">
        <v>2</v>
      </c>
      <c r="D862" s="7" t="n">
        <v>3</v>
      </c>
      <c r="E862" s="7" t="n">
        <v>89.2200012207031</v>
      </c>
      <c r="F862" s="7" t="n">
        <v>36.810001373291</v>
      </c>
      <c r="G862" s="7" t="n">
        <v>-199.639999389648</v>
      </c>
      <c r="H862" s="7" t="n">
        <v>3500</v>
      </c>
    </row>
    <row r="863" spans="1:6">
      <c r="A863" t="s">
        <v>4</v>
      </c>
      <c r="B863" s="4" t="s">
        <v>5</v>
      </c>
      <c r="C863" s="4" t="s">
        <v>13</v>
      </c>
      <c r="D863" s="4" t="s">
        <v>13</v>
      </c>
      <c r="E863" s="4" t="s">
        <v>22</v>
      </c>
      <c r="F863" s="4" t="s">
        <v>22</v>
      </c>
      <c r="G863" s="4" t="s">
        <v>22</v>
      </c>
      <c r="H863" s="4" t="s">
        <v>10</v>
      </c>
      <c r="I863" s="4" t="s">
        <v>13</v>
      </c>
    </row>
    <row r="864" spans="1:6">
      <c r="A864" t="n">
        <v>7858</v>
      </c>
      <c r="B864" s="32" t="n">
        <v>45</v>
      </c>
      <c r="C864" s="7" t="n">
        <v>4</v>
      </c>
      <c r="D864" s="7" t="n">
        <v>3</v>
      </c>
      <c r="E864" s="7" t="n">
        <v>356.709991455078</v>
      </c>
      <c r="F864" s="7" t="n">
        <v>4.34999990463257</v>
      </c>
      <c r="G864" s="7" t="n">
        <v>0</v>
      </c>
      <c r="H864" s="7" t="n">
        <v>3500</v>
      </c>
      <c r="I864" s="7" t="n">
        <v>1</v>
      </c>
    </row>
    <row r="865" spans="1:9">
      <c r="A865" t="s">
        <v>4</v>
      </c>
      <c r="B865" s="4" t="s">
        <v>5</v>
      </c>
      <c r="C865" s="4" t="s">
        <v>10</v>
      </c>
      <c r="D865" s="4" t="s">
        <v>10</v>
      </c>
      <c r="E865" s="4" t="s">
        <v>22</v>
      </c>
      <c r="F865" s="4" t="s">
        <v>22</v>
      </c>
      <c r="G865" s="4" t="s">
        <v>22</v>
      </c>
      <c r="H865" s="4" t="s">
        <v>22</v>
      </c>
      <c r="I865" s="4" t="s">
        <v>13</v>
      </c>
      <c r="J865" s="4" t="s">
        <v>10</v>
      </c>
    </row>
    <row r="866" spans="1:9">
      <c r="A866" t="n">
        <v>7876</v>
      </c>
      <c r="B866" s="55" t="n">
        <v>55</v>
      </c>
      <c r="C866" s="7" t="n">
        <v>0</v>
      </c>
      <c r="D866" s="7" t="n">
        <v>65024</v>
      </c>
      <c r="E866" s="7" t="n">
        <v>0</v>
      </c>
      <c r="F866" s="7" t="n">
        <v>0</v>
      </c>
      <c r="G866" s="7" t="n">
        <v>10</v>
      </c>
      <c r="H866" s="7" t="n">
        <v>1.20000004768372</v>
      </c>
      <c r="I866" s="7" t="n">
        <v>1</v>
      </c>
      <c r="J866" s="7" t="n">
        <v>0</v>
      </c>
    </row>
    <row r="867" spans="1:9">
      <c r="A867" t="s">
        <v>4</v>
      </c>
      <c r="B867" s="4" t="s">
        <v>5</v>
      </c>
      <c r="C867" s="4" t="s">
        <v>10</v>
      </c>
    </row>
    <row r="868" spans="1:9">
      <c r="A868" t="n">
        <v>7900</v>
      </c>
      <c r="B868" s="30" t="n">
        <v>16</v>
      </c>
      <c r="C868" s="7" t="n">
        <v>100</v>
      </c>
    </row>
    <row r="869" spans="1:9">
      <c r="A869" t="s">
        <v>4</v>
      </c>
      <c r="B869" s="4" t="s">
        <v>5</v>
      </c>
      <c r="C869" s="4" t="s">
        <v>10</v>
      </c>
      <c r="D869" s="4" t="s">
        <v>10</v>
      </c>
      <c r="E869" s="4" t="s">
        <v>22</v>
      </c>
      <c r="F869" s="4" t="s">
        <v>22</v>
      </c>
      <c r="G869" s="4" t="s">
        <v>22</v>
      </c>
      <c r="H869" s="4" t="s">
        <v>22</v>
      </c>
      <c r="I869" s="4" t="s">
        <v>13</v>
      </c>
      <c r="J869" s="4" t="s">
        <v>10</v>
      </c>
    </row>
    <row r="870" spans="1:9">
      <c r="A870" t="n">
        <v>7903</v>
      </c>
      <c r="B870" s="55" t="n">
        <v>55</v>
      </c>
      <c r="C870" s="7" t="n">
        <v>7032</v>
      </c>
      <c r="D870" s="7" t="n">
        <v>65024</v>
      </c>
      <c r="E870" s="7" t="n">
        <v>0</v>
      </c>
      <c r="F870" s="7" t="n">
        <v>0</v>
      </c>
      <c r="G870" s="7" t="n">
        <v>10</v>
      </c>
      <c r="H870" s="7" t="n">
        <v>1.20000004768372</v>
      </c>
      <c r="I870" s="7" t="n">
        <v>1</v>
      </c>
      <c r="J870" s="7" t="n">
        <v>0</v>
      </c>
    </row>
    <row r="871" spans="1:9">
      <c r="A871" t="s">
        <v>4</v>
      </c>
      <c r="B871" s="4" t="s">
        <v>5</v>
      </c>
      <c r="C871" s="4" t="s">
        <v>10</v>
      </c>
    </row>
    <row r="872" spans="1:9">
      <c r="A872" t="n">
        <v>7927</v>
      </c>
      <c r="B872" s="30" t="n">
        <v>16</v>
      </c>
      <c r="C872" s="7" t="n">
        <v>100</v>
      </c>
    </row>
    <row r="873" spans="1:9">
      <c r="A873" t="s">
        <v>4</v>
      </c>
      <c r="B873" s="4" t="s">
        <v>5</v>
      </c>
      <c r="C873" s="4" t="s">
        <v>10</v>
      </c>
      <c r="D873" s="4" t="s">
        <v>10</v>
      </c>
      <c r="E873" s="4" t="s">
        <v>22</v>
      </c>
      <c r="F873" s="4" t="s">
        <v>22</v>
      </c>
      <c r="G873" s="4" t="s">
        <v>22</v>
      </c>
      <c r="H873" s="4" t="s">
        <v>22</v>
      </c>
      <c r="I873" s="4" t="s">
        <v>13</v>
      </c>
      <c r="J873" s="4" t="s">
        <v>10</v>
      </c>
    </row>
    <row r="874" spans="1:9">
      <c r="A874" t="n">
        <v>7930</v>
      </c>
      <c r="B874" s="55" t="n">
        <v>55</v>
      </c>
      <c r="C874" s="7" t="n">
        <v>17</v>
      </c>
      <c r="D874" s="7" t="n">
        <v>65024</v>
      </c>
      <c r="E874" s="7" t="n">
        <v>0</v>
      </c>
      <c r="F874" s="7" t="n">
        <v>0</v>
      </c>
      <c r="G874" s="7" t="n">
        <v>10</v>
      </c>
      <c r="H874" s="7" t="n">
        <v>1.20000004768372</v>
      </c>
      <c r="I874" s="7" t="n">
        <v>1</v>
      </c>
      <c r="J874" s="7" t="n">
        <v>0</v>
      </c>
    </row>
    <row r="875" spans="1:9">
      <c r="A875" t="s">
        <v>4</v>
      </c>
      <c r="B875" s="4" t="s">
        <v>5</v>
      </c>
      <c r="C875" s="4" t="s">
        <v>10</v>
      </c>
    </row>
    <row r="876" spans="1:9">
      <c r="A876" t="n">
        <v>7954</v>
      </c>
      <c r="B876" s="30" t="n">
        <v>16</v>
      </c>
      <c r="C876" s="7" t="n">
        <v>100</v>
      </c>
    </row>
    <row r="877" spans="1:9">
      <c r="A877" t="s">
        <v>4</v>
      </c>
      <c r="B877" s="4" t="s">
        <v>5</v>
      </c>
      <c r="C877" s="4" t="s">
        <v>10</v>
      </c>
      <c r="D877" s="4" t="s">
        <v>10</v>
      </c>
      <c r="E877" s="4" t="s">
        <v>22</v>
      </c>
      <c r="F877" s="4" t="s">
        <v>22</v>
      </c>
      <c r="G877" s="4" t="s">
        <v>22</v>
      </c>
      <c r="H877" s="4" t="s">
        <v>22</v>
      </c>
      <c r="I877" s="4" t="s">
        <v>13</v>
      </c>
      <c r="J877" s="4" t="s">
        <v>10</v>
      </c>
    </row>
    <row r="878" spans="1:9">
      <c r="A878" t="n">
        <v>7957</v>
      </c>
      <c r="B878" s="55" t="n">
        <v>55</v>
      </c>
      <c r="C878" s="7" t="n">
        <v>16</v>
      </c>
      <c r="D878" s="7" t="n">
        <v>65024</v>
      </c>
      <c r="E878" s="7" t="n">
        <v>0</v>
      </c>
      <c r="F878" s="7" t="n">
        <v>0</v>
      </c>
      <c r="G878" s="7" t="n">
        <v>10</v>
      </c>
      <c r="H878" s="7" t="n">
        <v>1.20000004768372</v>
      </c>
      <c r="I878" s="7" t="n">
        <v>1</v>
      </c>
      <c r="J878" s="7" t="n">
        <v>0</v>
      </c>
    </row>
    <row r="879" spans="1:9">
      <c r="A879" t="s">
        <v>4</v>
      </c>
      <c r="B879" s="4" t="s">
        <v>5</v>
      </c>
      <c r="C879" s="4" t="s">
        <v>13</v>
      </c>
      <c r="D879" s="4" t="s">
        <v>10</v>
      </c>
    </row>
    <row r="880" spans="1:9">
      <c r="A880" t="n">
        <v>7981</v>
      </c>
      <c r="B880" s="32" t="n">
        <v>45</v>
      </c>
      <c r="C880" s="7" t="n">
        <v>7</v>
      </c>
      <c r="D880" s="7" t="n">
        <v>255</v>
      </c>
    </row>
    <row r="881" spans="1:10">
      <c r="A881" t="s">
        <v>4</v>
      </c>
      <c r="B881" s="4" t="s">
        <v>5</v>
      </c>
      <c r="C881" s="4" t="s">
        <v>10</v>
      </c>
    </row>
    <row r="882" spans="1:10">
      <c r="A882" t="n">
        <v>7985</v>
      </c>
      <c r="B882" s="30" t="n">
        <v>16</v>
      </c>
      <c r="C882" s="7" t="n">
        <v>1000</v>
      </c>
    </row>
    <row r="883" spans="1:10">
      <c r="A883" t="s">
        <v>4</v>
      </c>
      <c r="B883" s="4" t="s">
        <v>5</v>
      </c>
      <c r="C883" s="4" t="s">
        <v>13</v>
      </c>
      <c r="D883" s="4" t="s">
        <v>10</v>
      </c>
      <c r="E883" s="4" t="s">
        <v>22</v>
      </c>
    </row>
    <row r="884" spans="1:10">
      <c r="A884" t="n">
        <v>7988</v>
      </c>
      <c r="B884" s="34" t="n">
        <v>58</v>
      </c>
      <c r="C884" s="7" t="n">
        <v>101</v>
      </c>
      <c r="D884" s="7" t="n">
        <v>500</v>
      </c>
      <c r="E884" s="7" t="n">
        <v>1</v>
      </c>
    </row>
    <row r="885" spans="1:10">
      <c r="A885" t="s">
        <v>4</v>
      </c>
      <c r="B885" s="4" t="s">
        <v>5</v>
      </c>
      <c r="C885" s="4" t="s">
        <v>13</v>
      </c>
      <c r="D885" s="4" t="s">
        <v>10</v>
      </c>
    </row>
    <row r="886" spans="1:10">
      <c r="A886" t="n">
        <v>7996</v>
      </c>
      <c r="B886" s="34" t="n">
        <v>58</v>
      </c>
      <c r="C886" s="7" t="n">
        <v>254</v>
      </c>
      <c r="D886" s="7" t="n">
        <v>0</v>
      </c>
    </row>
    <row r="887" spans="1:10">
      <c r="A887" t="s">
        <v>4</v>
      </c>
      <c r="B887" s="4" t="s">
        <v>5</v>
      </c>
      <c r="C887" s="4" t="s">
        <v>10</v>
      </c>
      <c r="D887" s="4" t="s">
        <v>13</v>
      </c>
    </row>
    <row r="888" spans="1:10">
      <c r="A888" t="n">
        <v>8000</v>
      </c>
      <c r="B888" s="56" t="n">
        <v>56</v>
      </c>
      <c r="C888" s="7" t="n">
        <v>0</v>
      </c>
      <c r="D888" s="7" t="n">
        <v>1</v>
      </c>
    </row>
    <row r="889" spans="1:10">
      <c r="A889" t="s">
        <v>4</v>
      </c>
      <c r="B889" s="4" t="s">
        <v>5</v>
      </c>
      <c r="C889" s="4" t="s">
        <v>10</v>
      </c>
      <c r="D889" s="4" t="s">
        <v>13</v>
      </c>
    </row>
    <row r="890" spans="1:10">
      <c r="A890" t="n">
        <v>8004</v>
      </c>
      <c r="B890" s="56" t="n">
        <v>56</v>
      </c>
      <c r="C890" s="7" t="n">
        <v>7032</v>
      </c>
      <c r="D890" s="7" t="n">
        <v>1</v>
      </c>
    </row>
    <row r="891" spans="1:10">
      <c r="A891" t="s">
        <v>4</v>
      </c>
      <c r="B891" s="4" t="s">
        <v>5</v>
      </c>
      <c r="C891" s="4" t="s">
        <v>10</v>
      </c>
      <c r="D891" s="4" t="s">
        <v>13</v>
      </c>
    </row>
    <row r="892" spans="1:10">
      <c r="A892" t="n">
        <v>8008</v>
      </c>
      <c r="B892" s="56" t="n">
        <v>56</v>
      </c>
      <c r="C892" s="7" t="n">
        <v>17</v>
      </c>
      <c r="D892" s="7" t="n">
        <v>1</v>
      </c>
    </row>
    <row r="893" spans="1:10">
      <c r="A893" t="s">
        <v>4</v>
      </c>
      <c r="B893" s="4" t="s">
        <v>5</v>
      </c>
      <c r="C893" s="4" t="s">
        <v>10</v>
      </c>
      <c r="D893" s="4" t="s">
        <v>13</v>
      </c>
    </row>
    <row r="894" spans="1:10">
      <c r="A894" t="n">
        <v>8012</v>
      </c>
      <c r="B894" s="56" t="n">
        <v>56</v>
      </c>
      <c r="C894" s="7" t="n">
        <v>16</v>
      </c>
      <c r="D894" s="7" t="n">
        <v>1</v>
      </c>
    </row>
    <row r="895" spans="1:10">
      <c r="A895" t="s">
        <v>4</v>
      </c>
      <c r="B895" s="4" t="s">
        <v>5</v>
      </c>
      <c r="C895" s="4" t="s">
        <v>13</v>
      </c>
      <c r="D895" s="4" t="s">
        <v>13</v>
      </c>
      <c r="E895" s="4" t="s">
        <v>22</v>
      </c>
      <c r="F895" s="4" t="s">
        <v>22</v>
      </c>
      <c r="G895" s="4" t="s">
        <v>22</v>
      </c>
      <c r="H895" s="4" t="s">
        <v>10</v>
      </c>
    </row>
    <row r="896" spans="1:10">
      <c r="A896" t="n">
        <v>8016</v>
      </c>
      <c r="B896" s="32" t="n">
        <v>45</v>
      </c>
      <c r="C896" s="7" t="n">
        <v>2</v>
      </c>
      <c r="D896" s="7" t="n">
        <v>3</v>
      </c>
      <c r="E896" s="7" t="n">
        <v>87.6999969482422</v>
      </c>
      <c r="F896" s="7" t="n">
        <v>39.6100006103516</v>
      </c>
      <c r="G896" s="7" t="n">
        <v>-238.740005493164</v>
      </c>
      <c r="H896" s="7" t="n">
        <v>0</v>
      </c>
    </row>
    <row r="897" spans="1:8">
      <c r="A897" t="s">
        <v>4</v>
      </c>
      <c r="B897" s="4" t="s">
        <v>5</v>
      </c>
      <c r="C897" s="4" t="s">
        <v>13</v>
      </c>
      <c r="D897" s="4" t="s">
        <v>13</v>
      </c>
      <c r="E897" s="4" t="s">
        <v>22</v>
      </c>
      <c r="F897" s="4" t="s">
        <v>22</v>
      </c>
      <c r="G897" s="4" t="s">
        <v>22</v>
      </c>
      <c r="H897" s="4" t="s">
        <v>10</v>
      </c>
      <c r="I897" s="4" t="s">
        <v>13</v>
      </c>
    </row>
    <row r="898" spans="1:8">
      <c r="A898" t="n">
        <v>8033</v>
      </c>
      <c r="B898" s="32" t="n">
        <v>45</v>
      </c>
      <c r="C898" s="7" t="n">
        <v>4</v>
      </c>
      <c r="D898" s="7" t="n">
        <v>3</v>
      </c>
      <c r="E898" s="7" t="n">
        <v>342.630004882813</v>
      </c>
      <c r="F898" s="7" t="n">
        <v>20.9300003051758</v>
      </c>
      <c r="G898" s="7" t="n">
        <v>0</v>
      </c>
      <c r="H898" s="7" t="n">
        <v>0</v>
      </c>
      <c r="I898" s="7" t="n">
        <v>0</v>
      </c>
    </row>
    <row r="899" spans="1:8">
      <c r="A899" t="s">
        <v>4</v>
      </c>
      <c r="B899" s="4" t="s">
        <v>5</v>
      </c>
      <c r="C899" s="4" t="s">
        <v>13</v>
      </c>
      <c r="D899" s="4" t="s">
        <v>13</v>
      </c>
      <c r="E899" s="4" t="s">
        <v>22</v>
      </c>
      <c r="F899" s="4" t="s">
        <v>10</v>
      </c>
    </row>
    <row r="900" spans="1:8">
      <c r="A900" t="n">
        <v>8051</v>
      </c>
      <c r="B900" s="32" t="n">
        <v>45</v>
      </c>
      <c r="C900" s="7" t="n">
        <v>5</v>
      </c>
      <c r="D900" s="7" t="n">
        <v>3</v>
      </c>
      <c r="E900" s="7" t="n">
        <v>3.29999995231628</v>
      </c>
      <c r="F900" s="7" t="n">
        <v>0</v>
      </c>
    </row>
    <row r="901" spans="1:8">
      <c r="A901" t="s">
        <v>4</v>
      </c>
      <c r="B901" s="4" t="s">
        <v>5</v>
      </c>
      <c r="C901" s="4" t="s">
        <v>13</v>
      </c>
      <c r="D901" s="4" t="s">
        <v>13</v>
      </c>
      <c r="E901" s="4" t="s">
        <v>22</v>
      </c>
      <c r="F901" s="4" t="s">
        <v>10</v>
      </c>
    </row>
    <row r="902" spans="1:8">
      <c r="A902" t="n">
        <v>8060</v>
      </c>
      <c r="B902" s="32" t="n">
        <v>45</v>
      </c>
      <c r="C902" s="7" t="n">
        <v>11</v>
      </c>
      <c r="D902" s="7" t="n">
        <v>3</v>
      </c>
      <c r="E902" s="7" t="n">
        <v>40</v>
      </c>
      <c r="F902" s="7" t="n">
        <v>0</v>
      </c>
    </row>
    <row r="903" spans="1:8">
      <c r="A903" t="s">
        <v>4</v>
      </c>
      <c r="B903" s="4" t="s">
        <v>5</v>
      </c>
      <c r="C903" s="4" t="s">
        <v>13</v>
      </c>
      <c r="D903" s="4" t="s">
        <v>13</v>
      </c>
      <c r="E903" s="4" t="s">
        <v>22</v>
      </c>
      <c r="F903" s="4" t="s">
        <v>22</v>
      </c>
      <c r="G903" s="4" t="s">
        <v>22</v>
      </c>
      <c r="H903" s="4" t="s">
        <v>10</v>
      </c>
    </row>
    <row r="904" spans="1:8">
      <c r="A904" t="n">
        <v>8069</v>
      </c>
      <c r="B904" s="32" t="n">
        <v>45</v>
      </c>
      <c r="C904" s="7" t="n">
        <v>2</v>
      </c>
      <c r="D904" s="7" t="n">
        <v>3</v>
      </c>
      <c r="E904" s="7" t="n">
        <v>87.6999969482422</v>
      </c>
      <c r="F904" s="7" t="n">
        <v>37.8300018310547</v>
      </c>
      <c r="G904" s="7" t="n">
        <v>-238.740005493164</v>
      </c>
      <c r="H904" s="7" t="n">
        <v>4000</v>
      </c>
    </row>
    <row r="905" spans="1:8">
      <c r="A905" t="s">
        <v>4</v>
      </c>
      <c r="B905" s="4" t="s">
        <v>5</v>
      </c>
      <c r="C905" s="4" t="s">
        <v>13</v>
      </c>
      <c r="D905" s="4" t="s">
        <v>13</v>
      </c>
      <c r="E905" s="4" t="s">
        <v>22</v>
      </c>
      <c r="F905" s="4" t="s">
        <v>22</v>
      </c>
      <c r="G905" s="4" t="s">
        <v>22</v>
      </c>
      <c r="H905" s="4" t="s">
        <v>10</v>
      </c>
      <c r="I905" s="4" t="s">
        <v>13</v>
      </c>
    </row>
    <row r="906" spans="1:8">
      <c r="A906" t="n">
        <v>8086</v>
      </c>
      <c r="B906" s="32" t="n">
        <v>45</v>
      </c>
      <c r="C906" s="7" t="n">
        <v>4</v>
      </c>
      <c r="D906" s="7" t="n">
        <v>3</v>
      </c>
      <c r="E906" s="7" t="n">
        <v>356.269989013672</v>
      </c>
      <c r="F906" s="7" t="n">
        <v>348.410003662109</v>
      </c>
      <c r="G906" s="7" t="n">
        <v>0</v>
      </c>
      <c r="H906" s="7" t="n">
        <v>4000</v>
      </c>
      <c r="I906" s="7" t="n">
        <v>1</v>
      </c>
    </row>
    <row r="907" spans="1:8">
      <c r="A907" t="s">
        <v>4</v>
      </c>
      <c r="B907" s="4" t="s">
        <v>5</v>
      </c>
      <c r="C907" s="4" t="s">
        <v>13</v>
      </c>
      <c r="D907" s="4" t="s">
        <v>13</v>
      </c>
      <c r="E907" s="4" t="s">
        <v>22</v>
      </c>
      <c r="F907" s="4" t="s">
        <v>10</v>
      </c>
    </row>
    <row r="908" spans="1:8">
      <c r="A908" t="n">
        <v>8104</v>
      </c>
      <c r="B908" s="32" t="n">
        <v>45</v>
      </c>
      <c r="C908" s="7" t="n">
        <v>5</v>
      </c>
      <c r="D908" s="7" t="n">
        <v>3</v>
      </c>
      <c r="E908" s="7" t="n">
        <v>2.40000009536743</v>
      </c>
      <c r="F908" s="7" t="n">
        <v>4000</v>
      </c>
    </row>
    <row r="909" spans="1:8">
      <c r="A909" t="s">
        <v>4</v>
      </c>
      <c r="B909" s="4" t="s">
        <v>5</v>
      </c>
      <c r="C909" s="4" t="s">
        <v>13</v>
      </c>
      <c r="D909" s="4" t="s">
        <v>10</v>
      </c>
    </row>
    <row r="910" spans="1:8">
      <c r="A910" t="n">
        <v>8113</v>
      </c>
      <c r="B910" s="34" t="n">
        <v>58</v>
      </c>
      <c r="C910" s="7" t="n">
        <v>255</v>
      </c>
      <c r="D910" s="7" t="n">
        <v>0</v>
      </c>
    </row>
    <row r="911" spans="1:8">
      <c r="A911" t="s">
        <v>4</v>
      </c>
      <c r="B911" s="4" t="s">
        <v>5</v>
      </c>
      <c r="C911" s="4" t="s">
        <v>13</v>
      </c>
      <c r="D911" s="4" t="s">
        <v>10</v>
      </c>
    </row>
    <row r="912" spans="1:8">
      <c r="A912" t="n">
        <v>8117</v>
      </c>
      <c r="B912" s="32" t="n">
        <v>45</v>
      </c>
      <c r="C912" s="7" t="n">
        <v>7</v>
      </c>
      <c r="D912" s="7" t="n">
        <v>255</v>
      </c>
    </row>
    <row r="913" spans="1:9">
      <c r="A913" t="s">
        <v>4</v>
      </c>
      <c r="B913" s="4" t="s">
        <v>5</v>
      </c>
      <c r="C913" s="4" t="s">
        <v>10</v>
      </c>
    </row>
    <row r="914" spans="1:9">
      <c r="A914" t="n">
        <v>8121</v>
      </c>
      <c r="B914" s="30" t="n">
        <v>16</v>
      </c>
      <c r="C914" s="7" t="n">
        <v>1000</v>
      </c>
    </row>
    <row r="915" spans="1:9">
      <c r="A915" t="s">
        <v>4</v>
      </c>
      <c r="B915" s="4" t="s">
        <v>5</v>
      </c>
      <c r="C915" s="4" t="s">
        <v>13</v>
      </c>
      <c r="D915" s="4" t="s">
        <v>10</v>
      </c>
      <c r="E915" s="4" t="s">
        <v>22</v>
      </c>
    </row>
    <row r="916" spans="1:9">
      <c r="A916" t="n">
        <v>8124</v>
      </c>
      <c r="B916" s="34" t="n">
        <v>58</v>
      </c>
      <c r="C916" s="7" t="n">
        <v>101</v>
      </c>
      <c r="D916" s="7" t="n">
        <v>500</v>
      </c>
      <c r="E916" s="7" t="n">
        <v>1</v>
      </c>
    </row>
    <row r="917" spans="1:9">
      <c r="A917" t="s">
        <v>4</v>
      </c>
      <c r="B917" s="4" t="s">
        <v>5</v>
      </c>
      <c r="C917" s="4" t="s">
        <v>13</v>
      </c>
      <c r="D917" s="4" t="s">
        <v>10</v>
      </c>
    </row>
    <row r="918" spans="1:9">
      <c r="A918" t="n">
        <v>8132</v>
      </c>
      <c r="B918" s="34" t="n">
        <v>58</v>
      </c>
      <c r="C918" s="7" t="n">
        <v>254</v>
      </c>
      <c r="D918" s="7" t="n">
        <v>0</v>
      </c>
    </row>
    <row r="919" spans="1:9">
      <c r="A919" t="s">
        <v>4</v>
      </c>
      <c r="B919" s="4" t="s">
        <v>5</v>
      </c>
      <c r="C919" s="4" t="s">
        <v>13</v>
      </c>
      <c r="D919" s="4" t="s">
        <v>13</v>
      </c>
      <c r="E919" s="4" t="s">
        <v>22</v>
      </c>
      <c r="F919" s="4" t="s">
        <v>22</v>
      </c>
      <c r="G919" s="4" t="s">
        <v>22</v>
      </c>
      <c r="H919" s="4" t="s">
        <v>10</v>
      </c>
    </row>
    <row r="920" spans="1:9">
      <c r="A920" t="n">
        <v>8136</v>
      </c>
      <c r="B920" s="32" t="n">
        <v>45</v>
      </c>
      <c r="C920" s="7" t="n">
        <v>2</v>
      </c>
      <c r="D920" s="7" t="n">
        <v>3</v>
      </c>
      <c r="E920" s="7" t="n">
        <v>89.6800003051758</v>
      </c>
      <c r="F920" s="7" t="n">
        <v>37.3699989318848</v>
      </c>
      <c r="G920" s="7" t="n">
        <v>-218.25</v>
      </c>
      <c r="H920" s="7" t="n">
        <v>0</v>
      </c>
    </row>
    <row r="921" spans="1:9">
      <c r="A921" t="s">
        <v>4</v>
      </c>
      <c r="B921" s="4" t="s">
        <v>5</v>
      </c>
      <c r="C921" s="4" t="s">
        <v>13</v>
      </c>
      <c r="D921" s="4" t="s">
        <v>13</v>
      </c>
      <c r="E921" s="4" t="s">
        <v>22</v>
      </c>
      <c r="F921" s="4" t="s">
        <v>22</v>
      </c>
      <c r="G921" s="4" t="s">
        <v>22</v>
      </c>
      <c r="H921" s="4" t="s">
        <v>10</v>
      </c>
      <c r="I921" s="4" t="s">
        <v>13</v>
      </c>
    </row>
    <row r="922" spans="1:9">
      <c r="A922" t="n">
        <v>8153</v>
      </c>
      <c r="B922" s="32" t="n">
        <v>45</v>
      </c>
      <c r="C922" s="7" t="n">
        <v>4</v>
      </c>
      <c r="D922" s="7" t="n">
        <v>3</v>
      </c>
      <c r="E922" s="7" t="n">
        <v>6.71999979019165</v>
      </c>
      <c r="F922" s="7" t="n">
        <v>23.3400001525879</v>
      </c>
      <c r="G922" s="7" t="n">
        <v>0</v>
      </c>
      <c r="H922" s="7" t="n">
        <v>0</v>
      </c>
      <c r="I922" s="7" t="n">
        <v>0</v>
      </c>
    </row>
    <row r="923" spans="1:9">
      <c r="A923" t="s">
        <v>4</v>
      </c>
      <c r="B923" s="4" t="s">
        <v>5</v>
      </c>
      <c r="C923" s="4" t="s">
        <v>13</v>
      </c>
      <c r="D923" s="4" t="s">
        <v>13</v>
      </c>
      <c r="E923" s="4" t="s">
        <v>22</v>
      </c>
      <c r="F923" s="4" t="s">
        <v>10</v>
      </c>
    </row>
    <row r="924" spans="1:9">
      <c r="A924" t="n">
        <v>8171</v>
      </c>
      <c r="B924" s="32" t="n">
        <v>45</v>
      </c>
      <c r="C924" s="7" t="n">
        <v>5</v>
      </c>
      <c r="D924" s="7" t="n">
        <v>3</v>
      </c>
      <c r="E924" s="7" t="n">
        <v>2.59999990463257</v>
      </c>
      <c r="F924" s="7" t="n">
        <v>0</v>
      </c>
    </row>
    <row r="925" spans="1:9">
      <c r="A925" t="s">
        <v>4</v>
      </c>
      <c r="B925" s="4" t="s">
        <v>5</v>
      </c>
      <c r="C925" s="4" t="s">
        <v>13</v>
      </c>
      <c r="D925" s="4" t="s">
        <v>13</v>
      </c>
      <c r="E925" s="4" t="s">
        <v>22</v>
      </c>
      <c r="F925" s="4" t="s">
        <v>10</v>
      </c>
    </row>
    <row r="926" spans="1:9">
      <c r="A926" t="n">
        <v>8180</v>
      </c>
      <c r="B926" s="32" t="n">
        <v>45</v>
      </c>
      <c r="C926" s="7" t="n">
        <v>11</v>
      </c>
      <c r="D926" s="7" t="n">
        <v>3</v>
      </c>
      <c r="E926" s="7" t="n">
        <v>40</v>
      </c>
      <c r="F926" s="7" t="n">
        <v>0</v>
      </c>
    </row>
    <row r="927" spans="1:9">
      <c r="A927" t="s">
        <v>4</v>
      </c>
      <c r="B927" s="4" t="s">
        <v>5</v>
      </c>
      <c r="C927" s="4" t="s">
        <v>10</v>
      </c>
      <c r="D927" s="4" t="s">
        <v>22</v>
      </c>
      <c r="E927" s="4" t="s">
        <v>22</v>
      </c>
      <c r="F927" s="4" t="s">
        <v>22</v>
      </c>
      <c r="G927" s="4" t="s">
        <v>22</v>
      </c>
    </row>
    <row r="928" spans="1:9">
      <c r="A928" t="n">
        <v>8189</v>
      </c>
      <c r="B928" s="43" t="n">
        <v>46</v>
      </c>
      <c r="C928" s="7" t="n">
        <v>0</v>
      </c>
      <c r="D928" s="7" t="n">
        <v>88.9300003051758</v>
      </c>
      <c r="E928" s="7" t="n">
        <v>36.060001373291</v>
      </c>
      <c r="F928" s="7" t="n">
        <v>-219.119995117188</v>
      </c>
      <c r="G928" s="7" t="n">
        <v>180</v>
      </c>
    </row>
    <row r="929" spans="1:9">
      <c r="A929" t="s">
        <v>4</v>
      </c>
      <c r="B929" s="4" t="s">
        <v>5</v>
      </c>
      <c r="C929" s="4" t="s">
        <v>10</v>
      </c>
      <c r="D929" s="4" t="s">
        <v>22</v>
      </c>
      <c r="E929" s="4" t="s">
        <v>22</v>
      </c>
      <c r="F929" s="4" t="s">
        <v>22</v>
      </c>
      <c r="G929" s="4" t="s">
        <v>22</v>
      </c>
    </row>
    <row r="930" spans="1:9">
      <c r="A930" t="n">
        <v>8208</v>
      </c>
      <c r="B930" s="43" t="n">
        <v>46</v>
      </c>
      <c r="C930" s="7" t="n">
        <v>17</v>
      </c>
      <c r="D930" s="7" t="n">
        <v>89.8399963378906</v>
      </c>
      <c r="E930" s="7" t="n">
        <v>36.060001373291</v>
      </c>
      <c r="F930" s="7" t="n">
        <v>-218.279998779297</v>
      </c>
      <c r="G930" s="7" t="n">
        <v>180</v>
      </c>
    </row>
    <row r="931" spans="1:9">
      <c r="A931" t="s">
        <v>4</v>
      </c>
      <c r="B931" s="4" t="s">
        <v>5</v>
      </c>
      <c r="C931" s="4" t="s">
        <v>10</v>
      </c>
      <c r="D931" s="4" t="s">
        <v>22</v>
      </c>
      <c r="E931" s="4" t="s">
        <v>22</v>
      </c>
      <c r="F931" s="4" t="s">
        <v>22</v>
      </c>
      <c r="G931" s="4" t="s">
        <v>22</v>
      </c>
    </row>
    <row r="932" spans="1:9">
      <c r="A932" t="n">
        <v>8227</v>
      </c>
      <c r="B932" s="43" t="n">
        <v>46</v>
      </c>
      <c r="C932" s="7" t="n">
        <v>16</v>
      </c>
      <c r="D932" s="7" t="n">
        <v>88</v>
      </c>
      <c r="E932" s="7" t="n">
        <v>36.060001373291</v>
      </c>
      <c r="F932" s="7" t="n">
        <v>-218.210006713867</v>
      </c>
      <c r="G932" s="7" t="n">
        <v>180</v>
      </c>
    </row>
    <row r="933" spans="1:9">
      <c r="A933" t="s">
        <v>4</v>
      </c>
      <c r="B933" s="4" t="s">
        <v>5</v>
      </c>
      <c r="C933" s="4" t="s">
        <v>10</v>
      </c>
      <c r="D933" s="4" t="s">
        <v>22</v>
      </c>
      <c r="E933" s="4" t="s">
        <v>22</v>
      </c>
      <c r="F933" s="4" t="s">
        <v>22</v>
      </c>
      <c r="G933" s="4" t="s">
        <v>22</v>
      </c>
    </row>
    <row r="934" spans="1:9">
      <c r="A934" t="n">
        <v>8246</v>
      </c>
      <c r="B934" s="43" t="n">
        <v>46</v>
      </c>
      <c r="C934" s="7" t="n">
        <v>7032</v>
      </c>
      <c r="D934" s="7" t="n">
        <v>88.4300003051758</v>
      </c>
      <c r="E934" s="7" t="n">
        <v>36.060001373291</v>
      </c>
      <c r="F934" s="7" t="n">
        <v>-218.690002441406</v>
      </c>
      <c r="G934" s="7" t="n">
        <v>180</v>
      </c>
    </row>
    <row r="935" spans="1:9">
      <c r="A935" t="s">
        <v>4</v>
      </c>
      <c r="B935" s="4" t="s">
        <v>5</v>
      </c>
      <c r="C935" s="4" t="s">
        <v>10</v>
      </c>
      <c r="D935" s="4" t="s">
        <v>13</v>
      </c>
      <c r="E935" s="4" t="s">
        <v>6</v>
      </c>
      <c r="F935" s="4" t="s">
        <v>22</v>
      </c>
      <c r="G935" s="4" t="s">
        <v>22</v>
      </c>
      <c r="H935" s="4" t="s">
        <v>22</v>
      </c>
    </row>
    <row r="936" spans="1:9">
      <c r="A936" t="n">
        <v>8265</v>
      </c>
      <c r="B936" s="47" t="n">
        <v>48</v>
      </c>
      <c r="C936" s="7" t="n">
        <v>0</v>
      </c>
      <c r="D936" s="7" t="n">
        <v>0</v>
      </c>
      <c r="E936" s="7" t="s">
        <v>104</v>
      </c>
      <c r="F936" s="7" t="n">
        <v>0</v>
      </c>
      <c r="G936" s="7" t="n">
        <v>1</v>
      </c>
      <c r="H936" s="7" t="n">
        <v>0</v>
      </c>
    </row>
    <row r="937" spans="1:9">
      <c r="A937" t="s">
        <v>4</v>
      </c>
      <c r="B937" s="4" t="s">
        <v>5</v>
      </c>
      <c r="C937" s="4" t="s">
        <v>13</v>
      </c>
      <c r="D937" s="4" t="s">
        <v>10</v>
      </c>
    </row>
    <row r="938" spans="1:9">
      <c r="A938" t="n">
        <v>8290</v>
      </c>
      <c r="B938" s="34" t="n">
        <v>58</v>
      </c>
      <c r="C938" s="7" t="n">
        <v>255</v>
      </c>
      <c r="D938" s="7" t="n">
        <v>0</v>
      </c>
    </row>
    <row r="939" spans="1:9">
      <c r="A939" t="s">
        <v>4</v>
      </c>
      <c r="B939" s="4" t="s">
        <v>5</v>
      </c>
      <c r="C939" s="4" t="s">
        <v>13</v>
      </c>
      <c r="D939" s="4" t="s">
        <v>10</v>
      </c>
      <c r="E939" s="4" t="s">
        <v>6</v>
      </c>
    </row>
    <row r="940" spans="1:9">
      <c r="A940" t="n">
        <v>8294</v>
      </c>
      <c r="B940" s="36" t="n">
        <v>51</v>
      </c>
      <c r="C940" s="7" t="n">
        <v>4</v>
      </c>
      <c r="D940" s="7" t="n">
        <v>16</v>
      </c>
      <c r="E940" s="7" t="s">
        <v>111</v>
      </c>
    </row>
    <row r="941" spans="1:9">
      <c r="A941" t="s">
        <v>4</v>
      </c>
      <c r="B941" s="4" t="s">
        <v>5</v>
      </c>
      <c r="C941" s="4" t="s">
        <v>10</v>
      </c>
    </row>
    <row r="942" spans="1:9">
      <c r="A942" t="n">
        <v>8307</v>
      </c>
      <c r="B942" s="30" t="n">
        <v>16</v>
      </c>
      <c r="C942" s="7" t="n">
        <v>0</v>
      </c>
    </row>
    <row r="943" spans="1:9">
      <c r="A943" t="s">
        <v>4</v>
      </c>
      <c r="B943" s="4" t="s">
        <v>5</v>
      </c>
      <c r="C943" s="4" t="s">
        <v>10</v>
      </c>
      <c r="D943" s="4" t="s">
        <v>37</v>
      </c>
      <c r="E943" s="4" t="s">
        <v>13</v>
      </c>
      <c r="F943" s="4" t="s">
        <v>13</v>
      </c>
    </row>
    <row r="944" spans="1:9">
      <c r="A944" t="n">
        <v>8310</v>
      </c>
      <c r="B944" s="37" t="n">
        <v>26</v>
      </c>
      <c r="C944" s="7" t="n">
        <v>16</v>
      </c>
      <c r="D944" s="7" t="s">
        <v>112</v>
      </c>
      <c r="E944" s="7" t="n">
        <v>2</v>
      </c>
      <c r="F944" s="7" t="n">
        <v>0</v>
      </c>
    </row>
    <row r="945" spans="1:8">
      <c r="A945" t="s">
        <v>4</v>
      </c>
      <c r="B945" s="4" t="s">
        <v>5</v>
      </c>
    </row>
    <row r="946" spans="1:8">
      <c r="A946" t="n">
        <v>8396</v>
      </c>
      <c r="B946" s="28" t="n">
        <v>28</v>
      </c>
    </row>
    <row r="947" spans="1:8">
      <c r="A947" t="s">
        <v>4</v>
      </c>
      <c r="B947" s="4" t="s">
        <v>5</v>
      </c>
      <c r="C947" s="4" t="s">
        <v>13</v>
      </c>
      <c r="D947" s="4" t="s">
        <v>10</v>
      </c>
      <c r="E947" s="4" t="s">
        <v>6</v>
      </c>
    </row>
    <row r="948" spans="1:8">
      <c r="A948" t="n">
        <v>8397</v>
      </c>
      <c r="B948" s="36" t="n">
        <v>51</v>
      </c>
      <c r="C948" s="7" t="n">
        <v>4</v>
      </c>
      <c r="D948" s="7" t="n">
        <v>7032</v>
      </c>
      <c r="E948" s="7" t="s">
        <v>113</v>
      </c>
    </row>
    <row r="949" spans="1:8">
      <c r="A949" t="s">
        <v>4</v>
      </c>
      <c r="B949" s="4" t="s">
        <v>5</v>
      </c>
      <c r="C949" s="4" t="s">
        <v>10</v>
      </c>
    </row>
    <row r="950" spans="1:8">
      <c r="A950" t="n">
        <v>8411</v>
      </c>
      <c r="B950" s="30" t="n">
        <v>16</v>
      </c>
      <c r="C950" s="7" t="n">
        <v>0</v>
      </c>
    </row>
    <row r="951" spans="1:8">
      <c r="A951" t="s">
        <v>4</v>
      </c>
      <c r="B951" s="4" t="s">
        <v>5</v>
      </c>
      <c r="C951" s="4" t="s">
        <v>10</v>
      </c>
      <c r="D951" s="4" t="s">
        <v>37</v>
      </c>
      <c r="E951" s="4" t="s">
        <v>13</v>
      </c>
      <c r="F951" s="4" t="s">
        <v>13</v>
      </c>
      <c r="G951" s="4" t="s">
        <v>37</v>
      </c>
      <c r="H951" s="4" t="s">
        <v>13</v>
      </c>
      <c r="I951" s="4" t="s">
        <v>13</v>
      </c>
    </row>
    <row r="952" spans="1:8">
      <c r="A952" t="n">
        <v>8414</v>
      </c>
      <c r="B952" s="37" t="n">
        <v>26</v>
      </c>
      <c r="C952" s="7" t="n">
        <v>7032</v>
      </c>
      <c r="D952" s="7" t="s">
        <v>114</v>
      </c>
      <c r="E952" s="7" t="n">
        <v>2</v>
      </c>
      <c r="F952" s="7" t="n">
        <v>3</v>
      </c>
      <c r="G952" s="7" t="s">
        <v>115</v>
      </c>
      <c r="H952" s="7" t="n">
        <v>2</v>
      </c>
      <c r="I952" s="7" t="n">
        <v>0</v>
      </c>
    </row>
    <row r="953" spans="1:8">
      <c r="A953" t="s">
        <v>4</v>
      </c>
      <c r="B953" s="4" t="s">
        <v>5</v>
      </c>
    </row>
    <row r="954" spans="1:8">
      <c r="A954" t="n">
        <v>8527</v>
      </c>
      <c r="B954" s="28" t="n">
        <v>28</v>
      </c>
    </row>
    <row r="955" spans="1:8">
      <c r="A955" t="s">
        <v>4</v>
      </c>
      <c r="B955" s="4" t="s">
        <v>5</v>
      </c>
      <c r="C955" s="4" t="s">
        <v>13</v>
      </c>
      <c r="D955" s="4" t="s">
        <v>10</v>
      </c>
      <c r="E955" s="4" t="s">
        <v>6</v>
      </c>
    </row>
    <row r="956" spans="1:8">
      <c r="A956" t="n">
        <v>8528</v>
      </c>
      <c r="B956" s="36" t="n">
        <v>51</v>
      </c>
      <c r="C956" s="7" t="n">
        <v>4</v>
      </c>
      <c r="D956" s="7" t="n">
        <v>0</v>
      </c>
      <c r="E956" s="7" t="s">
        <v>46</v>
      </c>
    </row>
    <row r="957" spans="1:8">
      <c r="A957" t="s">
        <v>4</v>
      </c>
      <c r="B957" s="4" t="s">
        <v>5</v>
      </c>
      <c r="C957" s="4" t="s">
        <v>10</v>
      </c>
    </row>
    <row r="958" spans="1:8">
      <c r="A958" t="n">
        <v>8541</v>
      </c>
      <c r="B958" s="30" t="n">
        <v>16</v>
      </c>
      <c r="C958" s="7" t="n">
        <v>0</v>
      </c>
    </row>
    <row r="959" spans="1:8">
      <c r="A959" t="s">
        <v>4</v>
      </c>
      <c r="B959" s="4" t="s">
        <v>5</v>
      </c>
      <c r="C959" s="4" t="s">
        <v>10</v>
      </c>
      <c r="D959" s="4" t="s">
        <v>37</v>
      </c>
      <c r="E959" s="4" t="s">
        <v>13</v>
      </c>
      <c r="F959" s="4" t="s">
        <v>13</v>
      </c>
      <c r="G959" s="4" t="s">
        <v>37</v>
      </c>
      <c r="H959" s="4" t="s">
        <v>13</v>
      </c>
      <c r="I959" s="4" t="s">
        <v>13</v>
      </c>
    </row>
    <row r="960" spans="1:8">
      <c r="A960" t="n">
        <v>8544</v>
      </c>
      <c r="B960" s="37" t="n">
        <v>26</v>
      </c>
      <c r="C960" s="7" t="n">
        <v>0</v>
      </c>
      <c r="D960" s="7" t="s">
        <v>116</v>
      </c>
      <c r="E960" s="7" t="n">
        <v>2</v>
      </c>
      <c r="F960" s="7" t="n">
        <v>3</v>
      </c>
      <c r="G960" s="7" t="s">
        <v>117</v>
      </c>
      <c r="H960" s="7" t="n">
        <v>2</v>
      </c>
      <c r="I960" s="7" t="n">
        <v>0</v>
      </c>
    </row>
    <row r="961" spans="1:9">
      <c r="A961" t="s">
        <v>4</v>
      </c>
      <c r="B961" s="4" t="s">
        <v>5</v>
      </c>
    </row>
    <row r="962" spans="1:9">
      <c r="A962" t="n">
        <v>8675</v>
      </c>
      <c r="B962" s="28" t="n">
        <v>28</v>
      </c>
    </row>
    <row r="963" spans="1:9">
      <c r="A963" t="s">
        <v>4</v>
      </c>
      <c r="B963" s="4" t="s">
        <v>5</v>
      </c>
      <c r="C963" s="4" t="s">
        <v>13</v>
      </c>
      <c r="D963" s="4" t="s">
        <v>22</v>
      </c>
      <c r="E963" s="4" t="s">
        <v>10</v>
      </c>
      <c r="F963" s="4" t="s">
        <v>13</v>
      </c>
    </row>
    <row r="964" spans="1:9">
      <c r="A964" t="n">
        <v>8676</v>
      </c>
      <c r="B964" s="33" t="n">
        <v>49</v>
      </c>
      <c r="C964" s="7" t="n">
        <v>3</v>
      </c>
      <c r="D964" s="7" t="n">
        <v>0.5</v>
      </c>
      <c r="E964" s="7" t="n">
        <v>500</v>
      </c>
      <c r="F964" s="7" t="n">
        <v>0</v>
      </c>
    </row>
    <row r="965" spans="1:9">
      <c r="A965" t="s">
        <v>4</v>
      </c>
      <c r="B965" s="4" t="s">
        <v>5</v>
      </c>
      <c r="C965" s="4" t="s">
        <v>13</v>
      </c>
      <c r="D965" s="4" t="s">
        <v>13</v>
      </c>
      <c r="E965" s="4" t="s">
        <v>13</v>
      </c>
      <c r="F965" s="4" t="s">
        <v>22</v>
      </c>
      <c r="G965" s="4" t="s">
        <v>22</v>
      </c>
      <c r="H965" s="4" t="s">
        <v>22</v>
      </c>
      <c r="I965" s="4" t="s">
        <v>22</v>
      </c>
      <c r="J965" s="4" t="s">
        <v>22</v>
      </c>
    </row>
    <row r="966" spans="1:9">
      <c r="A966" t="n">
        <v>8685</v>
      </c>
      <c r="B966" s="52" t="n">
        <v>76</v>
      </c>
      <c r="C966" s="7" t="n">
        <v>0</v>
      </c>
      <c r="D966" s="7" t="n">
        <v>3</v>
      </c>
      <c r="E966" s="7" t="n">
        <v>0</v>
      </c>
      <c r="F966" s="7" t="n">
        <v>1</v>
      </c>
      <c r="G966" s="7" t="n">
        <v>1</v>
      </c>
      <c r="H966" s="7" t="n">
        <v>1</v>
      </c>
      <c r="I966" s="7" t="n">
        <v>1</v>
      </c>
      <c r="J966" s="7" t="n">
        <v>1000</v>
      </c>
    </row>
    <row r="967" spans="1:9">
      <c r="A967" t="s">
        <v>4</v>
      </c>
      <c r="B967" s="4" t="s">
        <v>5</v>
      </c>
      <c r="C967" s="4" t="s">
        <v>13</v>
      </c>
      <c r="D967" s="4" t="s">
        <v>13</v>
      </c>
    </row>
    <row r="968" spans="1:9">
      <c r="A968" t="n">
        <v>8709</v>
      </c>
      <c r="B968" s="57" t="n">
        <v>77</v>
      </c>
      <c r="C968" s="7" t="n">
        <v>0</v>
      </c>
      <c r="D968" s="7" t="n">
        <v>3</v>
      </c>
    </row>
    <row r="969" spans="1:9">
      <c r="A969" t="s">
        <v>4</v>
      </c>
      <c r="B969" s="4" t="s">
        <v>5</v>
      </c>
      <c r="C969" s="4" t="s">
        <v>10</v>
      </c>
    </row>
    <row r="970" spans="1:9">
      <c r="A970" t="n">
        <v>8712</v>
      </c>
      <c r="B970" s="30" t="n">
        <v>16</v>
      </c>
      <c r="C970" s="7" t="n">
        <v>1000</v>
      </c>
    </row>
    <row r="971" spans="1:9">
      <c r="A971" t="s">
        <v>4</v>
      </c>
      <c r="B971" s="4" t="s">
        <v>5</v>
      </c>
      <c r="C971" s="4" t="s">
        <v>13</v>
      </c>
      <c r="D971" s="4" t="s">
        <v>13</v>
      </c>
      <c r="E971" s="4" t="s">
        <v>13</v>
      </c>
      <c r="F971" s="4" t="s">
        <v>22</v>
      </c>
      <c r="G971" s="4" t="s">
        <v>22</v>
      </c>
      <c r="H971" s="4" t="s">
        <v>22</v>
      </c>
      <c r="I971" s="4" t="s">
        <v>22</v>
      </c>
      <c r="J971" s="4" t="s">
        <v>22</v>
      </c>
    </row>
    <row r="972" spans="1:9">
      <c r="A972" t="n">
        <v>8715</v>
      </c>
      <c r="B972" s="52" t="n">
        <v>76</v>
      </c>
      <c r="C972" s="7" t="n">
        <v>1</v>
      </c>
      <c r="D972" s="7" t="n">
        <v>3</v>
      </c>
      <c r="E972" s="7" t="n">
        <v>0</v>
      </c>
      <c r="F972" s="7" t="n">
        <v>1</v>
      </c>
      <c r="G972" s="7" t="n">
        <v>1</v>
      </c>
      <c r="H972" s="7" t="n">
        <v>1</v>
      </c>
      <c r="I972" s="7" t="n">
        <v>1</v>
      </c>
      <c r="J972" s="7" t="n">
        <v>1000</v>
      </c>
    </row>
    <row r="973" spans="1:9">
      <c r="A973" t="s">
        <v>4</v>
      </c>
      <c r="B973" s="4" t="s">
        <v>5</v>
      </c>
      <c r="C973" s="4" t="s">
        <v>13</v>
      </c>
      <c r="D973" s="4" t="s">
        <v>13</v>
      </c>
    </row>
    <row r="974" spans="1:9">
      <c r="A974" t="n">
        <v>8739</v>
      </c>
      <c r="B974" s="57" t="n">
        <v>77</v>
      </c>
      <c r="C974" s="7" t="n">
        <v>1</v>
      </c>
      <c r="D974" s="7" t="n">
        <v>3</v>
      </c>
    </row>
    <row r="975" spans="1:9">
      <c r="A975" t="s">
        <v>4</v>
      </c>
      <c r="B975" s="4" t="s">
        <v>5</v>
      </c>
      <c r="C975" s="4" t="s">
        <v>10</v>
      </c>
    </row>
    <row r="976" spans="1:9">
      <c r="A976" t="n">
        <v>8742</v>
      </c>
      <c r="B976" s="30" t="n">
        <v>16</v>
      </c>
      <c r="C976" s="7" t="n">
        <v>1000</v>
      </c>
    </row>
    <row r="977" spans="1:10">
      <c r="A977" t="s">
        <v>4</v>
      </c>
      <c r="B977" s="4" t="s">
        <v>5</v>
      </c>
      <c r="C977" s="4" t="s">
        <v>13</v>
      </c>
      <c r="D977" s="4" t="s">
        <v>13</v>
      </c>
      <c r="E977" s="4" t="s">
        <v>13</v>
      </c>
      <c r="F977" s="4" t="s">
        <v>22</v>
      </c>
      <c r="G977" s="4" t="s">
        <v>22</v>
      </c>
      <c r="H977" s="4" t="s">
        <v>22</v>
      </c>
      <c r="I977" s="4" t="s">
        <v>22</v>
      </c>
      <c r="J977" s="4" t="s">
        <v>22</v>
      </c>
    </row>
    <row r="978" spans="1:10">
      <c r="A978" t="n">
        <v>8745</v>
      </c>
      <c r="B978" s="52" t="n">
        <v>76</v>
      </c>
      <c r="C978" s="7" t="n">
        <v>2</v>
      </c>
      <c r="D978" s="7" t="n">
        <v>3</v>
      </c>
      <c r="E978" s="7" t="n">
        <v>0</v>
      </c>
      <c r="F978" s="7" t="n">
        <v>1</v>
      </c>
      <c r="G978" s="7" t="n">
        <v>1</v>
      </c>
      <c r="H978" s="7" t="n">
        <v>1</v>
      </c>
      <c r="I978" s="7" t="n">
        <v>1</v>
      </c>
      <c r="J978" s="7" t="n">
        <v>1000</v>
      </c>
    </row>
    <row r="979" spans="1:10">
      <c r="A979" t="s">
        <v>4</v>
      </c>
      <c r="B979" s="4" t="s">
        <v>5</v>
      </c>
      <c r="C979" s="4" t="s">
        <v>13</v>
      </c>
      <c r="D979" s="4" t="s">
        <v>13</v>
      </c>
    </row>
    <row r="980" spans="1:10">
      <c r="A980" t="n">
        <v>8769</v>
      </c>
      <c r="B980" s="57" t="n">
        <v>77</v>
      </c>
      <c r="C980" s="7" t="n">
        <v>2</v>
      </c>
      <c r="D980" s="7" t="n">
        <v>3</v>
      </c>
    </row>
    <row r="981" spans="1:10">
      <c r="A981" t="s">
        <v>4</v>
      </c>
      <c r="B981" s="4" t="s">
        <v>5</v>
      </c>
      <c r="C981" s="4" t="s">
        <v>10</v>
      </c>
    </row>
    <row r="982" spans="1:10">
      <c r="A982" t="n">
        <v>8772</v>
      </c>
      <c r="B982" s="30" t="n">
        <v>16</v>
      </c>
      <c r="C982" s="7" t="n">
        <v>1000</v>
      </c>
    </row>
    <row r="983" spans="1:10">
      <c r="A983" t="s">
        <v>4</v>
      </c>
      <c r="B983" s="4" t="s">
        <v>5</v>
      </c>
      <c r="C983" s="4" t="s">
        <v>13</v>
      </c>
      <c r="D983" s="4" t="s">
        <v>13</v>
      </c>
      <c r="E983" s="4" t="s">
        <v>22</v>
      </c>
      <c r="F983" s="4" t="s">
        <v>22</v>
      </c>
      <c r="G983" s="4" t="s">
        <v>22</v>
      </c>
      <c r="H983" s="4" t="s">
        <v>10</v>
      </c>
    </row>
    <row r="984" spans="1:10">
      <c r="A984" t="n">
        <v>8775</v>
      </c>
      <c r="B984" s="32" t="n">
        <v>45</v>
      </c>
      <c r="C984" s="7" t="n">
        <v>2</v>
      </c>
      <c r="D984" s="7" t="n">
        <v>3</v>
      </c>
      <c r="E984" s="7" t="n">
        <v>88.870002746582</v>
      </c>
      <c r="F984" s="7" t="n">
        <v>37.2000007629395</v>
      </c>
      <c r="G984" s="7" t="n">
        <v>-219.270004272461</v>
      </c>
      <c r="H984" s="7" t="n">
        <v>0</v>
      </c>
    </row>
    <row r="985" spans="1:10">
      <c r="A985" t="s">
        <v>4</v>
      </c>
      <c r="B985" s="4" t="s">
        <v>5</v>
      </c>
      <c r="C985" s="4" t="s">
        <v>13</v>
      </c>
      <c r="D985" s="4" t="s">
        <v>13</v>
      </c>
      <c r="E985" s="4" t="s">
        <v>22</v>
      </c>
      <c r="F985" s="4" t="s">
        <v>22</v>
      </c>
      <c r="G985" s="4" t="s">
        <v>22</v>
      </c>
      <c r="H985" s="4" t="s">
        <v>10</v>
      </c>
      <c r="I985" s="4" t="s">
        <v>13</v>
      </c>
    </row>
    <row r="986" spans="1:10">
      <c r="A986" t="n">
        <v>8792</v>
      </c>
      <c r="B986" s="32" t="n">
        <v>45</v>
      </c>
      <c r="C986" s="7" t="n">
        <v>4</v>
      </c>
      <c r="D986" s="7" t="n">
        <v>3</v>
      </c>
      <c r="E986" s="7" t="n">
        <v>359.369995117188</v>
      </c>
      <c r="F986" s="7" t="n">
        <v>201.320007324219</v>
      </c>
      <c r="G986" s="7" t="n">
        <v>0</v>
      </c>
      <c r="H986" s="7" t="n">
        <v>0</v>
      </c>
      <c r="I986" s="7" t="n">
        <v>0</v>
      </c>
    </row>
    <row r="987" spans="1:10">
      <c r="A987" t="s">
        <v>4</v>
      </c>
      <c r="B987" s="4" t="s">
        <v>5</v>
      </c>
      <c r="C987" s="4" t="s">
        <v>13</v>
      </c>
      <c r="D987" s="4" t="s">
        <v>13</v>
      </c>
      <c r="E987" s="4" t="s">
        <v>22</v>
      </c>
      <c r="F987" s="4" t="s">
        <v>10</v>
      </c>
    </row>
    <row r="988" spans="1:10">
      <c r="A988" t="n">
        <v>8810</v>
      </c>
      <c r="B988" s="32" t="n">
        <v>45</v>
      </c>
      <c r="C988" s="7" t="n">
        <v>5</v>
      </c>
      <c r="D988" s="7" t="n">
        <v>3</v>
      </c>
      <c r="E988" s="7" t="n">
        <v>2.79999995231628</v>
      </c>
      <c r="F988" s="7" t="n">
        <v>0</v>
      </c>
    </row>
    <row r="989" spans="1:10">
      <c r="A989" t="s">
        <v>4</v>
      </c>
      <c r="B989" s="4" t="s">
        <v>5</v>
      </c>
      <c r="C989" s="4" t="s">
        <v>13</v>
      </c>
      <c r="D989" s="4" t="s">
        <v>13</v>
      </c>
      <c r="E989" s="4" t="s">
        <v>22</v>
      </c>
      <c r="F989" s="4" t="s">
        <v>10</v>
      </c>
    </row>
    <row r="990" spans="1:10">
      <c r="A990" t="n">
        <v>8819</v>
      </c>
      <c r="B990" s="32" t="n">
        <v>45</v>
      </c>
      <c r="C990" s="7" t="n">
        <v>11</v>
      </c>
      <c r="D990" s="7" t="n">
        <v>3</v>
      </c>
      <c r="E990" s="7" t="n">
        <v>40</v>
      </c>
      <c r="F990" s="7" t="n">
        <v>0</v>
      </c>
    </row>
    <row r="991" spans="1:10">
      <c r="A991" t="s">
        <v>4</v>
      </c>
      <c r="B991" s="4" t="s">
        <v>5</v>
      </c>
      <c r="C991" s="4" t="s">
        <v>13</v>
      </c>
      <c r="D991" s="4" t="s">
        <v>22</v>
      </c>
      <c r="E991" s="4" t="s">
        <v>10</v>
      </c>
      <c r="F991" s="4" t="s">
        <v>13</v>
      </c>
    </row>
    <row r="992" spans="1:10">
      <c r="A992" t="n">
        <v>8828</v>
      </c>
      <c r="B992" s="33" t="n">
        <v>49</v>
      </c>
      <c r="C992" s="7" t="n">
        <v>3</v>
      </c>
      <c r="D992" s="7" t="n">
        <v>1</v>
      </c>
      <c r="E992" s="7" t="n">
        <v>1000</v>
      </c>
      <c r="F992" s="7" t="n">
        <v>0</v>
      </c>
    </row>
    <row r="993" spans="1:10">
      <c r="A993" t="s">
        <v>4</v>
      </c>
      <c r="B993" s="4" t="s">
        <v>5</v>
      </c>
      <c r="C993" s="4" t="s">
        <v>13</v>
      </c>
      <c r="D993" s="4" t="s">
        <v>13</v>
      </c>
      <c r="E993" s="4" t="s">
        <v>13</v>
      </c>
      <c r="F993" s="4" t="s">
        <v>22</v>
      </c>
      <c r="G993" s="4" t="s">
        <v>22</v>
      </c>
      <c r="H993" s="4" t="s">
        <v>22</v>
      </c>
      <c r="I993" s="4" t="s">
        <v>22</v>
      </c>
      <c r="J993" s="4" t="s">
        <v>22</v>
      </c>
    </row>
    <row r="994" spans="1:10">
      <c r="A994" t="n">
        <v>8837</v>
      </c>
      <c r="B994" s="52" t="n">
        <v>76</v>
      </c>
      <c r="C994" s="7" t="n">
        <v>0</v>
      </c>
      <c r="D994" s="7" t="n">
        <v>3</v>
      </c>
      <c r="E994" s="7" t="n">
        <v>0</v>
      </c>
      <c r="F994" s="7" t="n">
        <v>1</v>
      </c>
      <c r="G994" s="7" t="n">
        <v>1</v>
      </c>
      <c r="H994" s="7" t="n">
        <v>1</v>
      </c>
      <c r="I994" s="7" t="n">
        <v>0</v>
      </c>
      <c r="J994" s="7" t="n">
        <v>0</v>
      </c>
    </row>
    <row r="995" spans="1:10">
      <c r="A995" t="s">
        <v>4</v>
      </c>
      <c r="B995" s="4" t="s">
        <v>5</v>
      </c>
      <c r="C995" s="4" t="s">
        <v>13</v>
      </c>
      <c r="D995" s="4" t="s">
        <v>13</v>
      </c>
      <c r="E995" s="4" t="s">
        <v>13</v>
      </c>
      <c r="F995" s="4" t="s">
        <v>22</v>
      </c>
      <c r="G995" s="4" t="s">
        <v>22</v>
      </c>
      <c r="H995" s="4" t="s">
        <v>22</v>
      </c>
      <c r="I995" s="4" t="s">
        <v>22</v>
      </c>
      <c r="J995" s="4" t="s">
        <v>22</v>
      </c>
    </row>
    <row r="996" spans="1:10">
      <c r="A996" t="n">
        <v>8861</v>
      </c>
      <c r="B996" s="52" t="n">
        <v>76</v>
      </c>
      <c r="C996" s="7" t="n">
        <v>1</v>
      </c>
      <c r="D996" s="7" t="n">
        <v>3</v>
      </c>
      <c r="E996" s="7" t="n">
        <v>0</v>
      </c>
      <c r="F996" s="7" t="n">
        <v>1</v>
      </c>
      <c r="G996" s="7" t="n">
        <v>1</v>
      </c>
      <c r="H996" s="7" t="n">
        <v>1</v>
      </c>
      <c r="I996" s="7" t="n">
        <v>0</v>
      </c>
      <c r="J996" s="7" t="n">
        <v>0</v>
      </c>
    </row>
    <row r="997" spans="1:10">
      <c r="A997" t="s">
        <v>4</v>
      </c>
      <c r="B997" s="4" t="s">
        <v>5</v>
      </c>
      <c r="C997" s="4" t="s">
        <v>13</v>
      </c>
      <c r="D997" s="4" t="s">
        <v>13</v>
      </c>
      <c r="E997" s="4" t="s">
        <v>13</v>
      </c>
      <c r="F997" s="4" t="s">
        <v>22</v>
      </c>
      <c r="G997" s="4" t="s">
        <v>22</v>
      </c>
      <c r="H997" s="4" t="s">
        <v>22</v>
      </c>
      <c r="I997" s="4" t="s">
        <v>22</v>
      </c>
      <c r="J997" s="4" t="s">
        <v>22</v>
      </c>
    </row>
    <row r="998" spans="1:10">
      <c r="A998" t="n">
        <v>8885</v>
      </c>
      <c r="B998" s="52" t="n">
        <v>76</v>
      </c>
      <c r="C998" s="7" t="n">
        <v>2</v>
      </c>
      <c r="D998" s="7" t="n">
        <v>3</v>
      </c>
      <c r="E998" s="7" t="n">
        <v>0</v>
      </c>
      <c r="F998" s="7" t="n">
        <v>1</v>
      </c>
      <c r="G998" s="7" t="n">
        <v>1</v>
      </c>
      <c r="H998" s="7" t="n">
        <v>1</v>
      </c>
      <c r="I998" s="7" t="n">
        <v>0</v>
      </c>
      <c r="J998" s="7" t="n">
        <v>1000</v>
      </c>
    </row>
    <row r="999" spans="1:10">
      <c r="A999" t="s">
        <v>4</v>
      </c>
      <c r="B999" s="4" t="s">
        <v>5</v>
      </c>
      <c r="C999" s="4" t="s">
        <v>13</v>
      </c>
      <c r="D999" s="4" t="s">
        <v>13</v>
      </c>
    </row>
    <row r="1000" spans="1:10">
      <c r="A1000" t="n">
        <v>8909</v>
      </c>
      <c r="B1000" s="57" t="n">
        <v>77</v>
      </c>
      <c r="C1000" s="7" t="n">
        <v>2</v>
      </c>
      <c r="D1000" s="7" t="n">
        <v>3</v>
      </c>
    </row>
    <row r="1001" spans="1:10">
      <c r="A1001" t="s">
        <v>4</v>
      </c>
      <c r="B1001" s="4" t="s">
        <v>5</v>
      </c>
      <c r="C1001" s="4" t="s">
        <v>13</v>
      </c>
      <c r="D1001" s="4" t="s">
        <v>10</v>
      </c>
      <c r="E1001" s="4" t="s">
        <v>6</v>
      </c>
    </row>
    <row r="1002" spans="1:10">
      <c r="A1002" t="n">
        <v>8912</v>
      </c>
      <c r="B1002" s="36" t="n">
        <v>51</v>
      </c>
      <c r="C1002" s="7" t="n">
        <v>4</v>
      </c>
      <c r="D1002" s="7" t="n">
        <v>0</v>
      </c>
      <c r="E1002" s="7" t="s">
        <v>118</v>
      </c>
    </row>
    <row r="1003" spans="1:10">
      <c r="A1003" t="s">
        <v>4</v>
      </c>
      <c r="B1003" s="4" t="s">
        <v>5</v>
      </c>
      <c r="C1003" s="4" t="s">
        <v>10</v>
      </c>
    </row>
    <row r="1004" spans="1:10">
      <c r="A1004" t="n">
        <v>8925</v>
      </c>
      <c r="B1004" s="30" t="n">
        <v>16</v>
      </c>
      <c r="C1004" s="7" t="n">
        <v>0</v>
      </c>
    </row>
    <row r="1005" spans="1:10">
      <c r="A1005" t="s">
        <v>4</v>
      </c>
      <c r="B1005" s="4" t="s">
        <v>5</v>
      </c>
      <c r="C1005" s="4" t="s">
        <v>10</v>
      </c>
      <c r="D1005" s="4" t="s">
        <v>37</v>
      </c>
      <c r="E1005" s="4" t="s">
        <v>13</v>
      </c>
      <c r="F1005" s="4" t="s">
        <v>13</v>
      </c>
    </row>
    <row r="1006" spans="1:10">
      <c r="A1006" t="n">
        <v>8928</v>
      </c>
      <c r="B1006" s="37" t="n">
        <v>26</v>
      </c>
      <c r="C1006" s="7" t="n">
        <v>0</v>
      </c>
      <c r="D1006" s="7" t="s">
        <v>119</v>
      </c>
      <c r="E1006" s="7" t="n">
        <v>2</v>
      </c>
      <c r="F1006" s="7" t="n">
        <v>0</v>
      </c>
    </row>
    <row r="1007" spans="1:10">
      <c r="A1007" t="s">
        <v>4</v>
      </c>
      <c r="B1007" s="4" t="s">
        <v>5</v>
      </c>
    </row>
    <row r="1008" spans="1:10">
      <c r="A1008" t="n">
        <v>8975</v>
      </c>
      <c r="B1008" s="28" t="n">
        <v>28</v>
      </c>
    </row>
    <row r="1009" spans="1:10">
      <c r="A1009" t="s">
        <v>4</v>
      </c>
      <c r="B1009" s="4" t="s">
        <v>5</v>
      </c>
      <c r="C1009" s="4" t="s">
        <v>10</v>
      </c>
      <c r="D1009" s="4" t="s">
        <v>10</v>
      </c>
      <c r="E1009" s="4" t="s">
        <v>10</v>
      </c>
    </row>
    <row r="1010" spans="1:10">
      <c r="A1010" t="n">
        <v>8976</v>
      </c>
      <c r="B1010" s="58" t="n">
        <v>61</v>
      </c>
      <c r="C1010" s="7" t="n">
        <v>17</v>
      </c>
      <c r="D1010" s="7" t="n">
        <v>0</v>
      </c>
      <c r="E1010" s="7" t="n">
        <v>1000</v>
      </c>
    </row>
    <row r="1011" spans="1:10">
      <c r="A1011" t="s">
        <v>4</v>
      </c>
      <c r="B1011" s="4" t="s">
        <v>5</v>
      </c>
      <c r="C1011" s="4" t="s">
        <v>13</v>
      </c>
      <c r="D1011" s="4" t="s">
        <v>10</v>
      </c>
      <c r="E1011" s="4" t="s">
        <v>6</v>
      </c>
    </row>
    <row r="1012" spans="1:10">
      <c r="A1012" t="n">
        <v>8983</v>
      </c>
      <c r="B1012" s="36" t="n">
        <v>51</v>
      </c>
      <c r="C1012" s="7" t="n">
        <v>4</v>
      </c>
      <c r="D1012" s="7" t="n">
        <v>17</v>
      </c>
      <c r="E1012" s="7" t="s">
        <v>67</v>
      </c>
    </row>
    <row r="1013" spans="1:10">
      <c r="A1013" t="s">
        <v>4</v>
      </c>
      <c r="B1013" s="4" t="s">
        <v>5</v>
      </c>
      <c r="C1013" s="4" t="s">
        <v>10</v>
      </c>
    </row>
    <row r="1014" spans="1:10">
      <c r="A1014" t="n">
        <v>8996</v>
      </c>
      <c r="B1014" s="30" t="n">
        <v>16</v>
      </c>
      <c r="C1014" s="7" t="n">
        <v>0</v>
      </c>
    </row>
    <row r="1015" spans="1:10">
      <c r="A1015" t="s">
        <v>4</v>
      </c>
      <c r="B1015" s="4" t="s">
        <v>5</v>
      </c>
      <c r="C1015" s="4" t="s">
        <v>10</v>
      </c>
      <c r="D1015" s="4" t="s">
        <v>37</v>
      </c>
      <c r="E1015" s="4" t="s">
        <v>13</v>
      </c>
      <c r="F1015" s="4" t="s">
        <v>13</v>
      </c>
    </row>
    <row r="1016" spans="1:10">
      <c r="A1016" t="n">
        <v>8999</v>
      </c>
      <c r="B1016" s="37" t="n">
        <v>26</v>
      </c>
      <c r="C1016" s="7" t="n">
        <v>17</v>
      </c>
      <c r="D1016" s="7" t="s">
        <v>120</v>
      </c>
      <c r="E1016" s="7" t="n">
        <v>2</v>
      </c>
      <c r="F1016" s="7" t="n">
        <v>0</v>
      </c>
    </row>
    <row r="1017" spans="1:10">
      <c r="A1017" t="s">
        <v>4</v>
      </c>
      <c r="B1017" s="4" t="s">
        <v>5</v>
      </c>
    </row>
    <row r="1018" spans="1:10">
      <c r="A1018" t="n">
        <v>9027</v>
      </c>
      <c r="B1018" s="28" t="n">
        <v>28</v>
      </c>
    </row>
    <row r="1019" spans="1:10">
      <c r="A1019" t="s">
        <v>4</v>
      </c>
      <c r="B1019" s="4" t="s">
        <v>5</v>
      </c>
      <c r="C1019" s="4" t="s">
        <v>13</v>
      </c>
      <c r="D1019" s="4" t="s">
        <v>10</v>
      </c>
      <c r="E1019" s="4" t="s">
        <v>22</v>
      </c>
      <c r="F1019" s="4" t="s">
        <v>10</v>
      </c>
      <c r="G1019" s="4" t="s">
        <v>9</v>
      </c>
      <c r="H1019" s="4" t="s">
        <v>9</v>
      </c>
      <c r="I1019" s="4" t="s">
        <v>10</v>
      </c>
      <c r="J1019" s="4" t="s">
        <v>10</v>
      </c>
      <c r="K1019" s="4" t="s">
        <v>9</v>
      </c>
      <c r="L1019" s="4" t="s">
        <v>9</v>
      </c>
      <c r="M1019" s="4" t="s">
        <v>9</v>
      </c>
      <c r="N1019" s="4" t="s">
        <v>9</v>
      </c>
      <c r="O1019" s="4" t="s">
        <v>6</v>
      </c>
    </row>
    <row r="1020" spans="1:10">
      <c r="A1020" t="n">
        <v>9028</v>
      </c>
      <c r="B1020" s="59" t="n">
        <v>50</v>
      </c>
      <c r="C1020" s="7" t="n">
        <v>0</v>
      </c>
      <c r="D1020" s="7" t="n">
        <v>2204</v>
      </c>
      <c r="E1020" s="7" t="n">
        <v>1</v>
      </c>
      <c r="F1020" s="7" t="n">
        <v>0</v>
      </c>
      <c r="G1020" s="7" t="n">
        <v>0</v>
      </c>
      <c r="H1020" s="7" t="n">
        <v>0</v>
      </c>
      <c r="I1020" s="7" t="n">
        <v>0</v>
      </c>
      <c r="J1020" s="7" t="n">
        <v>65533</v>
      </c>
      <c r="K1020" s="7" t="n">
        <v>0</v>
      </c>
      <c r="L1020" s="7" t="n">
        <v>0</v>
      </c>
      <c r="M1020" s="7" t="n">
        <v>0</v>
      </c>
      <c r="N1020" s="7" t="n">
        <v>0</v>
      </c>
      <c r="O1020" s="7" t="s">
        <v>12</v>
      </c>
    </row>
    <row r="1021" spans="1:10">
      <c r="A1021" t="s">
        <v>4</v>
      </c>
      <c r="B1021" s="4" t="s">
        <v>5</v>
      </c>
      <c r="C1021" s="4" t="s">
        <v>13</v>
      </c>
      <c r="D1021" s="4" t="s">
        <v>10</v>
      </c>
      <c r="E1021" s="4" t="s">
        <v>13</v>
      </c>
    </row>
    <row r="1022" spans="1:10">
      <c r="A1022" t="n">
        <v>9067</v>
      </c>
      <c r="B1022" s="33" t="n">
        <v>49</v>
      </c>
      <c r="C1022" s="7" t="n">
        <v>1</v>
      </c>
      <c r="D1022" s="7" t="n">
        <v>2000</v>
      </c>
      <c r="E1022" s="7" t="n">
        <v>0</v>
      </c>
    </row>
    <row r="1023" spans="1:10">
      <c r="A1023" t="s">
        <v>4</v>
      </c>
      <c r="B1023" s="4" t="s">
        <v>5</v>
      </c>
      <c r="C1023" s="4" t="s">
        <v>13</v>
      </c>
      <c r="D1023" s="4" t="s">
        <v>22</v>
      </c>
      <c r="E1023" s="4" t="s">
        <v>22</v>
      </c>
      <c r="F1023" s="4" t="s">
        <v>22</v>
      </c>
    </row>
    <row r="1024" spans="1:10">
      <c r="A1024" t="n">
        <v>9072</v>
      </c>
      <c r="B1024" s="32" t="n">
        <v>45</v>
      </c>
      <c r="C1024" s="7" t="n">
        <v>9</v>
      </c>
      <c r="D1024" s="7" t="n">
        <v>0.100000001490116</v>
      </c>
      <c r="E1024" s="7" t="n">
        <v>0.100000001490116</v>
      </c>
      <c r="F1024" s="7" t="n">
        <v>1.5</v>
      </c>
    </row>
    <row r="1025" spans="1:15">
      <c r="A1025" t="s">
        <v>4</v>
      </c>
      <c r="B1025" s="4" t="s">
        <v>5</v>
      </c>
      <c r="C1025" s="4" t="s">
        <v>13</v>
      </c>
      <c r="D1025" s="4" t="s">
        <v>13</v>
      </c>
      <c r="E1025" s="4" t="s">
        <v>22</v>
      </c>
      <c r="F1025" s="4" t="s">
        <v>10</v>
      </c>
    </row>
    <row r="1026" spans="1:15">
      <c r="A1026" t="n">
        <v>9086</v>
      </c>
      <c r="B1026" s="32" t="n">
        <v>45</v>
      </c>
      <c r="C1026" s="7" t="n">
        <v>5</v>
      </c>
      <c r="D1026" s="7" t="n">
        <v>3</v>
      </c>
      <c r="E1026" s="7" t="n">
        <v>3.20000004768372</v>
      </c>
      <c r="F1026" s="7" t="n">
        <v>1500</v>
      </c>
    </row>
    <row r="1027" spans="1:15">
      <c r="A1027" t="s">
        <v>4</v>
      </c>
      <c r="B1027" s="4" t="s">
        <v>5</v>
      </c>
      <c r="C1027" s="4" t="s">
        <v>10</v>
      </c>
    </row>
    <row r="1028" spans="1:15">
      <c r="A1028" t="n">
        <v>9095</v>
      </c>
      <c r="B1028" s="30" t="n">
        <v>16</v>
      </c>
      <c r="C1028" s="7" t="n">
        <v>500</v>
      </c>
    </row>
    <row r="1029" spans="1:15">
      <c r="A1029" t="s">
        <v>4</v>
      </c>
      <c r="B1029" s="4" t="s">
        <v>5</v>
      </c>
      <c r="C1029" s="4" t="s">
        <v>13</v>
      </c>
      <c r="D1029" s="4" t="s">
        <v>10</v>
      </c>
      <c r="E1029" s="4" t="s">
        <v>6</v>
      </c>
      <c r="F1029" s="4" t="s">
        <v>6</v>
      </c>
      <c r="G1029" s="4" t="s">
        <v>6</v>
      </c>
      <c r="H1029" s="4" t="s">
        <v>6</v>
      </c>
    </row>
    <row r="1030" spans="1:15">
      <c r="A1030" t="n">
        <v>9098</v>
      </c>
      <c r="B1030" s="36" t="n">
        <v>51</v>
      </c>
      <c r="C1030" s="7" t="n">
        <v>3</v>
      </c>
      <c r="D1030" s="7" t="n">
        <v>0</v>
      </c>
      <c r="E1030" s="7" t="s">
        <v>121</v>
      </c>
      <c r="F1030" s="7" t="s">
        <v>51</v>
      </c>
      <c r="G1030" s="7" t="s">
        <v>50</v>
      </c>
      <c r="H1030" s="7" t="s">
        <v>51</v>
      </c>
    </row>
    <row r="1031" spans="1:15">
      <c r="A1031" t="s">
        <v>4</v>
      </c>
      <c r="B1031" s="4" t="s">
        <v>5</v>
      </c>
      <c r="C1031" s="4" t="s">
        <v>13</v>
      </c>
      <c r="D1031" s="4" t="s">
        <v>10</v>
      </c>
      <c r="E1031" s="4" t="s">
        <v>6</v>
      </c>
      <c r="F1031" s="4" t="s">
        <v>6</v>
      </c>
      <c r="G1031" s="4" t="s">
        <v>6</v>
      </c>
      <c r="H1031" s="4" t="s">
        <v>6</v>
      </c>
    </row>
    <row r="1032" spans="1:15">
      <c r="A1032" t="n">
        <v>9111</v>
      </c>
      <c r="B1032" s="36" t="n">
        <v>51</v>
      </c>
      <c r="C1032" s="7" t="n">
        <v>3</v>
      </c>
      <c r="D1032" s="7" t="n">
        <v>17</v>
      </c>
      <c r="E1032" s="7" t="s">
        <v>121</v>
      </c>
      <c r="F1032" s="7" t="s">
        <v>51</v>
      </c>
      <c r="G1032" s="7" t="s">
        <v>50</v>
      </c>
      <c r="H1032" s="7" t="s">
        <v>51</v>
      </c>
    </row>
    <row r="1033" spans="1:15">
      <c r="A1033" t="s">
        <v>4</v>
      </c>
      <c r="B1033" s="4" t="s">
        <v>5</v>
      </c>
      <c r="C1033" s="4" t="s">
        <v>13</v>
      </c>
      <c r="D1033" s="4" t="s">
        <v>10</v>
      </c>
      <c r="E1033" s="4" t="s">
        <v>6</v>
      </c>
      <c r="F1033" s="4" t="s">
        <v>6</v>
      </c>
      <c r="G1033" s="4" t="s">
        <v>6</v>
      </c>
      <c r="H1033" s="4" t="s">
        <v>6</v>
      </c>
    </row>
    <row r="1034" spans="1:15">
      <c r="A1034" t="n">
        <v>9124</v>
      </c>
      <c r="B1034" s="36" t="n">
        <v>51</v>
      </c>
      <c r="C1034" s="7" t="n">
        <v>3</v>
      </c>
      <c r="D1034" s="7" t="n">
        <v>16</v>
      </c>
      <c r="E1034" s="7" t="s">
        <v>121</v>
      </c>
      <c r="F1034" s="7" t="s">
        <v>107</v>
      </c>
      <c r="G1034" s="7" t="s">
        <v>50</v>
      </c>
      <c r="H1034" s="7" t="s">
        <v>51</v>
      </c>
    </row>
    <row r="1035" spans="1:15">
      <c r="A1035" t="s">
        <v>4</v>
      </c>
      <c r="B1035" s="4" t="s">
        <v>5</v>
      </c>
      <c r="C1035" s="4" t="s">
        <v>10</v>
      </c>
      <c r="D1035" s="4" t="s">
        <v>13</v>
      </c>
      <c r="E1035" s="4" t="s">
        <v>22</v>
      </c>
      <c r="F1035" s="4" t="s">
        <v>10</v>
      </c>
    </row>
    <row r="1036" spans="1:15">
      <c r="A1036" t="n">
        <v>9137</v>
      </c>
      <c r="B1036" s="60" t="n">
        <v>59</v>
      </c>
      <c r="C1036" s="7" t="n">
        <v>0</v>
      </c>
      <c r="D1036" s="7" t="n">
        <v>16</v>
      </c>
      <c r="E1036" s="7" t="n">
        <v>0.150000005960464</v>
      </c>
      <c r="F1036" s="7" t="n">
        <v>0</v>
      </c>
    </row>
    <row r="1037" spans="1:15">
      <c r="A1037" t="s">
        <v>4</v>
      </c>
      <c r="B1037" s="4" t="s">
        <v>5</v>
      </c>
      <c r="C1037" s="4" t="s">
        <v>10</v>
      </c>
    </row>
    <row r="1038" spans="1:15">
      <c r="A1038" t="n">
        <v>9147</v>
      </c>
      <c r="B1038" s="30" t="n">
        <v>16</v>
      </c>
      <c r="C1038" s="7" t="n">
        <v>50</v>
      </c>
    </row>
    <row r="1039" spans="1:15">
      <c r="A1039" t="s">
        <v>4</v>
      </c>
      <c r="B1039" s="4" t="s">
        <v>5</v>
      </c>
      <c r="C1039" s="4" t="s">
        <v>10</v>
      </c>
      <c r="D1039" s="4" t="s">
        <v>13</v>
      </c>
      <c r="E1039" s="4" t="s">
        <v>22</v>
      </c>
      <c r="F1039" s="4" t="s">
        <v>10</v>
      </c>
    </row>
    <row r="1040" spans="1:15">
      <c r="A1040" t="n">
        <v>9150</v>
      </c>
      <c r="B1040" s="60" t="n">
        <v>59</v>
      </c>
      <c r="C1040" s="7" t="n">
        <v>16</v>
      </c>
      <c r="D1040" s="7" t="n">
        <v>16</v>
      </c>
      <c r="E1040" s="7" t="n">
        <v>0.150000005960464</v>
      </c>
      <c r="F1040" s="7" t="n">
        <v>0</v>
      </c>
    </row>
    <row r="1041" spans="1:8">
      <c r="A1041" t="s">
        <v>4</v>
      </c>
      <c r="B1041" s="4" t="s">
        <v>5</v>
      </c>
      <c r="C1041" s="4" t="s">
        <v>10</v>
      </c>
    </row>
    <row r="1042" spans="1:8">
      <c r="A1042" t="n">
        <v>9160</v>
      </c>
      <c r="B1042" s="30" t="n">
        <v>16</v>
      </c>
      <c r="C1042" s="7" t="n">
        <v>50</v>
      </c>
    </row>
    <row r="1043" spans="1:8">
      <c r="A1043" t="s">
        <v>4</v>
      </c>
      <c r="B1043" s="4" t="s">
        <v>5</v>
      </c>
      <c r="C1043" s="4" t="s">
        <v>10</v>
      </c>
      <c r="D1043" s="4" t="s">
        <v>13</v>
      </c>
      <c r="E1043" s="4" t="s">
        <v>22</v>
      </c>
      <c r="F1043" s="4" t="s">
        <v>10</v>
      </c>
    </row>
    <row r="1044" spans="1:8">
      <c r="A1044" t="n">
        <v>9163</v>
      </c>
      <c r="B1044" s="60" t="n">
        <v>59</v>
      </c>
      <c r="C1044" s="7" t="n">
        <v>7032</v>
      </c>
      <c r="D1044" s="7" t="n">
        <v>16</v>
      </c>
      <c r="E1044" s="7" t="n">
        <v>0.150000005960464</v>
      </c>
      <c r="F1044" s="7" t="n">
        <v>0</v>
      </c>
    </row>
    <row r="1045" spans="1:8">
      <c r="A1045" t="s">
        <v>4</v>
      </c>
      <c r="B1045" s="4" t="s">
        <v>5</v>
      </c>
      <c r="C1045" s="4" t="s">
        <v>10</v>
      </c>
    </row>
    <row r="1046" spans="1:8">
      <c r="A1046" t="n">
        <v>9173</v>
      </c>
      <c r="B1046" s="30" t="n">
        <v>16</v>
      </c>
      <c r="C1046" s="7" t="n">
        <v>50</v>
      </c>
    </row>
    <row r="1047" spans="1:8">
      <c r="A1047" t="s">
        <v>4</v>
      </c>
      <c r="B1047" s="4" t="s">
        <v>5</v>
      </c>
      <c r="C1047" s="4" t="s">
        <v>10</v>
      </c>
      <c r="D1047" s="4" t="s">
        <v>13</v>
      </c>
      <c r="E1047" s="4" t="s">
        <v>22</v>
      </c>
      <c r="F1047" s="4" t="s">
        <v>10</v>
      </c>
    </row>
    <row r="1048" spans="1:8">
      <c r="A1048" t="n">
        <v>9176</v>
      </c>
      <c r="B1048" s="60" t="n">
        <v>59</v>
      </c>
      <c r="C1048" s="7" t="n">
        <v>17</v>
      </c>
      <c r="D1048" s="7" t="n">
        <v>16</v>
      </c>
      <c r="E1048" s="7" t="n">
        <v>0.150000005960464</v>
      </c>
      <c r="F1048" s="7" t="n">
        <v>0</v>
      </c>
    </row>
    <row r="1049" spans="1:8">
      <c r="A1049" t="s">
        <v>4</v>
      </c>
      <c r="B1049" s="4" t="s">
        <v>5</v>
      </c>
      <c r="C1049" s="4" t="s">
        <v>10</v>
      </c>
    </row>
    <row r="1050" spans="1:8">
      <c r="A1050" t="n">
        <v>9186</v>
      </c>
      <c r="B1050" s="30" t="n">
        <v>16</v>
      </c>
      <c r="C1050" s="7" t="n">
        <v>1000</v>
      </c>
    </row>
    <row r="1051" spans="1:8">
      <c r="A1051" t="s">
        <v>4</v>
      </c>
      <c r="B1051" s="4" t="s">
        <v>5</v>
      </c>
      <c r="C1051" s="4" t="s">
        <v>10</v>
      </c>
      <c r="D1051" s="4" t="s">
        <v>10</v>
      </c>
      <c r="E1051" s="4" t="s">
        <v>10</v>
      </c>
    </row>
    <row r="1052" spans="1:8">
      <c r="A1052" t="n">
        <v>9189</v>
      </c>
      <c r="B1052" s="58" t="n">
        <v>61</v>
      </c>
      <c r="C1052" s="7" t="n">
        <v>17</v>
      </c>
      <c r="D1052" s="7" t="n">
        <v>65533</v>
      </c>
      <c r="E1052" s="7" t="n">
        <v>1000</v>
      </c>
    </row>
    <row r="1053" spans="1:8">
      <c r="A1053" t="s">
        <v>4</v>
      </c>
      <c r="B1053" s="4" t="s">
        <v>5</v>
      </c>
      <c r="C1053" s="4" t="s">
        <v>10</v>
      </c>
      <c r="D1053" s="4" t="s">
        <v>10</v>
      </c>
      <c r="E1053" s="4" t="s">
        <v>10</v>
      </c>
    </row>
    <row r="1054" spans="1:8">
      <c r="A1054" t="n">
        <v>9196</v>
      </c>
      <c r="B1054" s="58" t="n">
        <v>61</v>
      </c>
      <c r="C1054" s="7" t="n">
        <v>0</v>
      </c>
      <c r="D1054" s="7" t="n">
        <v>1660</v>
      </c>
      <c r="E1054" s="7" t="n">
        <v>1000</v>
      </c>
    </row>
    <row r="1055" spans="1:8">
      <c r="A1055" t="s">
        <v>4</v>
      </c>
      <c r="B1055" s="4" t="s">
        <v>5</v>
      </c>
      <c r="C1055" s="4" t="s">
        <v>10</v>
      </c>
      <c r="D1055" s="4" t="s">
        <v>10</v>
      </c>
      <c r="E1055" s="4" t="s">
        <v>10</v>
      </c>
    </row>
    <row r="1056" spans="1:8">
      <c r="A1056" t="n">
        <v>9203</v>
      </c>
      <c r="B1056" s="58" t="n">
        <v>61</v>
      </c>
      <c r="C1056" s="7" t="n">
        <v>16</v>
      </c>
      <c r="D1056" s="7" t="n">
        <v>1660</v>
      </c>
      <c r="E1056" s="7" t="n">
        <v>1000</v>
      </c>
    </row>
    <row r="1057" spans="1:6">
      <c r="A1057" t="s">
        <v>4</v>
      </c>
      <c r="B1057" s="4" t="s">
        <v>5</v>
      </c>
      <c r="C1057" s="4" t="s">
        <v>10</v>
      </c>
      <c r="D1057" s="4" t="s">
        <v>10</v>
      </c>
      <c r="E1057" s="4" t="s">
        <v>10</v>
      </c>
    </row>
    <row r="1058" spans="1:6">
      <c r="A1058" t="n">
        <v>9210</v>
      </c>
      <c r="B1058" s="58" t="n">
        <v>61</v>
      </c>
      <c r="C1058" s="7" t="n">
        <v>7032</v>
      </c>
      <c r="D1058" s="7" t="n">
        <v>1660</v>
      </c>
      <c r="E1058" s="7" t="n">
        <v>1000</v>
      </c>
    </row>
    <row r="1059" spans="1:6">
      <c r="A1059" t="s">
        <v>4</v>
      </c>
      <c r="B1059" s="4" t="s">
        <v>5</v>
      </c>
      <c r="C1059" s="4" t="s">
        <v>10</v>
      </c>
      <c r="D1059" s="4" t="s">
        <v>10</v>
      </c>
      <c r="E1059" s="4" t="s">
        <v>10</v>
      </c>
    </row>
    <row r="1060" spans="1:6">
      <c r="A1060" t="n">
        <v>9217</v>
      </c>
      <c r="B1060" s="58" t="n">
        <v>61</v>
      </c>
      <c r="C1060" s="7" t="n">
        <v>17</v>
      </c>
      <c r="D1060" s="7" t="n">
        <v>1660</v>
      </c>
      <c r="E1060" s="7" t="n">
        <v>1000</v>
      </c>
    </row>
    <row r="1061" spans="1:6">
      <c r="A1061" t="s">
        <v>4</v>
      </c>
      <c r="B1061" s="4" t="s">
        <v>5</v>
      </c>
      <c r="C1061" s="4" t="s">
        <v>10</v>
      </c>
    </row>
    <row r="1062" spans="1:6">
      <c r="A1062" t="n">
        <v>9224</v>
      </c>
      <c r="B1062" s="30" t="n">
        <v>16</v>
      </c>
      <c r="C1062" s="7" t="n">
        <v>500</v>
      </c>
    </row>
    <row r="1063" spans="1:6">
      <c r="A1063" t="s">
        <v>4</v>
      </c>
      <c r="B1063" s="4" t="s">
        <v>5</v>
      </c>
      <c r="C1063" s="4" t="s">
        <v>13</v>
      </c>
      <c r="D1063" s="4" t="s">
        <v>10</v>
      </c>
      <c r="E1063" s="4" t="s">
        <v>6</v>
      </c>
    </row>
    <row r="1064" spans="1:6">
      <c r="A1064" t="n">
        <v>9227</v>
      </c>
      <c r="B1064" s="36" t="n">
        <v>51</v>
      </c>
      <c r="C1064" s="7" t="n">
        <v>4</v>
      </c>
      <c r="D1064" s="7" t="n">
        <v>0</v>
      </c>
      <c r="E1064" s="7" t="s">
        <v>122</v>
      </c>
    </row>
    <row r="1065" spans="1:6">
      <c r="A1065" t="s">
        <v>4</v>
      </c>
      <c r="B1065" s="4" t="s">
        <v>5</v>
      </c>
      <c r="C1065" s="4" t="s">
        <v>10</v>
      </c>
    </row>
    <row r="1066" spans="1:6">
      <c r="A1066" t="n">
        <v>9240</v>
      </c>
      <c r="B1066" s="30" t="n">
        <v>16</v>
      </c>
      <c r="C1066" s="7" t="n">
        <v>0</v>
      </c>
    </row>
    <row r="1067" spans="1:6">
      <c r="A1067" t="s">
        <v>4</v>
      </c>
      <c r="B1067" s="4" t="s">
        <v>5</v>
      </c>
      <c r="C1067" s="4" t="s">
        <v>10</v>
      </c>
      <c r="D1067" s="4" t="s">
        <v>37</v>
      </c>
      <c r="E1067" s="4" t="s">
        <v>13</v>
      </c>
      <c r="F1067" s="4" t="s">
        <v>13</v>
      </c>
    </row>
    <row r="1068" spans="1:6">
      <c r="A1068" t="n">
        <v>9243</v>
      </c>
      <c r="B1068" s="37" t="n">
        <v>26</v>
      </c>
      <c r="C1068" s="7" t="n">
        <v>0</v>
      </c>
      <c r="D1068" s="7" t="s">
        <v>123</v>
      </c>
      <c r="E1068" s="7" t="n">
        <v>2</v>
      </c>
      <c r="F1068" s="7" t="n">
        <v>0</v>
      </c>
    </row>
    <row r="1069" spans="1:6">
      <c r="A1069" t="s">
        <v>4</v>
      </c>
      <c r="B1069" s="4" t="s">
        <v>5</v>
      </c>
    </row>
    <row r="1070" spans="1:6">
      <c r="A1070" t="n">
        <v>9275</v>
      </c>
      <c r="B1070" s="28" t="n">
        <v>28</v>
      </c>
    </row>
    <row r="1071" spans="1:6">
      <c r="A1071" t="s">
        <v>4</v>
      </c>
      <c r="B1071" s="4" t="s">
        <v>5</v>
      </c>
      <c r="C1071" s="4" t="s">
        <v>13</v>
      </c>
      <c r="D1071" s="4" t="s">
        <v>10</v>
      </c>
      <c r="E1071" s="4" t="s">
        <v>6</v>
      </c>
    </row>
    <row r="1072" spans="1:6">
      <c r="A1072" t="n">
        <v>9276</v>
      </c>
      <c r="B1072" s="36" t="n">
        <v>51</v>
      </c>
      <c r="C1072" s="7" t="n">
        <v>4</v>
      </c>
      <c r="D1072" s="7" t="n">
        <v>7032</v>
      </c>
      <c r="E1072" s="7" t="s">
        <v>122</v>
      </c>
    </row>
    <row r="1073" spans="1:6">
      <c r="A1073" t="s">
        <v>4</v>
      </c>
      <c r="B1073" s="4" t="s">
        <v>5</v>
      </c>
      <c r="C1073" s="4" t="s">
        <v>10</v>
      </c>
    </row>
    <row r="1074" spans="1:6">
      <c r="A1074" t="n">
        <v>9289</v>
      </c>
      <c r="B1074" s="30" t="n">
        <v>16</v>
      </c>
      <c r="C1074" s="7" t="n">
        <v>0</v>
      </c>
    </row>
    <row r="1075" spans="1:6">
      <c r="A1075" t="s">
        <v>4</v>
      </c>
      <c r="B1075" s="4" t="s">
        <v>5</v>
      </c>
      <c r="C1075" s="4" t="s">
        <v>10</v>
      </c>
      <c r="D1075" s="4" t="s">
        <v>37</v>
      </c>
      <c r="E1075" s="4" t="s">
        <v>13</v>
      </c>
      <c r="F1075" s="4" t="s">
        <v>13</v>
      </c>
    </row>
    <row r="1076" spans="1:6">
      <c r="A1076" t="n">
        <v>9292</v>
      </c>
      <c r="B1076" s="37" t="n">
        <v>26</v>
      </c>
      <c r="C1076" s="7" t="n">
        <v>7032</v>
      </c>
      <c r="D1076" s="7" t="s">
        <v>124</v>
      </c>
      <c r="E1076" s="7" t="n">
        <v>2</v>
      </c>
      <c r="F1076" s="7" t="n">
        <v>0</v>
      </c>
    </row>
    <row r="1077" spans="1:6">
      <c r="A1077" t="s">
        <v>4</v>
      </c>
      <c r="B1077" s="4" t="s">
        <v>5</v>
      </c>
    </row>
    <row r="1078" spans="1:6">
      <c r="A1078" t="n">
        <v>9313</v>
      </c>
      <c r="B1078" s="28" t="n">
        <v>28</v>
      </c>
    </row>
    <row r="1079" spans="1:6">
      <c r="A1079" t="s">
        <v>4</v>
      </c>
      <c r="B1079" s="4" t="s">
        <v>5</v>
      </c>
      <c r="C1079" s="4" t="s">
        <v>13</v>
      </c>
      <c r="D1079" s="4" t="s">
        <v>13</v>
      </c>
    </row>
    <row r="1080" spans="1:6">
      <c r="A1080" t="n">
        <v>9314</v>
      </c>
      <c r="B1080" s="33" t="n">
        <v>49</v>
      </c>
      <c r="C1080" s="7" t="n">
        <v>2</v>
      </c>
      <c r="D1080" s="7" t="n">
        <v>0</v>
      </c>
    </row>
    <row r="1081" spans="1:6">
      <c r="A1081" t="s">
        <v>4</v>
      </c>
      <c r="B1081" s="4" t="s">
        <v>5</v>
      </c>
      <c r="C1081" s="4" t="s">
        <v>13</v>
      </c>
      <c r="D1081" s="4" t="s">
        <v>10</v>
      </c>
      <c r="E1081" s="4" t="s">
        <v>9</v>
      </c>
      <c r="F1081" s="4" t="s">
        <v>10</v>
      </c>
      <c r="G1081" s="4" t="s">
        <v>9</v>
      </c>
      <c r="H1081" s="4" t="s">
        <v>13</v>
      </c>
    </row>
    <row r="1082" spans="1:6">
      <c r="A1082" t="n">
        <v>9317</v>
      </c>
      <c r="B1082" s="33" t="n">
        <v>49</v>
      </c>
      <c r="C1082" s="7" t="n">
        <v>0</v>
      </c>
      <c r="D1082" s="7" t="n">
        <v>435</v>
      </c>
      <c r="E1082" s="7" t="n">
        <v>1065353216</v>
      </c>
      <c r="F1082" s="7" t="n">
        <v>0</v>
      </c>
      <c r="G1082" s="7" t="n">
        <v>0</v>
      </c>
      <c r="H1082" s="7" t="n">
        <v>0</v>
      </c>
    </row>
    <row r="1083" spans="1:6">
      <c r="A1083" t="s">
        <v>4</v>
      </c>
      <c r="B1083" s="4" t="s">
        <v>5</v>
      </c>
      <c r="C1083" s="4" t="s">
        <v>13</v>
      </c>
      <c r="D1083" s="4" t="s">
        <v>10</v>
      </c>
      <c r="E1083" s="4" t="s">
        <v>22</v>
      </c>
    </row>
    <row r="1084" spans="1:6">
      <c r="A1084" t="n">
        <v>9332</v>
      </c>
      <c r="B1084" s="34" t="n">
        <v>58</v>
      </c>
      <c r="C1084" s="7" t="n">
        <v>101</v>
      </c>
      <c r="D1084" s="7" t="n">
        <v>500</v>
      </c>
      <c r="E1084" s="7" t="n">
        <v>1</v>
      </c>
    </row>
    <row r="1085" spans="1:6">
      <c r="A1085" t="s">
        <v>4</v>
      </c>
      <c r="B1085" s="4" t="s">
        <v>5</v>
      </c>
      <c r="C1085" s="4" t="s">
        <v>13</v>
      </c>
      <c r="D1085" s="4" t="s">
        <v>10</v>
      </c>
    </row>
    <row r="1086" spans="1:6">
      <c r="A1086" t="n">
        <v>9340</v>
      </c>
      <c r="B1086" s="34" t="n">
        <v>58</v>
      </c>
      <c r="C1086" s="7" t="n">
        <v>254</v>
      </c>
      <c r="D1086" s="7" t="n">
        <v>0</v>
      </c>
    </row>
    <row r="1087" spans="1:6">
      <c r="A1087" t="s">
        <v>4</v>
      </c>
      <c r="B1087" s="4" t="s">
        <v>5</v>
      </c>
      <c r="C1087" s="4" t="s">
        <v>10</v>
      </c>
      <c r="D1087" s="4" t="s">
        <v>22</v>
      </c>
      <c r="E1087" s="4" t="s">
        <v>22</v>
      </c>
      <c r="F1087" s="4" t="s">
        <v>22</v>
      </c>
      <c r="G1087" s="4" t="s">
        <v>22</v>
      </c>
    </row>
    <row r="1088" spans="1:6">
      <c r="A1088" t="n">
        <v>9344</v>
      </c>
      <c r="B1088" s="43" t="n">
        <v>46</v>
      </c>
      <c r="C1088" s="7" t="n">
        <v>1660</v>
      </c>
      <c r="D1088" s="7" t="n">
        <v>118.480003356934</v>
      </c>
      <c r="E1088" s="7" t="n">
        <v>36.060001373291</v>
      </c>
      <c r="F1088" s="7" t="n">
        <v>-223.660003662109</v>
      </c>
      <c r="G1088" s="7" t="n">
        <v>286</v>
      </c>
    </row>
    <row r="1089" spans="1:8">
      <c r="A1089" t="s">
        <v>4</v>
      </c>
      <c r="B1089" s="4" t="s">
        <v>5</v>
      </c>
      <c r="C1089" s="4" t="s">
        <v>10</v>
      </c>
      <c r="D1089" s="4" t="s">
        <v>9</v>
      </c>
    </row>
    <row r="1090" spans="1:8">
      <c r="A1090" t="n">
        <v>9363</v>
      </c>
      <c r="B1090" s="61" t="n">
        <v>44</v>
      </c>
      <c r="C1090" s="7" t="n">
        <v>1660</v>
      </c>
      <c r="D1090" s="7" t="n">
        <v>1</v>
      </c>
    </row>
    <row r="1091" spans="1:8">
      <c r="A1091" t="s">
        <v>4</v>
      </c>
      <c r="B1091" s="4" t="s">
        <v>5</v>
      </c>
      <c r="C1091" s="4" t="s">
        <v>10</v>
      </c>
      <c r="D1091" s="4" t="s">
        <v>13</v>
      </c>
      <c r="E1091" s="4" t="s">
        <v>13</v>
      </c>
      <c r="F1091" s="4" t="s">
        <v>6</v>
      </c>
    </row>
    <row r="1092" spans="1:8">
      <c r="A1092" t="n">
        <v>9370</v>
      </c>
      <c r="B1092" s="53" t="n">
        <v>20</v>
      </c>
      <c r="C1092" s="7" t="n">
        <v>1660</v>
      </c>
      <c r="D1092" s="7" t="n">
        <v>2</v>
      </c>
      <c r="E1092" s="7" t="n">
        <v>11</v>
      </c>
      <c r="F1092" s="7" t="s">
        <v>125</v>
      </c>
    </row>
    <row r="1093" spans="1:8">
      <c r="A1093" t="s">
        <v>4</v>
      </c>
      <c r="B1093" s="4" t="s">
        <v>5</v>
      </c>
      <c r="C1093" s="4" t="s">
        <v>10</v>
      </c>
      <c r="D1093" s="4" t="s">
        <v>10</v>
      </c>
      <c r="E1093" s="4" t="s">
        <v>22</v>
      </c>
      <c r="F1093" s="4" t="s">
        <v>22</v>
      </c>
      <c r="G1093" s="4" t="s">
        <v>22</v>
      </c>
      <c r="H1093" s="4" t="s">
        <v>22</v>
      </c>
      <c r="I1093" s="4" t="s">
        <v>13</v>
      </c>
      <c r="J1093" s="4" t="s">
        <v>10</v>
      </c>
    </row>
    <row r="1094" spans="1:8">
      <c r="A1094" t="n">
        <v>9393</v>
      </c>
      <c r="B1094" s="55" t="n">
        <v>55</v>
      </c>
      <c r="C1094" s="7" t="n">
        <v>1660</v>
      </c>
      <c r="D1094" s="7" t="n">
        <v>65533</v>
      </c>
      <c r="E1094" s="7" t="n">
        <v>103.339996337891</v>
      </c>
      <c r="F1094" s="7" t="n">
        <v>36.060001373291</v>
      </c>
      <c r="G1094" s="7" t="n">
        <v>-220.039993286133</v>
      </c>
      <c r="H1094" s="7" t="n">
        <v>1.20000004768372</v>
      </c>
      <c r="I1094" s="7" t="n">
        <v>1</v>
      </c>
      <c r="J1094" s="7" t="n">
        <v>0</v>
      </c>
    </row>
    <row r="1095" spans="1:8">
      <c r="A1095" t="s">
        <v>4</v>
      </c>
      <c r="B1095" s="4" t="s">
        <v>5</v>
      </c>
      <c r="C1095" s="4" t="s">
        <v>13</v>
      </c>
      <c r="D1095" s="4" t="s">
        <v>13</v>
      </c>
      <c r="E1095" s="4" t="s">
        <v>22</v>
      </c>
      <c r="F1095" s="4" t="s">
        <v>22</v>
      </c>
      <c r="G1095" s="4" t="s">
        <v>22</v>
      </c>
      <c r="H1095" s="4" t="s">
        <v>10</v>
      </c>
    </row>
    <row r="1096" spans="1:8">
      <c r="A1096" t="n">
        <v>9417</v>
      </c>
      <c r="B1096" s="32" t="n">
        <v>45</v>
      </c>
      <c r="C1096" s="7" t="n">
        <v>2</v>
      </c>
      <c r="D1096" s="7" t="n">
        <v>3</v>
      </c>
      <c r="E1096" s="7" t="n">
        <v>89.0100021362305</v>
      </c>
      <c r="F1096" s="7" t="n">
        <v>37.25</v>
      </c>
      <c r="G1096" s="7" t="n">
        <v>-218.710006713867</v>
      </c>
      <c r="H1096" s="7" t="n">
        <v>0</v>
      </c>
    </row>
    <row r="1097" spans="1:8">
      <c r="A1097" t="s">
        <v>4</v>
      </c>
      <c r="B1097" s="4" t="s">
        <v>5</v>
      </c>
      <c r="C1097" s="4" t="s">
        <v>13</v>
      </c>
      <c r="D1097" s="4" t="s">
        <v>13</v>
      </c>
      <c r="E1097" s="4" t="s">
        <v>22</v>
      </c>
      <c r="F1097" s="4" t="s">
        <v>22</v>
      </c>
      <c r="G1097" s="4" t="s">
        <v>22</v>
      </c>
      <c r="H1097" s="4" t="s">
        <v>10</v>
      </c>
      <c r="I1097" s="4" t="s">
        <v>13</v>
      </c>
    </row>
    <row r="1098" spans="1:8">
      <c r="A1098" t="n">
        <v>9434</v>
      </c>
      <c r="B1098" s="32" t="n">
        <v>45</v>
      </c>
      <c r="C1098" s="7" t="n">
        <v>4</v>
      </c>
      <c r="D1098" s="7" t="n">
        <v>3</v>
      </c>
      <c r="E1098" s="7" t="n">
        <v>7.01999998092651</v>
      </c>
      <c r="F1098" s="7" t="n">
        <v>147.490005493164</v>
      </c>
      <c r="G1098" s="7" t="n">
        <v>4</v>
      </c>
      <c r="H1098" s="7" t="n">
        <v>0</v>
      </c>
      <c r="I1098" s="7" t="n">
        <v>0</v>
      </c>
    </row>
    <row r="1099" spans="1:8">
      <c r="A1099" t="s">
        <v>4</v>
      </c>
      <c r="B1099" s="4" t="s">
        <v>5</v>
      </c>
      <c r="C1099" s="4" t="s">
        <v>13</v>
      </c>
      <c r="D1099" s="4" t="s">
        <v>13</v>
      </c>
      <c r="E1099" s="4" t="s">
        <v>22</v>
      </c>
      <c r="F1099" s="4" t="s">
        <v>10</v>
      </c>
    </row>
    <row r="1100" spans="1:8">
      <c r="A1100" t="n">
        <v>9452</v>
      </c>
      <c r="B1100" s="32" t="n">
        <v>45</v>
      </c>
      <c r="C1100" s="7" t="n">
        <v>5</v>
      </c>
      <c r="D1100" s="7" t="n">
        <v>3</v>
      </c>
      <c r="E1100" s="7" t="n">
        <v>6.69999980926514</v>
      </c>
      <c r="F1100" s="7" t="n">
        <v>0</v>
      </c>
    </row>
    <row r="1101" spans="1:8">
      <c r="A1101" t="s">
        <v>4</v>
      </c>
      <c r="B1101" s="4" t="s">
        <v>5</v>
      </c>
      <c r="C1101" s="4" t="s">
        <v>13</v>
      </c>
      <c r="D1101" s="4" t="s">
        <v>13</v>
      </c>
      <c r="E1101" s="4" t="s">
        <v>22</v>
      </c>
      <c r="F1101" s="4" t="s">
        <v>10</v>
      </c>
    </row>
    <row r="1102" spans="1:8">
      <c r="A1102" t="n">
        <v>9461</v>
      </c>
      <c r="B1102" s="32" t="n">
        <v>45</v>
      </c>
      <c r="C1102" s="7" t="n">
        <v>11</v>
      </c>
      <c r="D1102" s="7" t="n">
        <v>3</v>
      </c>
      <c r="E1102" s="7" t="n">
        <v>40</v>
      </c>
      <c r="F1102" s="7" t="n">
        <v>0</v>
      </c>
    </row>
    <row r="1103" spans="1:8">
      <c r="A1103" t="s">
        <v>4</v>
      </c>
      <c r="B1103" s="4" t="s">
        <v>5</v>
      </c>
      <c r="C1103" s="4" t="s">
        <v>13</v>
      </c>
      <c r="D1103" s="4" t="s">
        <v>13</v>
      </c>
      <c r="E1103" s="4" t="s">
        <v>22</v>
      </c>
      <c r="F1103" s="4" t="s">
        <v>22</v>
      </c>
      <c r="G1103" s="4" t="s">
        <v>22</v>
      </c>
      <c r="H1103" s="4" t="s">
        <v>10</v>
      </c>
    </row>
    <row r="1104" spans="1:8">
      <c r="A1104" t="n">
        <v>9470</v>
      </c>
      <c r="B1104" s="32" t="n">
        <v>45</v>
      </c>
      <c r="C1104" s="7" t="n">
        <v>2</v>
      </c>
      <c r="D1104" s="7" t="n">
        <v>3</v>
      </c>
      <c r="E1104" s="7" t="n">
        <v>113.889999389648</v>
      </c>
      <c r="F1104" s="7" t="n">
        <v>36.8499984741211</v>
      </c>
      <c r="G1104" s="7" t="n">
        <v>-219</v>
      </c>
      <c r="H1104" s="7" t="n">
        <v>8000</v>
      </c>
    </row>
    <row r="1105" spans="1:10">
      <c r="A1105" t="s">
        <v>4</v>
      </c>
      <c r="B1105" s="4" t="s">
        <v>5</v>
      </c>
      <c r="C1105" s="4" t="s">
        <v>13</v>
      </c>
      <c r="D1105" s="4" t="s">
        <v>13</v>
      </c>
      <c r="E1105" s="4" t="s">
        <v>22</v>
      </c>
      <c r="F1105" s="4" t="s">
        <v>22</v>
      </c>
      <c r="G1105" s="4" t="s">
        <v>22</v>
      </c>
      <c r="H1105" s="4" t="s">
        <v>10</v>
      </c>
      <c r="I1105" s="4" t="s">
        <v>13</v>
      </c>
    </row>
    <row r="1106" spans="1:10">
      <c r="A1106" t="n">
        <v>9487</v>
      </c>
      <c r="B1106" s="32" t="n">
        <v>45</v>
      </c>
      <c r="C1106" s="7" t="n">
        <v>4</v>
      </c>
      <c r="D1106" s="7" t="n">
        <v>3</v>
      </c>
      <c r="E1106" s="7" t="n">
        <v>353.890014648438</v>
      </c>
      <c r="F1106" s="7" t="n">
        <v>82.2799987792969</v>
      </c>
      <c r="G1106" s="7" t="n">
        <v>4</v>
      </c>
      <c r="H1106" s="7" t="n">
        <v>8000</v>
      </c>
      <c r="I1106" s="7" t="n">
        <v>1</v>
      </c>
    </row>
    <row r="1107" spans="1:10">
      <c r="A1107" t="s">
        <v>4</v>
      </c>
      <c r="B1107" s="4" t="s">
        <v>5</v>
      </c>
      <c r="C1107" s="4" t="s">
        <v>13</v>
      </c>
      <c r="D1107" s="4" t="s">
        <v>13</v>
      </c>
      <c r="E1107" s="4" t="s">
        <v>22</v>
      </c>
      <c r="F1107" s="4" t="s">
        <v>10</v>
      </c>
    </row>
    <row r="1108" spans="1:10">
      <c r="A1108" t="n">
        <v>9505</v>
      </c>
      <c r="B1108" s="32" t="n">
        <v>45</v>
      </c>
      <c r="C1108" s="7" t="n">
        <v>5</v>
      </c>
      <c r="D1108" s="7" t="n">
        <v>3</v>
      </c>
      <c r="E1108" s="7" t="n">
        <v>2</v>
      </c>
      <c r="F1108" s="7" t="n">
        <v>8000</v>
      </c>
    </row>
    <row r="1109" spans="1:10">
      <c r="A1109" t="s">
        <v>4</v>
      </c>
      <c r="B1109" s="4" t="s">
        <v>5</v>
      </c>
      <c r="C1109" s="4" t="s">
        <v>13</v>
      </c>
      <c r="D1109" s="4" t="s">
        <v>10</v>
      </c>
    </row>
    <row r="1110" spans="1:10">
      <c r="A1110" t="n">
        <v>9514</v>
      </c>
      <c r="B1110" s="34" t="n">
        <v>58</v>
      </c>
      <c r="C1110" s="7" t="n">
        <v>255</v>
      </c>
      <c r="D1110" s="7" t="n">
        <v>0</v>
      </c>
    </row>
    <row r="1111" spans="1:10">
      <c r="A1111" t="s">
        <v>4</v>
      </c>
      <c r="B1111" s="4" t="s">
        <v>5</v>
      </c>
      <c r="C1111" s="4" t="s">
        <v>10</v>
      </c>
      <c r="D1111" s="4" t="s">
        <v>10</v>
      </c>
      <c r="E1111" s="4" t="s">
        <v>22</v>
      </c>
      <c r="F1111" s="4" t="s">
        <v>13</v>
      </c>
    </row>
    <row r="1112" spans="1:10">
      <c r="A1112" t="n">
        <v>9518</v>
      </c>
      <c r="B1112" s="62" t="n">
        <v>53</v>
      </c>
      <c r="C1112" s="7" t="n">
        <v>0</v>
      </c>
      <c r="D1112" s="7" t="n">
        <v>1660</v>
      </c>
      <c r="E1112" s="7" t="n">
        <v>5</v>
      </c>
      <c r="F1112" s="7" t="n">
        <v>0</v>
      </c>
    </row>
    <row r="1113" spans="1:10">
      <c r="A1113" t="s">
        <v>4</v>
      </c>
      <c r="B1113" s="4" t="s">
        <v>5</v>
      </c>
      <c r="C1113" s="4" t="s">
        <v>10</v>
      </c>
    </row>
    <row r="1114" spans="1:10">
      <c r="A1114" t="n">
        <v>9528</v>
      </c>
      <c r="B1114" s="30" t="n">
        <v>16</v>
      </c>
      <c r="C1114" s="7" t="n">
        <v>100</v>
      </c>
    </row>
    <row r="1115" spans="1:10">
      <c r="A1115" t="s">
        <v>4</v>
      </c>
      <c r="B1115" s="4" t="s">
        <v>5</v>
      </c>
      <c r="C1115" s="4" t="s">
        <v>10</v>
      </c>
      <c r="D1115" s="4" t="s">
        <v>10</v>
      </c>
      <c r="E1115" s="4" t="s">
        <v>22</v>
      </c>
      <c r="F1115" s="4" t="s">
        <v>13</v>
      </c>
    </row>
    <row r="1116" spans="1:10">
      <c r="A1116" t="n">
        <v>9531</v>
      </c>
      <c r="B1116" s="62" t="n">
        <v>53</v>
      </c>
      <c r="C1116" s="7" t="n">
        <v>7032</v>
      </c>
      <c r="D1116" s="7" t="n">
        <v>1660</v>
      </c>
      <c r="E1116" s="7" t="n">
        <v>5</v>
      </c>
      <c r="F1116" s="7" t="n">
        <v>0</v>
      </c>
    </row>
    <row r="1117" spans="1:10">
      <c r="A1117" t="s">
        <v>4</v>
      </c>
      <c r="B1117" s="4" t="s">
        <v>5</v>
      </c>
      <c r="C1117" s="4" t="s">
        <v>10</v>
      </c>
    </row>
    <row r="1118" spans="1:10">
      <c r="A1118" t="n">
        <v>9541</v>
      </c>
      <c r="B1118" s="30" t="n">
        <v>16</v>
      </c>
      <c r="C1118" s="7" t="n">
        <v>100</v>
      </c>
    </row>
    <row r="1119" spans="1:10">
      <c r="A1119" t="s">
        <v>4</v>
      </c>
      <c r="B1119" s="4" t="s">
        <v>5</v>
      </c>
      <c r="C1119" s="4" t="s">
        <v>10</v>
      </c>
      <c r="D1119" s="4" t="s">
        <v>10</v>
      </c>
      <c r="E1119" s="4" t="s">
        <v>22</v>
      </c>
      <c r="F1119" s="4" t="s">
        <v>13</v>
      </c>
    </row>
    <row r="1120" spans="1:10">
      <c r="A1120" t="n">
        <v>9544</v>
      </c>
      <c r="B1120" s="62" t="n">
        <v>53</v>
      </c>
      <c r="C1120" s="7" t="n">
        <v>16</v>
      </c>
      <c r="D1120" s="7" t="n">
        <v>1660</v>
      </c>
      <c r="E1120" s="7" t="n">
        <v>5</v>
      </c>
      <c r="F1120" s="7" t="n">
        <v>0</v>
      </c>
    </row>
    <row r="1121" spans="1:9">
      <c r="A1121" t="s">
        <v>4</v>
      </c>
      <c r="B1121" s="4" t="s">
        <v>5</v>
      </c>
      <c r="C1121" s="4" t="s">
        <v>10</v>
      </c>
    </row>
    <row r="1122" spans="1:9">
      <c r="A1122" t="n">
        <v>9554</v>
      </c>
      <c r="B1122" s="30" t="n">
        <v>16</v>
      </c>
      <c r="C1122" s="7" t="n">
        <v>100</v>
      </c>
    </row>
    <row r="1123" spans="1:9">
      <c r="A1123" t="s">
        <v>4</v>
      </c>
      <c r="B1123" s="4" t="s">
        <v>5</v>
      </c>
      <c r="C1123" s="4" t="s">
        <v>10</v>
      </c>
      <c r="D1123" s="4" t="s">
        <v>10</v>
      </c>
      <c r="E1123" s="4" t="s">
        <v>22</v>
      </c>
      <c r="F1123" s="4" t="s">
        <v>13</v>
      </c>
    </row>
    <row r="1124" spans="1:9">
      <c r="A1124" t="n">
        <v>9557</v>
      </c>
      <c r="B1124" s="62" t="n">
        <v>53</v>
      </c>
      <c r="C1124" s="7" t="n">
        <v>17</v>
      </c>
      <c r="D1124" s="7" t="n">
        <v>1660</v>
      </c>
      <c r="E1124" s="7" t="n">
        <v>5</v>
      </c>
      <c r="F1124" s="7" t="n">
        <v>0</v>
      </c>
    </row>
    <row r="1125" spans="1:9">
      <c r="A1125" t="s">
        <v>4</v>
      </c>
      <c r="B1125" s="4" t="s">
        <v>5</v>
      </c>
      <c r="C1125" s="4" t="s">
        <v>10</v>
      </c>
    </row>
    <row r="1126" spans="1:9">
      <c r="A1126" t="n">
        <v>9567</v>
      </c>
      <c r="B1126" s="30" t="n">
        <v>16</v>
      </c>
      <c r="C1126" s="7" t="n">
        <v>100</v>
      </c>
    </row>
    <row r="1127" spans="1:9">
      <c r="A1127" t="s">
        <v>4</v>
      </c>
      <c r="B1127" s="4" t="s">
        <v>5</v>
      </c>
      <c r="C1127" s="4" t="s">
        <v>13</v>
      </c>
      <c r="D1127" s="4" t="s">
        <v>10</v>
      </c>
    </row>
    <row r="1128" spans="1:9">
      <c r="A1128" t="n">
        <v>9570</v>
      </c>
      <c r="B1128" s="32" t="n">
        <v>45</v>
      </c>
      <c r="C1128" s="7" t="n">
        <v>7</v>
      </c>
      <c r="D1128" s="7" t="n">
        <v>255</v>
      </c>
    </row>
    <row r="1129" spans="1:9">
      <c r="A1129" t="s">
        <v>4</v>
      </c>
      <c r="B1129" s="4" t="s">
        <v>5</v>
      </c>
      <c r="C1129" s="4" t="s">
        <v>13</v>
      </c>
      <c r="D1129" s="4" t="s">
        <v>10</v>
      </c>
      <c r="E1129" s="4" t="s">
        <v>22</v>
      </c>
    </row>
    <row r="1130" spans="1:9">
      <c r="A1130" t="n">
        <v>9574</v>
      </c>
      <c r="B1130" s="34" t="n">
        <v>58</v>
      </c>
      <c r="C1130" s="7" t="n">
        <v>101</v>
      </c>
      <c r="D1130" s="7" t="n">
        <v>500</v>
      </c>
      <c r="E1130" s="7" t="n">
        <v>1</v>
      </c>
    </row>
    <row r="1131" spans="1:9">
      <c r="A1131" t="s">
        <v>4</v>
      </c>
      <c r="B1131" s="4" t="s">
        <v>5</v>
      </c>
      <c r="C1131" s="4" t="s">
        <v>13</v>
      </c>
      <c r="D1131" s="4" t="s">
        <v>10</v>
      </c>
    </row>
    <row r="1132" spans="1:9">
      <c r="A1132" t="n">
        <v>9582</v>
      </c>
      <c r="B1132" s="34" t="n">
        <v>58</v>
      </c>
      <c r="C1132" s="7" t="n">
        <v>254</v>
      </c>
      <c r="D1132" s="7" t="n">
        <v>0</v>
      </c>
    </row>
    <row r="1133" spans="1:9">
      <c r="A1133" t="s">
        <v>4</v>
      </c>
      <c r="B1133" s="4" t="s">
        <v>5</v>
      </c>
      <c r="C1133" s="4" t="s">
        <v>13</v>
      </c>
      <c r="D1133" s="4" t="s">
        <v>13</v>
      </c>
      <c r="E1133" s="4" t="s">
        <v>22</v>
      </c>
      <c r="F1133" s="4" t="s">
        <v>22</v>
      </c>
      <c r="G1133" s="4" t="s">
        <v>22</v>
      </c>
      <c r="H1133" s="4" t="s">
        <v>10</v>
      </c>
    </row>
    <row r="1134" spans="1:9">
      <c r="A1134" t="n">
        <v>9586</v>
      </c>
      <c r="B1134" s="32" t="n">
        <v>45</v>
      </c>
      <c r="C1134" s="7" t="n">
        <v>2</v>
      </c>
      <c r="D1134" s="7" t="n">
        <v>3</v>
      </c>
      <c r="E1134" s="7" t="n">
        <v>104.139999389648</v>
      </c>
      <c r="F1134" s="7" t="n">
        <v>38.7099990844727</v>
      </c>
      <c r="G1134" s="7" t="n">
        <v>-219.029998779297</v>
      </c>
      <c r="H1134" s="7" t="n">
        <v>0</v>
      </c>
    </row>
    <row r="1135" spans="1:9">
      <c r="A1135" t="s">
        <v>4</v>
      </c>
      <c r="B1135" s="4" t="s">
        <v>5</v>
      </c>
      <c r="C1135" s="4" t="s">
        <v>13</v>
      </c>
      <c r="D1135" s="4" t="s">
        <v>13</v>
      </c>
      <c r="E1135" s="4" t="s">
        <v>22</v>
      </c>
      <c r="F1135" s="4" t="s">
        <v>22</v>
      </c>
      <c r="G1135" s="4" t="s">
        <v>22</v>
      </c>
      <c r="H1135" s="4" t="s">
        <v>10</v>
      </c>
      <c r="I1135" s="4" t="s">
        <v>13</v>
      </c>
    </row>
    <row r="1136" spans="1:9">
      <c r="A1136" t="n">
        <v>9603</v>
      </c>
      <c r="B1136" s="32" t="n">
        <v>45</v>
      </c>
      <c r="C1136" s="7" t="n">
        <v>4</v>
      </c>
      <c r="D1136" s="7" t="n">
        <v>3</v>
      </c>
      <c r="E1136" s="7" t="n">
        <v>9.94999980926514</v>
      </c>
      <c r="F1136" s="7" t="n">
        <v>35.9799995422363</v>
      </c>
      <c r="G1136" s="7" t="n">
        <v>0</v>
      </c>
      <c r="H1136" s="7" t="n">
        <v>0</v>
      </c>
      <c r="I1136" s="7" t="n">
        <v>0</v>
      </c>
    </row>
    <row r="1137" spans="1:9">
      <c r="A1137" t="s">
        <v>4</v>
      </c>
      <c r="B1137" s="4" t="s">
        <v>5</v>
      </c>
      <c r="C1137" s="4" t="s">
        <v>13</v>
      </c>
      <c r="D1137" s="4" t="s">
        <v>13</v>
      </c>
      <c r="E1137" s="4" t="s">
        <v>22</v>
      </c>
      <c r="F1137" s="4" t="s">
        <v>10</v>
      </c>
    </row>
    <row r="1138" spans="1:9">
      <c r="A1138" t="n">
        <v>9621</v>
      </c>
      <c r="B1138" s="32" t="n">
        <v>45</v>
      </c>
      <c r="C1138" s="7" t="n">
        <v>5</v>
      </c>
      <c r="D1138" s="7" t="n">
        <v>3</v>
      </c>
      <c r="E1138" s="7" t="n">
        <v>3.79999995231628</v>
      </c>
      <c r="F1138" s="7" t="n">
        <v>0</v>
      </c>
    </row>
    <row r="1139" spans="1:9">
      <c r="A1139" t="s">
        <v>4</v>
      </c>
      <c r="B1139" s="4" t="s">
        <v>5</v>
      </c>
      <c r="C1139" s="4" t="s">
        <v>13</v>
      </c>
      <c r="D1139" s="4" t="s">
        <v>13</v>
      </c>
      <c r="E1139" s="4" t="s">
        <v>22</v>
      </c>
      <c r="F1139" s="4" t="s">
        <v>10</v>
      </c>
    </row>
    <row r="1140" spans="1:9">
      <c r="A1140" t="n">
        <v>9630</v>
      </c>
      <c r="B1140" s="32" t="n">
        <v>45</v>
      </c>
      <c r="C1140" s="7" t="n">
        <v>11</v>
      </c>
      <c r="D1140" s="7" t="n">
        <v>3</v>
      </c>
      <c r="E1140" s="7" t="n">
        <v>40</v>
      </c>
      <c r="F1140" s="7" t="n">
        <v>0</v>
      </c>
    </row>
    <row r="1141" spans="1:9">
      <c r="A1141" t="s">
        <v>4</v>
      </c>
      <c r="B1141" s="4" t="s">
        <v>5</v>
      </c>
      <c r="C1141" s="4" t="s">
        <v>13</v>
      </c>
      <c r="D1141" s="4" t="s">
        <v>13</v>
      </c>
      <c r="E1141" s="4" t="s">
        <v>22</v>
      </c>
      <c r="F1141" s="4" t="s">
        <v>22</v>
      </c>
      <c r="G1141" s="4" t="s">
        <v>22</v>
      </c>
      <c r="H1141" s="4" t="s">
        <v>10</v>
      </c>
    </row>
    <row r="1142" spans="1:9">
      <c r="A1142" t="n">
        <v>9639</v>
      </c>
      <c r="B1142" s="32" t="n">
        <v>45</v>
      </c>
      <c r="C1142" s="7" t="n">
        <v>2</v>
      </c>
      <c r="D1142" s="7" t="n">
        <v>3</v>
      </c>
      <c r="E1142" s="7" t="n">
        <v>101.949996948242</v>
      </c>
      <c r="F1142" s="7" t="n">
        <v>41.5999984741211</v>
      </c>
      <c r="G1142" s="7" t="n">
        <v>-219.940002441406</v>
      </c>
      <c r="H1142" s="7" t="n">
        <v>6000</v>
      </c>
    </row>
    <row r="1143" spans="1:9">
      <c r="A1143" t="s">
        <v>4</v>
      </c>
      <c r="B1143" s="4" t="s">
        <v>5</v>
      </c>
      <c r="C1143" s="4" t="s">
        <v>13</v>
      </c>
      <c r="D1143" s="4" t="s">
        <v>13</v>
      </c>
      <c r="E1143" s="4" t="s">
        <v>22</v>
      </c>
      <c r="F1143" s="4" t="s">
        <v>22</v>
      </c>
      <c r="G1143" s="4" t="s">
        <v>22</v>
      </c>
      <c r="H1143" s="4" t="s">
        <v>10</v>
      </c>
      <c r="I1143" s="4" t="s">
        <v>13</v>
      </c>
    </row>
    <row r="1144" spans="1:9">
      <c r="A1144" t="n">
        <v>9656</v>
      </c>
      <c r="B1144" s="32" t="n">
        <v>45</v>
      </c>
      <c r="C1144" s="7" t="n">
        <v>4</v>
      </c>
      <c r="D1144" s="7" t="n">
        <v>3</v>
      </c>
      <c r="E1144" s="7" t="n">
        <v>9.94999980926514</v>
      </c>
      <c r="F1144" s="7" t="n">
        <v>275.070007324219</v>
      </c>
      <c r="G1144" s="7" t="n">
        <v>0</v>
      </c>
      <c r="H1144" s="7" t="n">
        <v>6000</v>
      </c>
      <c r="I1144" s="7" t="n">
        <v>1</v>
      </c>
    </row>
    <row r="1145" spans="1:9">
      <c r="A1145" t="s">
        <v>4</v>
      </c>
      <c r="B1145" s="4" t="s">
        <v>5</v>
      </c>
      <c r="C1145" s="4" t="s">
        <v>13</v>
      </c>
      <c r="D1145" s="4" t="s">
        <v>13</v>
      </c>
      <c r="E1145" s="4" t="s">
        <v>22</v>
      </c>
      <c r="F1145" s="4" t="s">
        <v>10</v>
      </c>
    </row>
    <row r="1146" spans="1:9">
      <c r="A1146" t="n">
        <v>9674</v>
      </c>
      <c r="B1146" s="32" t="n">
        <v>45</v>
      </c>
      <c r="C1146" s="7" t="n">
        <v>5</v>
      </c>
      <c r="D1146" s="7" t="n">
        <v>3</v>
      </c>
      <c r="E1146" s="7" t="n">
        <v>3.79999995231628</v>
      </c>
      <c r="F1146" s="7" t="n">
        <v>6000</v>
      </c>
    </row>
    <row r="1147" spans="1:9">
      <c r="A1147" t="s">
        <v>4</v>
      </c>
      <c r="B1147" s="4" t="s">
        <v>5</v>
      </c>
      <c r="C1147" s="4" t="s">
        <v>13</v>
      </c>
      <c r="D1147" s="4" t="s">
        <v>10</v>
      </c>
    </row>
    <row r="1148" spans="1:9">
      <c r="A1148" t="n">
        <v>9683</v>
      </c>
      <c r="B1148" s="34" t="n">
        <v>58</v>
      </c>
      <c r="C1148" s="7" t="n">
        <v>255</v>
      </c>
      <c r="D1148" s="7" t="n">
        <v>0</v>
      </c>
    </row>
    <row r="1149" spans="1:9">
      <c r="A1149" t="s">
        <v>4</v>
      </c>
      <c r="B1149" s="4" t="s">
        <v>5</v>
      </c>
      <c r="C1149" s="4" t="s">
        <v>10</v>
      </c>
      <c r="D1149" s="4" t="s">
        <v>13</v>
      </c>
    </row>
    <row r="1150" spans="1:9">
      <c r="A1150" t="n">
        <v>9687</v>
      </c>
      <c r="B1150" s="56" t="n">
        <v>56</v>
      </c>
      <c r="C1150" s="7" t="n">
        <v>1660</v>
      </c>
      <c r="D1150" s="7" t="n">
        <v>0</v>
      </c>
    </row>
    <row r="1151" spans="1:9">
      <c r="A1151" t="s">
        <v>4</v>
      </c>
      <c r="B1151" s="4" t="s">
        <v>5</v>
      </c>
      <c r="C1151" s="4" t="s">
        <v>10</v>
      </c>
      <c r="D1151" s="4" t="s">
        <v>13</v>
      </c>
    </row>
    <row r="1152" spans="1:9">
      <c r="A1152" t="n">
        <v>9691</v>
      </c>
      <c r="B1152" s="63" t="n">
        <v>21</v>
      </c>
      <c r="C1152" s="7" t="n">
        <v>1660</v>
      </c>
      <c r="D1152" s="7" t="n">
        <v>2</v>
      </c>
    </row>
    <row r="1153" spans="1:9">
      <c r="A1153" t="s">
        <v>4</v>
      </c>
      <c r="B1153" s="4" t="s">
        <v>5</v>
      </c>
      <c r="C1153" s="4" t="s">
        <v>13</v>
      </c>
      <c r="D1153" s="4" t="s">
        <v>10</v>
      </c>
    </row>
    <row r="1154" spans="1:9">
      <c r="A1154" t="n">
        <v>9695</v>
      </c>
      <c r="B1154" s="32" t="n">
        <v>45</v>
      </c>
      <c r="C1154" s="7" t="n">
        <v>7</v>
      </c>
      <c r="D1154" s="7" t="n">
        <v>255</v>
      </c>
    </row>
    <row r="1155" spans="1:9">
      <c r="A1155" t="s">
        <v>4</v>
      </c>
      <c r="B1155" s="4" t="s">
        <v>5</v>
      </c>
      <c r="C1155" s="4" t="s">
        <v>13</v>
      </c>
      <c r="D1155" s="4" t="s">
        <v>10</v>
      </c>
      <c r="E1155" s="4" t="s">
        <v>22</v>
      </c>
    </row>
    <row r="1156" spans="1:9">
      <c r="A1156" t="n">
        <v>9699</v>
      </c>
      <c r="B1156" s="34" t="n">
        <v>58</v>
      </c>
      <c r="C1156" s="7" t="n">
        <v>101</v>
      </c>
      <c r="D1156" s="7" t="n">
        <v>500</v>
      </c>
      <c r="E1156" s="7" t="n">
        <v>1</v>
      </c>
    </row>
    <row r="1157" spans="1:9">
      <c r="A1157" t="s">
        <v>4</v>
      </c>
      <c r="B1157" s="4" t="s">
        <v>5</v>
      </c>
      <c r="C1157" s="4" t="s">
        <v>13</v>
      </c>
      <c r="D1157" s="4" t="s">
        <v>10</v>
      </c>
    </row>
    <row r="1158" spans="1:9">
      <c r="A1158" t="n">
        <v>9707</v>
      </c>
      <c r="B1158" s="34" t="n">
        <v>58</v>
      </c>
      <c r="C1158" s="7" t="n">
        <v>254</v>
      </c>
      <c r="D1158" s="7" t="n">
        <v>0</v>
      </c>
    </row>
    <row r="1159" spans="1:9">
      <c r="A1159" t="s">
        <v>4</v>
      </c>
      <c r="B1159" s="4" t="s">
        <v>5</v>
      </c>
      <c r="C1159" s="4" t="s">
        <v>13</v>
      </c>
      <c r="D1159" s="4" t="s">
        <v>13</v>
      </c>
      <c r="E1159" s="4" t="s">
        <v>22</v>
      </c>
      <c r="F1159" s="4" t="s">
        <v>22</v>
      </c>
      <c r="G1159" s="4" t="s">
        <v>22</v>
      </c>
      <c r="H1159" s="4" t="s">
        <v>10</v>
      </c>
    </row>
    <row r="1160" spans="1:9">
      <c r="A1160" t="n">
        <v>9711</v>
      </c>
      <c r="B1160" s="32" t="n">
        <v>45</v>
      </c>
      <c r="C1160" s="7" t="n">
        <v>2</v>
      </c>
      <c r="D1160" s="7" t="n">
        <v>3</v>
      </c>
      <c r="E1160" s="7" t="n">
        <v>90.5699996948242</v>
      </c>
      <c r="F1160" s="7" t="n">
        <v>37.3199996948242</v>
      </c>
      <c r="G1160" s="7" t="n">
        <v>-217.960006713867</v>
      </c>
      <c r="H1160" s="7" t="n">
        <v>0</v>
      </c>
    </row>
    <row r="1161" spans="1:9">
      <c r="A1161" t="s">
        <v>4</v>
      </c>
      <c r="B1161" s="4" t="s">
        <v>5</v>
      </c>
      <c r="C1161" s="4" t="s">
        <v>13</v>
      </c>
      <c r="D1161" s="4" t="s">
        <v>13</v>
      </c>
      <c r="E1161" s="4" t="s">
        <v>22</v>
      </c>
      <c r="F1161" s="4" t="s">
        <v>22</v>
      </c>
      <c r="G1161" s="4" t="s">
        <v>22</v>
      </c>
      <c r="H1161" s="4" t="s">
        <v>10</v>
      </c>
      <c r="I1161" s="4" t="s">
        <v>13</v>
      </c>
    </row>
    <row r="1162" spans="1:9">
      <c r="A1162" t="n">
        <v>9728</v>
      </c>
      <c r="B1162" s="32" t="n">
        <v>45</v>
      </c>
      <c r="C1162" s="7" t="n">
        <v>4</v>
      </c>
      <c r="D1162" s="7" t="n">
        <v>3</v>
      </c>
      <c r="E1162" s="7" t="n">
        <v>354.779998779297</v>
      </c>
      <c r="F1162" s="7" t="n">
        <v>299.910003662109</v>
      </c>
      <c r="G1162" s="7" t="n">
        <v>0</v>
      </c>
      <c r="H1162" s="7" t="n">
        <v>0</v>
      </c>
      <c r="I1162" s="7" t="n">
        <v>0</v>
      </c>
    </row>
    <row r="1163" spans="1:9">
      <c r="A1163" t="s">
        <v>4</v>
      </c>
      <c r="B1163" s="4" t="s">
        <v>5</v>
      </c>
      <c r="C1163" s="4" t="s">
        <v>13</v>
      </c>
      <c r="D1163" s="4" t="s">
        <v>13</v>
      </c>
      <c r="E1163" s="4" t="s">
        <v>22</v>
      </c>
      <c r="F1163" s="4" t="s">
        <v>10</v>
      </c>
    </row>
    <row r="1164" spans="1:9">
      <c r="A1164" t="n">
        <v>9746</v>
      </c>
      <c r="B1164" s="32" t="n">
        <v>45</v>
      </c>
      <c r="C1164" s="7" t="n">
        <v>5</v>
      </c>
      <c r="D1164" s="7" t="n">
        <v>3</v>
      </c>
      <c r="E1164" s="7" t="n">
        <v>5.59999990463257</v>
      </c>
      <c r="F1164" s="7" t="n">
        <v>0</v>
      </c>
    </row>
    <row r="1165" spans="1:9">
      <c r="A1165" t="s">
        <v>4</v>
      </c>
      <c r="B1165" s="4" t="s">
        <v>5</v>
      </c>
      <c r="C1165" s="4" t="s">
        <v>13</v>
      </c>
      <c r="D1165" s="4" t="s">
        <v>13</v>
      </c>
      <c r="E1165" s="4" t="s">
        <v>22</v>
      </c>
      <c r="F1165" s="4" t="s">
        <v>10</v>
      </c>
    </row>
    <row r="1166" spans="1:9">
      <c r="A1166" t="n">
        <v>9755</v>
      </c>
      <c r="B1166" s="32" t="n">
        <v>45</v>
      </c>
      <c r="C1166" s="7" t="n">
        <v>11</v>
      </c>
      <c r="D1166" s="7" t="n">
        <v>3</v>
      </c>
      <c r="E1166" s="7" t="n">
        <v>40</v>
      </c>
      <c r="F1166" s="7" t="n">
        <v>0</v>
      </c>
    </row>
    <row r="1167" spans="1:9">
      <c r="A1167" t="s">
        <v>4</v>
      </c>
      <c r="B1167" s="4" t="s">
        <v>5</v>
      </c>
      <c r="C1167" s="4" t="s">
        <v>10</v>
      </c>
      <c r="D1167" s="4" t="s">
        <v>22</v>
      </c>
      <c r="E1167" s="4" t="s">
        <v>22</v>
      </c>
      <c r="F1167" s="4" t="s">
        <v>22</v>
      </c>
      <c r="G1167" s="4" t="s">
        <v>22</v>
      </c>
    </row>
    <row r="1168" spans="1:9">
      <c r="A1168" t="n">
        <v>9764</v>
      </c>
      <c r="B1168" s="43" t="n">
        <v>46</v>
      </c>
      <c r="C1168" s="7" t="n">
        <v>0</v>
      </c>
      <c r="D1168" s="7" t="n">
        <v>89.1800003051758</v>
      </c>
      <c r="E1168" s="7" t="n">
        <v>36.060001373291</v>
      </c>
      <c r="F1168" s="7" t="n">
        <v>-217.050003051758</v>
      </c>
      <c r="G1168" s="7" t="n">
        <v>96.9000015258789</v>
      </c>
    </row>
    <row r="1169" spans="1:9">
      <c r="A1169" t="s">
        <v>4</v>
      </c>
      <c r="B1169" s="4" t="s">
        <v>5</v>
      </c>
      <c r="C1169" s="4" t="s">
        <v>10</v>
      </c>
      <c r="D1169" s="4" t="s">
        <v>22</v>
      </c>
      <c r="E1169" s="4" t="s">
        <v>22</v>
      </c>
      <c r="F1169" s="4" t="s">
        <v>22</v>
      </c>
      <c r="G1169" s="4" t="s">
        <v>22</v>
      </c>
    </row>
    <row r="1170" spans="1:9">
      <c r="A1170" t="n">
        <v>9783</v>
      </c>
      <c r="B1170" s="43" t="n">
        <v>46</v>
      </c>
      <c r="C1170" s="7" t="n">
        <v>17</v>
      </c>
      <c r="D1170" s="7" t="n">
        <v>88.5999984741211</v>
      </c>
      <c r="E1170" s="7" t="n">
        <v>36.060001373291</v>
      </c>
      <c r="F1170" s="7" t="n">
        <v>-215.850006103516</v>
      </c>
      <c r="G1170" s="7" t="n">
        <v>96.9000015258789</v>
      </c>
    </row>
    <row r="1171" spans="1:9">
      <c r="A1171" t="s">
        <v>4</v>
      </c>
      <c r="B1171" s="4" t="s">
        <v>5</v>
      </c>
      <c r="C1171" s="4" t="s">
        <v>10</v>
      </c>
      <c r="D1171" s="4" t="s">
        <v>22</v>
      </c>
      <c r="E1171" s="4" t="s">
        <v>22</v>
      </c>
      <c r="F1171" s="4" t="s">
        <v>22</v>
      </c>
      <c r="G1171" s="4" t="s">
        <v>22</v>
      </c>
    </row>
    <row r="1172" spans="1:9">
      <c r="A1172" t="n">
        <v>9802</v>
      </c>
      <c r="B1172" s="43" t="n">
        <v>46</v>
      </c>
      <c r="C1172" s="7" t="n">
        <v>16</v>
      </c>
      <c r="D1172" s="7" t="n">
        <v>88.0899963378906</v>
      </c>
      <c r="E1172" s="7" t="n">
        <v>36.060001373291</v>
      </c>
      <c r="F1172" s="7" t="n">
        <v>-217.679992675781</v>
      </c>
      <c r="G1172" s="7" t="n">
        <v>91.1999969482422</v>
      </c>
    </row>
    <row r="1173" spans="1:9">
      <c r="A1173" t="s">
        <v>4</v>
      </c>
      <c r="B1173" s="4" t="s">
        <v>5</v>
      </c>
      <c r="C1173" s="4" t="s">
        <v>10</v>
      </c>
      <c r="D1173" s="4" t="s">
        <v>22</v>
      </c>
      <c r="E1173" s="4" t="s">
        <v>22</v>
      </c>
      <c r="F1173" s="4" t="s">
        <v>22</v>
      </c>
      <c r="G1173" s="4" t="s">
        <v>22</v>
      </c>
    </row>
    <row r="1174" spans="1:9">
      <c r="A1174" t="n">
        <v>9821</v>
      </c>
      <c r="B1174" s="43" t="n">
        <v>46</v>
      </c>
      <c r="C1174" s="7" t="n">
        <v>7032</v>
      </c>
      <c r="D1174" s="7" t="n">
        <v>88.1500015258789</v>
      </c>
      <c r="E1174" s="7" t="n">
        <v>36.060001373291</v>
      </c>
      <c r="F1174" s="7" t="n">
        <v>-216.669998168945</v>
      </c>
      <c r="G1174" s="7" t="n">
        <v>96.9000015258789</v>
      </c>
    </row>
    <row r="1175" spans="1:9">
      <c r="A1175" t="s">
        <v>4</v>
      </c>
      <c r="B1175" s="4" t="s">
        <v>5</v>
      </c>
      <c r="C1175" s="4" t="s">
        <v>10</v>
      </c>
      <c r="D1175" s="4" t="s">
        <v>22</v>
      </c>
      <c r="E1175" s="4" t="s">
        <v>22</v>
      </c>
      <c r="F1175" s="4" t="s">
        <v>22</v>
      </c>
      <c r="G1175" s="4" t="s">
        <v>22</v>
      </c>
    </row>
    <row r="1176" spans="1:9">
      <c r="A1176" t="n">
        <v>9840</v>
      </c>
      <c r="B1176" s="43" t="n">
        <v>46</v>
      </c>
      <c r="C1176" s="7" t="n">
        <v>1660</v>
      </c>
      <c r="D1176" s="7" t="n">
        <v>103.339996337891</v>
      </c>
      <c r="E1176" s="7" t="n">
        <v>36.060001373291</v>
      </c>
      <c r="F1176" s="7" t="n">
        <v>-220.039993286133</v>
      </c>
      <c r="G1176" s="7" t="n">
        <v>286</v>
      </c>
    </row>
    <row r="1177" spans="1:9">
      <c r="A1177" t="s">
        <v>4</v>
      </c>
      <c r="B1177" s="4" t="s">
        <v>5</v>
      </c>
      <c r="C1177" s="4" t="s">
        <v>13</v>
      </c>
      <c r="D1177" s="4" t="s">
        <v>13</v>
      </c>
      <c r="E1177" s="4" t="s">
        <v>22</v>
      </c>
      <c r="F1177" s="4" t="s">
        <v>22</v>
      </c>
      <c r="G1177" s="4" t="s">
        <v>22</v>
      </c>
      <c r="H1177" s="4" t="s">
        <v>10</v>
      </c>
    </row>
    <row r="1178" spans="1:9">
      <c r="A1178" t="n">
        <v>9859</v>
      </c>
      <c r="B1178" s="32" t="n">
        <v>45</v>
      </c>
      <c r="C1178" s="7" t="n">
        <v>2</v>
      </c>
      <c r="D1178" s="7" t="n">
        <v>3</v>
      </c>
      <c r="E1178" s="7" t="n">
        <v>90.620002746582</v>
      </c>
      <c r="F1178" s="7" t="n">
        <v>37.3199996948242</v>
      </c>
      <c r="G1178" s="7" t="n">
        <v>-217.699996948242</v>
      </c>
      <c r="H1178" s="7" t="n">
        <v>10000</v>
      </c>
    </row>
    <row r="1179" spans="1:9">
      <c r="A1179" t="s">
        <v>4</v>
      </c>
      <c r="B1179" s="4" t="s">
        <v>5</v>
      </c>
      <c r="C1179" s="4" t="s">
        <v>13</v>
      </c>
      <c r="D1179" s="4" t="s">
        <v>13</v>
      </c>
      <c r="E1179" s="4" t="s">
        <v>22</v>
      </c>
      <c r="F1179" s="4" t="s">
        <v>22</v>
      </c>
      <c r="G1179" s="4" t="s">
        <v>22</v>
      </c>
      <c r="H1179" s="4" t="s">
        <v>10</v>
      </c>
      <c r="I1179" s="4" t="s">
        <v>13</v>
      </c>
    </row>
    <row r="1180" spans="1:9">
      <c r="A1180" t="n">
        <v>9876</v>
      </c>
      <c r="B1180" s="32" t="n">
        <v>45</v>
      </c>
      <c r="C1180" s="7" t="n">
        <v>4</v>
      </c>
      <c r="D1180" s="7" t="n">
        <v>3</v>
      </c>
      <c r="E1180" s="7" t="n">
        <v>357.459991455078</v>
      </c>
      <c r="F1180" s="7" t="n">
        <v>306.579986572266</v>
      </c>
      <c r="G1180" s="7" t="n">
        <v>0</v>
      </c>
      <c r="H1180" s="7" t="n">
        <v>10000</v>
      </c>
      <c r="I1180" s="7" t="n">
        <v>1</v>
      </c>
    </row>
    <row r="1181" spans="1:9">
      <c r="A1181" t="s">
        <v>4</v>
      </c>
      <c r="B1181" s="4" t="s">
        <v>5</v>
      </c>
      <c r="C1181" s="4" t="s">
        <v>10</v>
      </c>
      <c r="D1181" s="4" t="s">
        <v>13</v>
      </c>
      <c r="E1181" s="4" t="s">
        <v>6</v>
      </c>
      <c r="F1181" s="4" t="s">
        <v>22</v>
      </c>
      <c r="G1181" s="4" t="s">
        <v>22</v>
      </c>
      <c r="H1181" s="4" t="s">
        <v>22</v>
      </c>
    </row>
    <row r="1182" spans="1:9">
      <c r="A1182" t="n">
        <v>9894</v>
      </c>
      <c r="B1182" s="47" t="n">
        <v>48</v>
      </c>
      <c r="C1182" s="7" t="n">
        <v>0</v>
      </c>
      <c r="D1182" s="7" t="n">
        <v>0</v>
      </c>
      <c r="E1182" s="7" t="s">
        <v>99</v>
      </c>
      <c r="F1182" s="7" t="n">
        <v>-1</v>
      </c>
      <c r="G1182" s="7" t="n">
        <v>1</v>
      </c>
      <c r="H1182" s="7" t="n">
        <v>0</v>
      </c>
    </row>
    <row r="1183" spans="1:9">
      <c r="A1183" t="s">
        <v>4</v>
      </c>
      <c r="B1183" s="4" t="s">
        <v>5</v>
      </c>
      <c r="C1183" s="4" t="s">
        <v>10</v>
      </c>
      <c r="D1183" s="4" t="s">
        <v>13</v>
      </c>
      <c r="E1183" s="4" t="s">
        <v>6</v>
      </c>
      <c r="F1183" s="4" t="s">
        <v>22</v>
      </c>
      <c r="G1183" s="4" t="s">
        <v>22</v>
      </c>
      <c r="H1183" s="4" t="s">
        <v>22</v>
      </c>
    </row>
    <row r="1184" spans="1:9">
      <c r="A1184" t="n">
        <v>9920</v>
      </c>
      <c r="B1184" s="47" t="n">
        <v>48</v>
      </c>
      <c r="C1184" s="7" t="n">
        <v>17</v>
      </c>
      <c r="D1184" s="7" t="n">
        <v>0</v>
      </c>
      <c r="E1184" s="7" t="s">
        <v>99</v>
      </c>
      <c r="F1184" s="7" t="n">
        <v>-1</v>
      </c>
      <c r="G1184" s="7" t="n">
        <v>1</v>
      </c>
      <c r="H1184" s="7" t="n">
        <v>0</v>
      </c>
    </row>
    <row r="1185" spans="1:9">
      <c r="A1185" t="s">
        <v>4</v>
      </c>
      <c r="B1185" s="4" t="s">
        <v>5</v>
      </c>
      <c r="C1185" s="4" t="s">
        <v>10</v>
      </c>
      <c r="D1185" s="4" t="s">
        <v>13</v>
      </c>
      <c r="E1185" s="4" t="s">
        <v>6</v>
      </c>
      <c r="F1185" s="4" t="s">
        <v>22</v>
      </c>
      <c r="G1185" s="4" t="s">
        <v>22</v>
      </c>
      <c r="H1185" s="4" t="s">
        <v>22</v>
      </c>
    </row>
    <row r="1186" spans="1:9">
      <c r="A1186" t="n">
        <v>9946</v>
      </c>
      <c r="B1186" s="47" t="n">
        <v>48</v>
      </c>
      <c r="C1186" s="7" t="n">
        <v>16</v>
      </c>
      <c r="D1186" s="7" t="n">
        <v>0</v>
      </c>
      <c r="E1186" s="7" t="s">
        <v>99</v>
      </c>
      <c r="F1186" s="7" t="n">
        <v>-1</v>
      </c>
      <c r="G1186" s="7" t="n">
        <v>1</v>
      </c>
      <c r="H1186" s="7" t="n">
        <v>0</v>
      </c>
    </row>
    <row r="1187" spans="1:9">
      <c r="A1187" t="s">
        <v>4</v>
      </c>
      <c r="B1187" s="4" t="s">
        <v>5</v>
      </c>
      <c r="C1187" s="4" t="s">
        <v>10</v>
      </c>
      <c r="D1187" s="4" t="s">
        <v>13</v>
      </c>
      <c r="E1187" s="4" t="s">
        <v>6</v>
      </c>
      <c r="F1187" s="4" t="s">
        <v>22</v>
      </c>
      <c r="G1187" s="4" t="s">
        <v>22</v>
      </c>
      <c r="H1187" s="4" t="s">
        <v>22</v>
      </c>
    </row>
    <row r="1188" spans="1:9">
      <c r="A1188" t="n">
        <v>9972</v>
      </c>
      <c r="B1188" s="47" t="n">
        <v>48</v>
      </c>
      <c r="C1188" s="7" t="n">
        <v>7032</v>
      </c>
      <c r="D1188" s="7" t="n">
        <v>0</v>
      </c>
      <c r="E1188" s="7" t="s">
        <v>101</v>
      </c>
      <c r="F1188" s="7" t="n">
        <v>-1</v>
      </c>
      <c r="G1188" s="7" t="n">
        <v>1</v>
      </c>
      <c r="H1188" s="7" t="n">
        <v>0</v>
      </c>
    </row>
    <row r="1189" spans="1:9">
      <c r="A1189" t="s">
        <v>4</v>
      </c>
      <c r="B1189" s="4" t="s">
        <v>5</v>
      </c>
      <c r="C1189" s="4" t="s">
        <v>13</v>
      </c>
      <c r="D1189" s="4" t="s">
        <v>10</v>
      </c>
    </row>
    <row r="1190" spans="1:9">
      <c r="A1190" t="n">
        <v>9998</v>
      </c>
      <c r="B1190" s="34" t="n">
        <v>58</v>
      </c>
      <c r="C1190" s="7" t="n">
        <v>255</v>
      </c>
      <c r="D1190" s="7" t="n">
        <v>0</v>
      </c>
    </row>
    <row r="1191" spans="1:9">
      <c r="A1191" t="s">
        <v>4</v>
      </c>
      <c r="B1191" s="4" t="s">
        <v>5</v>
      </c>
      <c r="C1191" s="4" t="s">
        <v>10</v>
      </c>
    </row>
    <row r="1192" spans="1:9">
      <c r="A1192" t="n">
        <v>10002</v>
      </c>
      <c r="B1192" s="30" t="n">
        <v>16</v>
      </c>
      <c r="C1192" s="7" t="n">
        <v>1500</v>
      </c>
    </row>
    <row r="1193" spans="1:9">
      <c r="A1193" t="s">
        <v>4</v>
      </c>
      <c r="B1193" s="4" t="s">
        <v>5</v>
      </c>
      <c r="C1193" s="4" t="s">
        <v>13</v>
      </c>
      <c r="D1193" s="4" t="s">
        <v>13</v>
      </c>
      <c r="E1193" s="4" t="s">
        <v>13</v>
      </c>
      <c r="F1193" s="4" t="s">
        <v>13</v>
      </c>
    </row>
    <row r="1194" spans="1:9">
      <c r="A1194" t="n">
        <v>10005</v>
      </c>
      <c r="B1194" s="8" t="n">
        <v>14</v>
      </c>
      <c r="C1194" s="7" t="n">
        <v>0</v>
      </c>
      <c r="D1194" s="7" t="n">
        <v>1</v>
      </c>
      <c r="E1194" s="7" t="n">
        <v>0</v>
      </c>
      <c r="F1194" s="7" t="n">
        <v>0</v>
      </c>
    </row>
    <row r="1195" spans="1:9">
      <c r="A1195" t="s">
        <v>4</v>
      </c>
      <c r="B1195" s="4" t="s">
        <v>5</v>
      </c>
      <c r="C1195" s="4" t="s">
        <v>13</v>
      </c>
      <c r="D1195" s="4" t="s">
        <v>10</v>
      </c>
      <c r="E1195" s="4" t="s">
        <v>6</v>
      </c>
    </row>
    <row r="1196" spans="1:9">
      <c r="A1196" t="n">
        <v>10010</v>
      </c>
      <c r="B1196" s="36" t="n">
        <v>51</v>
      </c>
      <c r="C1196" s="7" t="n">
        <v>4</v>
      </c>
      <c r="D1196" s="7" t="n">
        <v>16</v>
      </c>
      <c r="E1196" s="7" t="s">
        <v>122</v>
      </c>
    </row>
    <row r="1197" spans="1:9">
      <c r="A1197" t="s">
        <v>4</v>
      </c>
      <c r="B1197" s="4" t="s">
        <v>5</v>
      </c>
      <c r="C1197" s="4" t="s">
        <v>10</v>
      </c>
    </row>
    <row r="1198" spans="1:9">
      <c r="A1198" t="n">
        <v>10023</v>
      </c>
      <c r="B1198" s="30" t="n">
        <v>16</v>
      </c>
      <c r="C1198" s="7" t="n">
        <v>0</v>
      </c>
    </row>
    <row r="1199" spans="1:9">
      <c r="A1199" t="s">
        <v>4</v>
      </c>
      <c r="B1199" s="4" t="s">
        <v>5</v>
      </c>
      <c r="C1199" s="4" t="s">
        <v>10</v>
      </c>
      <c r="D1199" s="4" t="s">
        <v>37</v>
      </c>
      <c r="E1199" s="4" t="s">
        <v>13</v>
      </c>
      <c r="F1199" s="4" t="s">
        <v>13</v>
      </c>
    </row>
    <row r="1200" spans="1:9">
      <c r="A1200" t="n">
        <v>10026</v>
      </c>
      <c r="B1200" s="37" t="n">
        <v>26</v>
      </c>
      <c r="C1200" s="7" t="n">
        <v>16</v>
      </c>
      <c r="D1200" s="7" t="s">
        <v>126</v>
      </c>
      <c r="E1200" s="7" t="n">
        <v>2</v>
      </c>
      <c r="F1200" s="7" t="n">
        <v>0</v>
      </c>
    </row>
    <row r="1201" spans="1:8">
      <c r="A1201" t="s">
        <v>4</v>
      </c>
      <c r="B1201" s="4" t="s">
        <v>5</v>
      </c>
    </row>
    <row r="1202" spans="1:8">
      <c r="A1202" t="n">
        <v>10097</v>
      </c>
      <c r="B1202" s="28" t="n">
        <v>28</v>
      </c>
    </row>
    <row r="1203" spans="1:8">
      <c r="A1203" t="s">
        <v>4</v>
      </c>
      <c r="B1203" s="4" t="s">
        <v>5</v>
      </c>
      <c r="C1203" s="4" t="s">
        <v>13</v>
      </c>
      <c r="D1203" s="4" t="s">
        <v>10</v>
      </c>
      <c r="E1203" s="4" t="s">
        <v>6</v>
      </c>
    </row>
    <row r="1204" spans="1:8">
      <c r="A1204" t="n">
        <v>10098</v>
      </c>
      <c r="B1204" s="36" t="n">
        <v>51</v>
      </c>
      <c r="C1204" s="7" t="n">
        <v>4</v>
      </c>
      <c r="D1204" s="7" t="n">
        <v>7032</v>
      </c>
      <c r="E1204" s="7" t="s">
        <v>44</v>
      </c>
    </row>
    <row r="1205" spans="1:8">
      <c r="A1205" t="s">
        <v>4</v>
      </c>
      <c r="B1205" s="4" t="s">
        <v>5</v>
      </c>
      <c r="C1205" s="4" t="s">
        <v>10</v>
      </c>
    </row>
    <row r="1206" spans="1:8">
      <c r="A1206" t="n">
        <v>10111</v>
      </c>
      <c r="B1206" s="30" t="n">
        <v>16</v>
      </c>
      <c r="C1206" s="7" t="n">
        <v>0</v>
      </c>
    </row>
    <row r="1207" spans="1:8">
      <c r="A1207" t="s">
        <v>4</v>
      </c>
      <c r="B1207" s="4" t="s">
        <v>5</v>
      </c>
      <c r="C1207" s="4" t="s">
        <v>10</v>
      </c>
      <c r="D1207" s="4" t="s">
        <v>37</v>
      </c>
      <c r="E1207" s="4" t="s">
        <v>13</v>
      </c>
      <c r="F1207" s="4" t="s">
        <v>13</v>
      </c>
    </row>
    <row r="1208" spans="1:8">
      <c r="A1208" t="n">
        <v>10114</v>
      </c>
      <c r="B1208" s="37" t="n">
        <v>26</v>
      </c>
      <c r="C1208" s="7" t="n">
        <v>7032</v>
      </c>
      <c r="D1208" s="7" t="s">
        <v>127</v>
      </c>
      <c r="E1208" s="7" t="n">
        <v>2</v>
      </c>
      <c r="F1208" s="7" t="n">
        <v>0</v>
      </c>
    </row>
    <row r="1209" spans="1:8">
      <c r="A1209" t="s">
        <v>4</v>
      </c>
      <c r="B1209" s="4" t="s">
        <v>5</v>
      </c>
    </row>
    <row r="1210" spans="1:8">
      <c r="A1210" t="n">
        <v>10229</v>
      </c>
      <c r="B1210" s="28" t="n">
        <v>28</v>
      </c>
    </row>
    <row r="1211" spans="1:8">
      <c r="A1211" t="s">
        <v>4</v>
      </c>
      <c r="B1211" s="4" t="s">
        <v>5</v>
      </c>
      <c r="C1211" s="4" t="s">
        <v>9</v>
      </c>
    </row>
    <row r="1212" spans="1:8">
      <c r="A1212" t="n">
        <v>10230</v>
      </c>
      <c r="B1212" s="38" t="n">
        <v>15</v>
      </c>
      <c r="C1212" s="7" t="n">
        <v>256</v>
      </c>
    </row>
    <row r="1213" spans="1:8">
      <c r="A1213" t="s">
        <v>4</v>
      </c>
      <c r="B1213" s="4" t="s">
        <v>5</v>
      </c>
      <c r="C1213" s="4" t="s">
        <v>10</v>
      </c>
    </row>
    <row r="1214" spans="1:8">
      <c r="A1214" t="n">
        <v>10235</v>
      </c>
      <c r="B1214" s="30" t="n">
        <v>16</v>
      </c>
      <c r="C1214" s="7" t="n">
        <v>500</v>
      </c>
    </row>
    <row r="1215" spans="1:8">
      <c r="A1215" t="s">
        <v>4</v>
      </c>
      <c r="B1215" s="4" t="s">
        <v>5</v>
      </c>
      <c r="C1215" s="4" t="s">
        <v>13</v>
      </c>
      <c r="D1215" s="4" t="s">
        <v>10</v>
      </c>
      <c r="E1215" s="4" t="s">
        <v>6</v>
      </c>
    </row>
    <row r="1216" spans="1:8">
      <c r="A1216" t="n">
        <v>10238</v>
      </c>
      <c r="B1216" s="36" t="n">
        <v>51</v>
      </c>
      <c r="C1216" s="7" t="n">
        <v>4</v>
      </c>
      <c r="D1216" s="7" t="n">
        <v>0</v>
      </c>
      <c r="E1216" s="7" t="s">
        <v>128</v>
      </c>
    </row>
    <row r="1217" spans="1:6">
      <c r="A1217" t="s">
        <v>4</v>
      </c>
      <c r="B1217" s="4" t="s">
        <v>5</v>
      </c>
      <c r="C1217" s="4" t="s">
        <v>10</v>
      </c>
    </row>
    <row r="1218" spans="1:6">
      <c r="A1218" t="n">
        <v>10252</v>
      </c>
      <c r="B1218" s="30" t="n">
        <v>16</v>
      </c>
      <c r="C1218" s="7" t="n">
        <v>0</v>
      </c>
    </row>
    <row r="1219" spans="1:6">
      <c r="A1219" t="s">
        <v>4</v>
      </c>
      <c r="B1219" s="4" t="s">
        <v>5</v>
      </c>
      <c r="C1219" s="4" t="s">
        <v>10</v>
      </c>
      <c r="D1219" s="4" t="s">
        <v>37</v>
      </c>
      <c r="E1219" s="4" t="s">
        <v>13</v>
      </c>
      <c r="F1219" s="4" t="s">
        <v>13</v>
      </c>
      <c r="G1219" s="4" t="s">
        <v>37</v>
      </c>
      <c r="H1219" s="4" t="s">
        <v>13</v>
      </c>
      <c r="I1219" s="4" t="s">
        <v>13</v>
      </c>
    </row>
    <row r="1220" spans="1:6">
      <c r="A1220" t="n">
        <v>10255</v>
      </c>
      <c r="B1220" s="37" t="n">
        <v>26</v>
      </c>
      <c r="C1220" s="7" t="n">
        <v>0</v>
      </c>
      <c r="D1220" s="7" t="s">
        <v>129</v>
      </c>
      <c r="E1220" s="7" t="n">
        <v>2</v>
      </c>
      <c r="F1220" s="7" t="n">
        <v>3</v>
      </c>
      <c r="G1220" s="7" t="s">
        <v>130</v>
      </c>
      <c r="H1220" s="7" t="n">
        <v>2</v>
      </c>
      <c r="I1220" s="7" t="n">
        <v>0</v>
      </c>
    </row>
    <row r="1221" spans="1:6">
      <c r="A1221" t="s">
        <v>4</v>
      </c>
      <c r="B1221" s="4" t="s">
        <v>5</v>
      </c>
    </row>
    <row r="1222" spans="1:6">
      <c r="A1222" t="n">
        <v>10379</v>
      </c>
      <c r="B1222" s="28" t="n">
        <v>28</v>
      </c>
    </row>
    <row r="1223" spans="1:6">
      <c r="A1223" t="s">
        <v>4</v>
      </c>
      <c r="B1223" s="4" t="s">
        <v>5</v>
      </c>
      <c r="C1223" s="4" t="s">
        <v>13</v>
      </c>
      <c r="D1223" s="4" t="s">
        <v>10</v>
      </c>
      <c r="E1223" s="4" t="s">
        <v>6</v>
      </c>
    </row>
    <row r="1224" spans="1:6">
      <c r="A1224" t="n">
        <v>10380</v>
      </c>
      <c r="B1224" s="36" t="n">
        <v>51</v>
      </c>
      <c r="C1224" s="7" t="n">
        <v>4</v>
      </c>
      <c r="D1224" s="7" t="n">
        <v>17</v>
      </c>
      <c r="E1224" s="7" t="s">
        <v>46</v>
      </c>
    </row>
    <row r="1225" spans="1:6">
      <c r="A1225" t="s">
        <v>4</v>
      </c>
      <c r="B1225" s="4" t="s">
        <v>5</v>
      </c>
      <c r="C1225" s="4" t="s">
        <v>10</v>
      </c>
    </row>
    <row r="1226" spans="1:6">
      <c r="A1226" t="n">
        <v>10393</v>
      </c>
      <c r="B1226" s="30" t="n">
        <v>16</v>
      </c>
      <c r="C1226" s="7" t="n">
        <v>0</v>
      </c>
    </row>
    <row r="1227" spans="1:6">
      <c r="A1227" t="s">
        <v>4</v>
      </c>
      <c r="B1227" s="4" t="s">
        <v>5</v>
      </c>
      <c r="C1227" s="4" t="s">
        <v>10</v>
      </c>
      <c r="D1227" s="4" t="s">
        <v>37</v>
      </c>
      <c r="E1227" s="4" t="s">
        <v>13</v>
      </c>
      <c r="F1227" s="4" t="s">
        <v>13</v>
      </c>
    </row>
    <row r="1228" spans="1:6">
      <c r="A1228" t="n">
        <v>10396</v>
      </c>
      <c r="B1228" s="37" t="n">
        <v>26</v>
      </c>
      <c r="C1228" s="7" t="n">
        <v>17</v>
      </c>
      <c r="D1228" s="7" t="s">
        <v>131</v>
      </c>
      <c r="E1228" s="7" t="n">
        <v>2</v>
      </c>
      <c r="F1228" s="7" t="n">
        <v>0</v>
      </c>
    </row>
    <row r="1229" spans="1:6">
      <c r="A1229" t="s">
        <v>4</v>
      </c>
      <c r="B1229" s="4" t="s">
        <v>5</v>
      </c>
    </row>
    <row r="1230" spans="1:6">
      <c r="A1230" t="n">
        <v>10414</v>
      </c>
      <c r="B1230" s="28" t="n">
        <v>28</v>
      </c>
    </row>
    <row r="1231" spans="1:6">
      <c r="A1231" t="s">
        <v>4</v>
      </c>
      <c r="B1231" s="4" t="s">
        <v>5</v>
      </c>
      <c r="C1231" s="4" t="s">
        <v>13</v>
      </c>
      <c r="D1231" s="4" t="s">
        <v>10</v>
      </c>
      <c r="E1231" s="4" t="s">
        <v>6</v>
      </c>
    </row>
    <row r="1232" spans="1:6">
      <c r="A1232" t="n">
        <v>10415</v>
      </c>
      <c r="B1232" s="36" t="n">
        <v>51</v>
      </c>
      <c r="C1232" s="7" t="n">
        <v>4</v>
      </c>
      <c r="D1232" s="7" t="n">
        <v>16</v>
      </c>
      <c r="E1232" s="7" t="s">
        <v>46</v>
      </c>
    </row>
    <row r="1233" spans="1:9">
      <c r="A1233" t="s">
        <v>4</v>
      </c>
      <c r="B1233" s="4" t="s">
        <v>5</v>
      </c>
      <c r="C1233" s="4" t="s">
        <v>10</v>
      </c>
    </row>
    <row r="1234" spans="1:9">
      <c r="A1234" t="n">
        <v>10428</v>
      </c>
      <c r="B1234" s="30" t="n">
        <v>16</v>
      </c>
      <c r="C1234" s="7" t="n">
        <v>0</v>
      </c>
    </row>
    <row r="1235" spans="1:9">
      <c r="A1235" t="s">
        <v>4</v>
      </c>
      <c r="B1235" s="4" t="s">
        <v>5</v>
      </c>
      <c r="C1235" s="4" t="s">
        <v>10</v>
      </c>
      <c r="D1235" s="4" t="s">
        <v>37</v>
      </c>
      <c r="E1235" s="4" t="s">
        <v>13</v>
      </c>
      <c r="F1235" s="4" t="s">
        <v>13</v>
      </c>
    </row>
    <row r="1236" spans="1:9">
      <c r="A1236" t="n">
        <v>10431</v>
      </c>
      <c r="B1236" s="37" t="n">
        <v>26</v>
      </c>
      <c r="C1236" s="7" t="n">
        <v>16</v>
      </c>
      <c r="D1236" s="7" t="s">
        <v>132</v>
      </c>
      <c r="E1236" s="7" t="n">
        <v>2</v>
      </c>
      <c r="F1236" s="7" t="n">
        <v>0</v>
      </c>
    </row>
    <row r="1237" spans="1:9">
      <c r="A1237" t="s">
        <v>4</v>
      </c>
      <c r="B1237" s="4" t="s">
        <v>5</v>
      </c>
    </row>
    <row r="1238" spans="1:9">
      <c r="A1238" t="n">
        <v>10474</v>
      </c>
      <c r="B1238" s="28" t="n">
        <v>28</v>
      </c>
    </row>
    <row r="1239" spans="1:9">
      <c r="A1239" t="s">
        <v>4</v>
      </c>
      <c r="B1239" s="4" t="s">
        <v>5</v>
      </c>
      <c r="C1239" s="4" t="s">
        <v>13</v>
      </c>
      <c r="D1239" s="4" t="s">
        <v>10</v>
      </c>
      <c r="E1239" s="4" t="s">
        <v>22</v>
      </c>
    </row>
    <row r="1240" spans="1:9">
      <c r="A1240" t="n">
        <v>10475</v>
      </c>
      <c r="B1240" s="34" t="n">
        <v>58</v>
      </c>
      <c r="C1240" s="7" t="n">
        <v>101</v>
      </c>
      <c r="D1240" s="7" t="n">
        <v>500</v>
      </c>
      <c r="E1240" s="7" t="n">
        <v>1</v>
      </c>
    </row>
    <row r="1241" spans="1:9">
      <c r="A1241" t="s">
        <v>4</v>
      </c>
      <c r="B1241" s="4" t="s">
        <v>5</v>
      </c>
      <c r="C1241" s="4" t="s">
        <v>13</v>
      </c>
      <c r="D1241" s="4" t="s">
        <v>10</v>
      </c>
    </row>
    <row r="1242" spans="1:9">
      <c r="A1242" t="n">
        <v>10483</v>
      </c>
      <c r="B1242" s="34" t="n">
        <v>58</v>
      </c>
      <c r="C1242" s="7" t="n">
        <v>254</v>
      </c>
      <c r="D1242" s="7" t="n">
        <v>0</v>
      </c>
    </row>
    <row r="1243" spans="1:9">
      <c r="A1243" t="s">
        <v>4</v>
      </c>
      <c r="B1243" s="4" t="s">
        <v>5</v>
      </c>
      <c r="C1243" s="4" t="s">
        <v>13</v>
      </c>
      <c r="D1243" s="4" t="s">
        <v>13</v>
      </c>
      <c r="E1243" s="4" t="s">
        <v>22</v>
      </c>
      <c r="F1243" s="4" t="s">
        <v>22</v>
      </c>
      <c r="G1243" s="4" t="s">
        <v>22</v>
      </c>
      <c r="H1243" s="4" t="s">
        <v>10</v>
      </c>
    </row>
    <row r="1244" spans="1:9">
      <c r="A1244" t="n">
        <v>10487</v>
      </c>
      <c r="B1244" s="32" t="n">
        <v>45</v>
      </c>
      <c r="C1244" s="7" t="n">
        <v>2</v>
      </c>
      <c r="D1244" s="7" t="n">
        <v>3</v>
      </c>
      <c r="E1244" s="7" t="n">
        <v>87.2600021362305</v>
      </c>
      <c r="F1244" s="7" t="n">
        <v>37.310001373291</v>
      </c>
      <c r="G1244" s="7" t="n">
        <v>-216.669998168945</v>
      </c>
      <c r="H1244" s="7" t="n">
        <v>0</v>
      </c>
    </row>
    <row r="1245" spans="1:9">
      <c r="A1245" t="s">
        <v>4</v>
      </c>
      <c r="B1245" s="4" t="s">
        <v>5</v>
      </c>
      <c r="C1245" s="4" t="s">
        <v>13</v>
      </c>
      <c r="D1245" s="4" t="s">
        <v>13</v>
      </c>
      <c r="E1245" s="4" t="s">
        <v>22</v>
      </c>
      <c r="F1245" s="4" t="s">
        <v>22</v>
      </c>
      <c r="G1245" s="4" t="s">
        <v>22</v>
      </c>
      <c r="H1245" s="4" t="s">
        <v>10</v>
      </c>
      <c r="I1245" s="4" t="s">
        <v>13</v>
      </c>
    </row>
    <row r="1246" spans="1:9">
      <c r="A1246" t="n">
        <v>10504</v>
      </c>
      <c r="B1246" s="32" t="n">
        <v>45</v>
      </c>
      <c r="C1246" s="7" t="n">
        <v>4</v>
      </c>
      <c r="D1246" s="7" t="n">
        <v>3</v>
      </c>
      <c r="E1246" s="7" t="n">
        <v>2.11999988555908</v>
      </c>
      <c r="F1246" s="7" t="n">
        <v>278.929992675781</v>
      </c>
      <c r="G1246" s="7" t="n">
        <v>0</v>
      </c>
      <c r="H1246" s="7" t="n">
        <v>0</v>
      </c>
      <c r="I1246" s="7" t="n">
        <v>0</v>
      </c>
    </row>
    <row r="1247" spans="1:9">
      <c r="A1247" t="s">
        <v>4</v>
      </c>
      <c r="B1247" s="4" t="s">
        <v>5</v>
      </c>
      <c r="C1247" s="4" t="s">
        <v>13</v>
      </c>
      <c r="D1247" s="4" t="s">
        <v>13</v>
      </c>
      <c r="E1247" s="4" t="s">
        <v>22</v>
      </c>
      <c r="F1247" s="4" t="s">
        <v>10</v>
      </c>
    </row>
    <row r="1248" spans="1:9">
      <c r="A1248" t="n">
        <v>10522</v>
      </c>
      <c r="B1248" s="32" t="n">
        <v>45</v>
      </c>
      <c r="C1248" s="7" t="n">
        <v>5</v>
      </c>
      <c r="D1248" s="7" t="n">
        <v>3</v>
      </c>
      <c r="E1248" s="7" t="n">
        <v>3.09999990463257</v>
      </c>
      <c r="F1248" s="7" t="n">
        <v>0</v>
      </c>
    </row>
    <row r="1249" spans="1:9">
      <c r="A1249" t="s">
        <v>4</v>
      </c>
      <c r="B1249" s="4" t="s">
        <v>5</v>
      </c>
      <c r="C1249" s="4" t="s">
        <v>13</v>
      </c>
      <c r="D1249" s="4" t="s">
        <v>13</v>
      </c>
      <c r="E1249" s="4" t="s">
        <v>22</v>
      </c>
      <c r="F1249" s="4" t="s">
        <v>10</v>
      </c>
    </row>
    <row r="1250" spans="1:9">
      <c r="A1250" t="n">
        <v>10531</v>
      </c>
      <c r="B1250" s="32" t="n">
        <v>45</v>
      </c>
      <c r="C1250" s="7" t="n">
        <v>11</v>
      </c>
      <c r="D1250" s="7" t="n">
        <v>3</v>
      </c>
      <c r="E1250" s="7" t="n">
        <v>40</v>
      </c>
      <c r="F1250" s="7" t="n">
        <v>0</v>
      </c>
    </row>
    <row r="1251" spans="1:9">
      <c r="A1251" t="s">
        <v>4</v>
      </c>
      <c r="B1251" s="4" t="s">
        <v>5</v>
      </c>
      <c r="C1251" s="4" t="s">
        <v>13</v>
      </c>
      <c r="D1251" s="4" t="s">
        <v>13</v>
      </c>
      <c r="E1251" s="4" t="s">
        <v>22</v>
      </c>
      <c r="F1251" s="4" t="s">
        <v>22</v>
      </c>
      <c r="G1251" s="4" t="s">
        <v>22</v>
      </c>
      <c r="H1251" s="4" t="s">
        <v>10</v>
      </c>
    </row>
    <row r="1252" spans="1:9">
      <c r="A1252" t="n">
        <v>10540</v>
      </c>
      <c r="B1252" s="32" t="n">
        <v>45</v>
      </c>
      <c r="C1252" s="7" t="n">
        <v>2</v>
      </c>
      <c r="D1252" s="7" t="n">
        <v>3</v>
      </c>
      <c r="E1252" s="7" t="n">
        <v>100.440002441406</v>
      </c>
      <c r="F1252" s="7" t="n">
        <v>41.2000007629395</v>
      </c>
      <c r="G1252" s="7" t="n">
        <v>-219.539993286133</v>
      </c>
      <c r="H1252" s="7" t="n">
        <v>2000</v>
      </c>
    </row>
    <row r="1253" spans="1:9">
      <c r="A1253" t="s">
        <v>4</v>
      </c>
      <c r="B1253" s="4" t="s">
        <v>5</v>
      </c>
      <c r="C1253" s="4" t="s">
        <v>13</v>
      </c>
      <c r="D1253" s="4" t="s">
        <v>13</v>
      </c>
      <c r="E1253" s="4" t="s">
        <v>22</v>
      </c>
      <c r="F1253" s="4" t="s">
        <v>22</v>
      </c>
      <c r="G1253" s="4" t="s">
        <v>22</v>
      </c>
      <c r="H1253" s="4" t="s">
        <v>10</v>
      </c>
      <c r="I1253" s="4" t="s">
        <v>13</v>
      </c>
    </row>
    <row r="1254" spans="1:9">
      <c r="A1254" t="n">
        <v>10557</v>
      </c>
      <c r="B1254" s="32" t="n">
        <v>45</v>
      </c>
      <c r="C1254" s="7" t="n">
        <v>4</v>
      </c>
      <c r="D1254" s="7" t="n">
        <v>3</v>
      </c>
      <c r="E1254" s="7" t="n">
        <v>8.02000045776367</v>
      </c>
      <c r="F1254" s="7" t="n">
        <v>274.089996337891</v>
      </c>
      <c r="G1254" s="7" t="n">
        <v>0</v>
      </c>
      <c r="H1254" s="7" t="n">
        <v>2000</v>
      </c>
      <c r="I1254" s="7" t="n">
        <v>1</v>
      </c>
    </row>
    <row r="1255" spans="1:9">
      <c r="A1255" t="s">
        <v>4</v>
      </c>
      <c r="B1255" s="4" t="s">
        <v>5</v>
      </c>
      <c r="C1255" s="4" t="s">
        <v>13</v>
      </c>
      <c r="D1255" s="4" t="s">
        <v>13</v>
      </c>
      <c r="E1255" s="4" t="s">
        <v>22</v>
      </c>
      <c r="F1255" s="4" t="s">
        <v>10</v>
      </c>
    </row>
    <row r="1256" spans="1:9">
      <c r="A1256" t="n">
        <v>10575</v>
      </c>
      <c r="B1256" s="32" t="n">
        <v>45</v>
      </c>
      <c r="C1256" s="7" t="n">
        <v>5</v>
      </c>
      <c r="D1256" s="7" t="n">
        <v>3</v>
      </c>
      <c r="E1256" s="7" t="n">
        <v>3</v>
      </c>
      <c r="F1256" s="7" t="n">
        <v>2000</v>
      </c>
    </row>
    <row r="1257" spans="1:9">
      <c r="A1257" t="s">
        <v>4</v>
      </c>
      <c r="B1257" s="4" t="s">
        <v>5</v>
      </c>
      <c r="C1257" s="4" t="s">
        <v>13</v>
      </c>
      <c r="D1257" s="4" t="s">
        <v>10</v>
      </c>
      <c r="E1257" s="4" t="s">
        <v>10</v>
      </c>
      <c r="F1257" s="4" t="s">
        <v>9</v>
      </c>
    </row>
    <row r="1258" spans="1:9">
      <c r="A1258" t="n">
        <v>10584</v>
      </c>
      <c r="B1258" s="64" t="n">
        <v>84</v>
      </c>
      <c r="C1258" s="7" t="n">
        <v>0</v>
      </c>
      <c r="D1258" s="7" t="n">
        <v>0</v>
      </c>
      <c r="E1258" s="7" t="n">
        <v>0</v>
      </c>
      <c r="F1258" s="7" t="n">
        <v>1056964608</v>
      </c>
    </row>
    <row r="1259" spans="1:9">
      <c r="A1259" t="s">
        <v>4</v>
      </c>
      <c r="B1259" s="4" t="s">
        <v>5</v>
      </c>
      <c r="C1259" s="4" t="s">
        <v>13</v>
      </c>
      <c r="D1259" s="4" t="s">
        <v>10</v>
      </c>
    </row>
    <row r="1260" spans="1:9">
      <c r="A1260" t="n">
        <v>10594</v>
      </c>
      <c r="B1260" s="34" t="n">
        <v>58</v>
      </c>
      <c r="C1260" s="7" t="n">
        <v>255</v>
      </c>
      <c r="D1260" s="7" t="n">
        <v>0</v>
      </c>
    </row>
    <row r="1261" spans="1:9">
      <c r="A1261" t="s">
        <v>4</v>
      </c>
      <c r="B1261" s="4" t="s">
        <v>5</v>
      </c>
      <c r="C1261" s="4" t="s">
        <v>10</v>
      </c>
    </row>
    <row r="1262" spans="1:9">
      <c r="A1262" t="n">
        <v>10598</v>
      </c>
      <c r="B1262" s="30" t="n">
        <v>16</v>
      </c>
      <c r="C1262" s="7" t="n">
        <v>500</v>
      </c>
    </row>
    <row r="1263" spans="1:9">
      <c r="A1263" t="s">
        <v>4</v>
      </c>
      <c r="B1263" s="4" t="s">
        <v>5</v>
      </c>
      <c r="C1263" s="4" t="s">
        <v>13</v>
      </c>
      <c r="D1263" s="4" t="s">
        <v>10</v>
      </c>
      <c r="E1263" s="4" t="s">
        <v>22</v>
      </c>
      <c r="F1263" s="4" t="s">
        <v>10</v>
      </c>
      <c r="G1263" s="4" t="s">
        <v>9</v>
      </c>
      <c r="H1263" s="4" t="s">
        <v>9</v>
      </c>
      <c r="I1263" s="4" t="s">
        <v>10</v>
      </c>
      <c r="J1263" s="4" t="s">
        <v>10</v>
      </c>
      <c r="K1263" s="4" t="s">
        <v>9</v>
      </c>
      <c r="L1263" s="4" t="s">
        <v>9</v>
      </c>
      <c r="M1263" s="4" t="s">
        <v>9</v>
      </c>
      <c r="N1263" s="4" t="s">
        <v>9</v>
      </c>
      <c r="O1263" s="4" t="s">
        <v>6</v>
      </c>
    </row>
    <row r="1264" spans="1:9">
      <c r="A1264" t="n">
        <v>10601</v>
      </c>
      <c r="B1264" s="59" t="n">
        <v>50</v>
      </c>
      <c r="C1264" s="7" t="n">
        <v>0</v>
      </c>
      <c r="D1264" s="7" t="n">
        <v>2204</v>
      </c>
      <c r="E1264" s="7" t="n">
        <v>1</v>
      </c>
      <c r="F1264" s="7" t="n">
        <v>0</v>
      </c>
      <c r="G1264" s="7" t="n">
        <v>0</v>
      </c>
      <c r="H1264" s="7" t="n">
        <v>0</v>
      </c>
      <c r="I1264" s="7" t="n">
        <v>0</v>
      </c>
      <c r="J1264" s="7" t="n">
        <v>65533</v>
      </c>
      <c r="K1264" s="7" t="n">
        <v>0</v>
      </c>
      <c r="L1264" s="7" t="n">
        <v>0</v>
      </c>
      <c r="M1264" s="7" t="n">
        <v>0</v>
      </c>
      <c r="N1264" s="7" t="n">
        <v>0</v>
      </c>
      <c r="O1264" s="7" t="s">
        <v>12</v>
      </c>
    </row>
    <row r="1265" spans="1:15">
      <c r="A1265" t="s">
        <v>4</v>
      </c>
      <c r="B1265" s="4" t="s">
        <v>5</v>
      </c>
      <c r="C1265" s="4" t="s">
        <v>13</v>
      </c>
      <c r="D1265" s="4" t="s">
        <v>10</v>
      </c>
      <c r="E1265" s="4" t="s">
        <v>22</v>
      </c>
      <c r="F1265" s="4" t="s">
        <v>10</v>
      </c>
      <c r="G1265" s="4" t="s">
        <v>9</v>
      </c>
      <c r="H1265" s="4" t="s">
        <v>9</v>
      </c>
      <c r="I1265" s="4" t="s">
        <v>10</v>
      </c>
      <c r="J1265" s="4" t="s">
        <v>10</v>
      </c>
      <c r="K1265" s="4" t="s">
        <v>9</v>
      </c>
      <c r="L1265" s="4" t="s">
        <v>9</v>
      </c>
      <c r="M1265" s="4" t="s">
        <v>9</v>
      </c>
      <c r="N1265" s="4" t="s">
        <v>9</v>
      </c>
      <c r="O1265" s="4" t="s">
        <v>6</v>
      </c>
    </row>
    <row r="1266" spans="1:15">
      <c r="A1266" t="n">
        <v>10640</v>
      </c>
      <c r="B1266" s="59" t="n">
        <v>50</v>
      </c>
      <c r="C1266" s="7" t="n">
        <v>0</v>
      </c>
      <c r="D1266" s="7" t="n">
        <v>4427</v>
      </c>
      <c r="E1266" s="7" t="n">
        <v>0.800000011920929</v>
      </c>
      <c r="F1266" s="7" t="n">
        <v>0</v>
      </c>
      <c r="G1266" s="7" t="n">
        <v>0</v>
      </c>
      <c r="H1266" s="7" t="n">
        <v>0</v>
      </c>
      <c r="I1266" s="7" t="n">
        <v>0</v>
      </c>
      <c r="J1266" s="7" t="n">
        <v>65533</v>
      </c>
      <c r="K1266" s="7" t="n">
        <v>0</v>
      </c>
      <c r="L1266" s="7" t="n">
        <v>0</v>
      </c>
      <c r="M1266" s="7" t="n">
        <v>0</v>
      </c>
      <c r="N1266" s="7" t="n">
        <v>0</v>
      </c>
      <c r="O1266" s="7" t="s">
        <v>12</v>
      </c>
    </row>
    <row r="1267" spans="1:15">
      <c r="A1267" t="s">
        <v>4</v>
      </c>
      <c r="B1267" s="4" t="s">
        <v>5</v>
      </c>
      <c r="C1267" s="4" t="s">
        <v>10</v>
      </c>
      <c r="D1267" s="4" t="s">
        <v>13</v>
      </c>
      <c r="E1267" s="4" t="s">
        <v>6</v>
      </c>
      <c r="F1267" s="4" t="s">
        <v>22</v>
      </c>
      <c r="G1267" s="4" t="s">
        <v>22</v>
      </c>
      <c r="H1267" s="4" t="s">
        <v>22</v>
      </c>
    </row>
    <row r="1268" spans="1:15">
      <c r="A1268" t="n">
        <v>10679</v>
      </c>
      <c r="B1268" s="47" t="n">
        <v>48</v>
      </c>
      <c r="C1268" s="7" t="n">
        <v>1660</v>
      </c>
      <c r="D1268" s="7" t="n">
        <v>0</v>
      </c>
      <c r="E1268" s="7" t="s">
        <v>102</v>
      </c>
      <c r="F1268" s="7" t="n">
        <v>-1</v>
      </c>
      <c r="G1268" s="7" t="n">
        <v>1</v>
      </c>
      <c r="H1268" s="7" t="n">
        <v>0</v>
      </c>
    </row>
    <row r="1269" spans="1:15">
      <c r="A1269" t="s">
        <v>4</v>
      </c>
      <c r="B1269" s="4" t="s">
        <v>5</v>
      </c>
      <c r="C1269" s="4" t="s">
        <v>10</v>
      </c>
    </row>
    <row r="1270" spans="1:15">
      <c r="A1270" t="n">
        <v>10706</v>
      </c>
      <c r="B1270" s="30" t="n">
        <v>16</v>
      </c>
      <c r="C1270" s="7" t="n">
        <v>1500</v>
      </c>
    </row>
    <row r="1271" spans="1:15">
      <c r="A1271" t="s">
        <v>4</v>
      </c>
      <c r="B1271" s="4" t="s">
        <v>5</v>
      </c>
      <c r="C1271" s="4" t="s">
        <v>13</v>
      </c>
      <c r="D1271" s="4" t="s">
        <v>10</v>
      </c>
    </row>
    <row r="1272" spans="1:15">
      <c r="A1272" t="n">
        <v>10709</v>
      </c>
      <c r="B1272" s="32" t="n">
        <v>45</v>
      </c>
      <c r="C1272" s="7" t="n">
        <v>7</v>
      </c>
      <c r="D1272" s="7" t="n">
        <v>255</v>
      </c>
    </row>
    <row r="1273" spans="1:15">
      <c r="A1273" t="s">
        <v>4</v>
      </c>
      <c r="B1273" s="4" t="s">
        <v>5</v>
      </c>
      <c r="C1273" s="4" t="s">
        <v>13</v>
      </c>
      <c r="D1273" s="4" t="s">
        <v>13</v>
      </c>
      <c r="E1273" s="4" t="s">
        <v>22</v>
      </c>
      <c r="F1273" s="4" t="s">
        <v>10</v>
      </c>
    </row>
    <row r="1274" spans="1:15">
      <c r="A1274" t="n">
        <v>10713</v>
      </c>
      <c r="B1274" s="32" t="n">
        <v>45</v>
      </c>
      <c r="C1274" s="7" t="n">
        <v>5</v>
      </c>
      <c r="D1274" s="7" t="n">
        <v>3</v>
      </c>
      <c r="E1274" s="7" t="n">
        <v>4</v>
      </c>
      <c r="F1274" s="7" t="n">
        <v>500</v>
      </c>
    </row>
    <row r="1275" spans="1:15">
      <c r="A1275" t="s">
        <v>4</v>
      </c>
      <c r="B1275" s="4" t="s">
        <v>5</v>
      </c>
      <c r="C1275" s="4" t="s">
        <v>13</v>
      </c>
      <c r="D1275" s="4" t="s">
        <v>10</v>
      </c>
      <c r="E1275" s="4" t="s">
        <v>10</v>
      </c>
      <c r="F1275" s="4" t="s">
        <v>9</v>
      </c>
    </row>
    <row r="1276" spans="1:15">
      <c r="A1276" t="n">
        <v>10722</v>
      </c>
      <c r="B1276" s="64" t="n">
        <v>84</v>
      </c>
      <c r="C1276" s="7" t="n">
        <v>1</v>
      </c>
      <c r="D1276" s="7" t="n">
        <v>0</v>
      </c>
      <c r="E1276" s="7" t="n">
        <v>0</v>
      </c>
      <c r="F1276" s="7" t="n">
        <v>0</v>
      </c>
    </row>
    <row r="1277" spans="1:15">
      <c r="A1277" t="s">
        <v>4</v>
      </c>
      <c r="B1277" s="4" t="s">
        <v>5</v>
      </c>
      <c r="C1277" s="4" t="s">
        <v>10</v>
      </c>
    </row>
    <row r="1278" spans="1:15">
      <c r="A1278" t="n">
        <v>10732</v>
      </c>
      <c r="B1278" s="30" t="n">
        <v>16</v>
      </c>
      <c r="C1278" s="7" t="n">
        <v>1000</v>
      </c>
    </row>
    <row r="1279" spans="1:15">
      <c r="A1279" t="s">
        <v>4</v>
      </c>
      <c r="B1279" s="4" t="s">
        <v>5</v>
      </c>
      <c r="C1279" s="4" t="s">
        <v>10</v>
      </c>
    </row>
    <row r="1280" spans="1:15">
      <c r="A1280" t="n">
        <v>10735</v>
      </c>
      <c r="B1280" s="13" t="n">
        <v>12</v>
      </c>
      <c r="C1280" s="7" t="n">
        <v>6465</v>
      </c>
    </row>
    <row r="1281" spans="1:15">
      <c r="A1281" t="s">
        <v>4</v>
      </c>
      <c r="B1281" s="4" t="s">
        <v>5</v>
      </c>
      <c r="C1281" s="4" t="s">
        <v>13</v>
      </c>
      <c r="D1281" s="4" t="s">
        <v>9</v>
      </c>
      <c r="E1281" s="4" t="s">
        <v>13</v>
      </c>
      <c r="F1281" s="4" t="s">
        <v>13</v>
      </c>
      <c r="G1281" s="4" t="s">
        <v>9</v>
      </c>
      <c r="H1281" s="4" t="s">
        <v>13</v>
      </c>
      <c r="I1281" s="4" t="s">
        <v>9</v>
      </c>
      <c r="J1281" s="4" t="s">
        <v>13</v>
      </c>
    </row>
    <row r="1282" spans="1:15">
      <c r="A1282" t="n">
        <v>10738</v>
      </c>
      <c r="B1282" s="65" t="n">
        <v>33</v>
      </c>
      <c r="C1282" s="7" t="n">
        <v>0</v>
      </c>
      <c r="D1282" s="7" t="n">
        <v>1</v>
      </c>
      <c r="E1282" s="7" t="n">
        <v>0</v>
      </c>
      <c r="F1282" s="7" t="n">
        <v>0</v>
      </c>
      <c r="G1282" s="7" t="n">
        <v>-1</v>
      </c>
      <c r="H1282" s="7" t="n">
        <v>0</v>
      </c>
      <c r="I1282" s="7" t="n">
        <v>-1</v>
      </c>
      <c r="J1282" s="7" t="n">
        <v>0</v>
      </c>
    </row>
    <row r="1283" spans="1:15">
      <c r="A1283" t="s">
        <v>4</v>
      </c>
      <c r="B1283" s="4" t="s">
        <v>5</v>
      </c>
    </row>
    <row r="1284" spans="1:15">
      <c r="A1284" t="n">
        <v>10756</v>
      </c>
      <c r="B1284" s="5" t="n">
        <v>1</v>
      </c>
    </row>
    <row r="1285" spans="1:15" s="3" customFormat="1" customHeight="0">
      <c r="A1285" s="3" t="s">
        <v>2</v>
      </c>
      <c r="B1285" s="3" t="s">
        <v>133</v>
      </c>
    </row>
    <row r="1286" spans="1:15">
      <c r="A1286" t="s">
        <v>4</v>
      </c>
      <c r="B1286" s="4" t="s">
        <v>5</v>
      </c>
      <c r="C1286" s="4" t="s">
        <v>13</v>
      </c>
      <c r="D1286" s="4" t="s">
        <v>9</v>
      </c>
      <c r="E1286" s="4" t="s">
        <v>13</v>
      </c>
      <c r="F1286" s="4" t="s">
        <v>26</v>
      </c>
    </row>
    <row r="1287" spans="1:15">
      <c r="A1287" t="n">
        <v>10760</v>
      </c>
      <c r="B1287" s="16" t="n">
        <v>5</v>
      </c>
      <c r="C1287" s="7" t="n">
        <v>0</v>
      </c>
      <c r="D1287" s="7" t="n">
        <v>1</v>
      </c>
      <c r="E1287" s="7" t="n">
        <v>1</v>
      </c>
      <c r="F1287" s="19" t="n">
        <f t="normal" ca="1">A1301</f>
        <v>0</v>
      </c>
    </row>
    <row r="1288" spans="1:15">
      <c r="A1288" t="s">
        <v>4</v>
      </c>
      <c r="B1288" s="4" t="s">
        <v>5</v>
      </c>
      <c r="C1288" s="4" t="s">
        <v>13</v>
      </c>
      <c r="D1288" s="4" t="s">
        <v>10</v>
      </c>
      <c r="E1288" s="4" t="s">
        <v>22</v>
      </c>
      <c r="F1288" s="4" t="s">
        <v>10</v>
      </c>
      <c r="G1288" s="4" t="s">
        <v>9</v>
      </c>
      <c r="H1288" s="4" t="s">
        <v>9</v>
      </c>
      <c r="I1288" s="4" t="s">
        <v>10</v>
      </c>
      <c r="J1288" s="4" t="s">
        <v>10</v>
      </c>
      <c r="K1288" s="4" t="s">
        <v>9</v>
      </c>
      <c r="L1288" s="4" t="s">
        <v>9</v>
      </c>
      <c r="M1288" s="4" t="s">
        <v>9</v>
      </c>
      <c r="N1288" s="4" t="s">
        <v>9</v>
      </c>
      <c r="O1288" s="4" t="s">
        <v>6</v>
      </c>
    </row>
    <row r="1289" spans="1:15">
      <c r="A1289" t="n">
        <v>10771</v>
      </c>
      <c r="B1289" s="59" t="n">
        <v>50</v>
      </c>
      <c r="C1289" s="7" t="n">
        <v>0</v>
      </c>
      <c r="D1289" s="7" t="n">
        <v>2023</v>
      </c>
      <c r="E1289" s="7" t="n">
        <v>0.600000023841858</v>
      </c>
      <c r="F1289" s="7" t="n">
        <v>0</v>
      </c>
      <c r="G1289" s="7" t="n">
        <v>0</v>
      </c>
      <c r="H1289" s="7" t="n">
        <v>0</v>
      </c>
      <c r="I1289" s="7" t="n">
        <v>0</v>
      </c>
      <c r="J1289" s="7" t="n">
        <v>65533</v>
      </c>
      <c r="K1289" s="7" t="n">
        <v>0</v>
      </c>
      <c r="L1289" s="7" t="n">
        <v>0</v>
      </c>
      <c r="M1289" s="7" t="n">
        <v>0</v>
      </c>
      <c r="N1289" s="7" t="n">
        <v>0</v>
      </c>
      <c r="O1289" s="7" t="s">
        <v>12</v>
      </c>
    </row>
    <row r="1290" spans="1:15">
      <c r="A1290" t="s">
        <v>4</v>
      </c>
      <c r="B1290" s="4" t="s">
        <v>5</v>
      </c>
      <c r="C1290" s="4" t="s">
        <v>13</v>
      </c>
      <c r="D1290" s="4" t="s">
        <v>10</v>
      </c>
      <c r="E1290" s="4" t="s">
        <v>22</v>
      </c>
      <c r="F1290" s="4" t="s">
        <v>10</v>
      </c>
      <c r="G1290" s="4" t="s">
        <v>9</v>
      </c>
      <c r="H1290" s="4" t="s">
        <v>9</v>
      </c>
      <c r="I1290" s="4" t="s">
        <v>10</v>
      </c>
      <c r="J1290" s="4" t="s">
        <v>10</v>
      </c>
      <c r="K1290" s="4" t="s">
        <v>9</v>
      </c>
      <c r="L1290" s="4" t="s">
        <v>9</v>
      </c>
      <c r="M1290" s="4" t="s">
        <v>9</v>
      </c>
      <c r="N1290" s="4" t="s">
        <v>9</v>
      </c>
      <c r="O1290" s="4" t="s">
        <v>6</v>
      </c>
    </row>
    <row r="1291" spans="1:15">
      <c r="A1291" t="n">
        <v>10810</v>
      </c>
      <c r="B1291" s="59" t="n">
        <v>50</v>
      </c>
      <c r="C1291" s="7" t="n">
        <v>0</v>
      </c>
      <c r="D1291" s="7" t="n">
        <v>2119</v>
      </c>
      <c r="E1291" s="7" t="n">
        <v>0.400000005960464</v>
      </c>
      <c r="F1291" s="7" t="n">
        <v>0</v>
      </c>
      <c r="G1291" s="7" t="n">
        <v>0</v>
      </c>
      <c r="H1291" s="7" t="n">
        <v>0</v>
      </c>
      <c r="I1291" s="7" t="n">
        <v>0</v>
      </c>
      <c r="J1291" s="7" t="n">
        <v>65533</v>
      </c>
      <c r="K1291" s="7" t="n">
        <v>0</v>
      </c>
      <c r="L1291" s="7" t="n">
        <v>0</v>
      </c>
      <c r="M1291" s="7" t="n">
        <v>0</v>
      </c>
      <c r="N1291" s="7" t="n">
        <v>0</v>
      </c>
      <c r="O1291" s="7" t="s">
        <v>12</v>
      </c>
    </row>
    <row r="1292" spans="1:15">
      <c r="A1292" t="s">
        <v>4</v>
      </c>
      <c r="B1292" s="4" t="s">
        <v>5</v>
      </c>
      <c r="C1292" s="4" t="s">
        <v>13</v>
      </c>
      <c r="D1292" s="4" t="s">
        <v>9</v>
      </c>
      <c r="E1292" s="4" t="s">
        <v>9</v>
      </c>
      <c r="F1292" s="4" t="s">
        <v>9</v>
      </c>
    </row>
    <row r="1293" spans="1:15">
      <c r="A1293" t="n">
        <v>10849</v>
      </c>
      <c r="B1293" s="59" t="n">
        <v>50</v>
      </c>
      <c r="C1293" s="7" t="n">
        <v>255</v>
      </c>
      <c r="D1293" s="7" t="n">
        <v>1050253722</v>
      </c>
      <c r="E1293" s="7" t="n">
        <v>1065353216</v>
      </c>
      <c r="F1293" s="7" t="n">
        <v>1045220557</v>
      </c>
    </row>
    <row r="1294" spans="1:15">
      <c r="A1294" t="s">
        <v>4</v>
      </c>
      <c r="B1294" s="4" t="s">
        <v>5</v>
      </c>
      <c r="C1294" s="4" t="s">
        <v>13</v>
      </c>
      <c r="D1294" s="4" t="s">
        <v>22</v>
      </c>
      <c r="E1294" s="4" t="s">
        <v>22</v>
      </c>
      <c r="F1294" s="4" t="s">
        <v>22</v>
      </c>
    </row>
    <row r="1295" spans="1:15">
      <c r="A1295" t="n">
        <v>10863</v>
      </c>
      <c r="B1295" s="32" t="n">
        <v>45</v>
      </c>
      <c r="C1295" s="7" t="n">
        <v>9</v>
      </c>
      <c r="D1295" s="7" t="n">
        <v>0.100000001490116</v>
      </c>
      <c r="E1295" s="7" t="n">
        <v>0.100000001490116</v>
      </c>
      <c r="F1295" s="7" t="n">
        <v>0.5</v>
      </c>
    </row>
    <row r="1296" spans="1:15">
      <c r="A1296" t="s">
        <v>4</v>
      </c>
      <c r="B1296" s="4" t="s">
        <v>5</v>
      </c>
      <c r="C1296" s="4" t="s">
        <v>10</v>
      </c>
    </row>
    <row r="1297" spans="1:15">
      <c r="A1297" t="n">
        <v>10877</v>
      </c>
      <c r="B1297" s="30" t="n">
        <v>16</v>
      </c>
      <c r="C1297" s="7" t="n">
        <v>1000</v>
      </c>
    </row>
    <row r="1298" spans="1:15">
      <c r="A1298" t="s">
        <v>4</v>
      </c>
      <c r="B1298" s="4" t="s">
        <v>5</v>
      </c>
      <c r="C1298" s="4" t="s">
        <v>26</v>
      </c>
    </row>
    <row r="1299" spans="1:15">
      <c r="A1299" t="n">
        <v>10880</v>
      </c>
      <c r="B1299" s="23" t="n">
        <v>3</v>
      </c>
      <c r="C1299" s="19" t="n">
        <f t="normal" ca="1">A1287</f>
        <v>0</v>
      </c>
    </row>
    <row r="1300" spans="1:15">
      <c r="A1300" t="s">
        <v>4</v>
      </c>
      <c r="B1300" s="4" t="s">
        <v>5</v>
      </c>
    </row>
    <row r="1301" spans="1:15">
      <c r="A1301" t="n">
        <v>10885</v>
      </c>
      <c r="B1301" s="5" t="n">
        <v>1</v>
      </c>
    </row>
    <row r="1302" spans="1:15" s="3" customFormat="1" customHeight="0">
      <c r="A1302" s="3" t="s">
        <v>2</v>
      </c>
      <c r="B1302" s="3" t="s">
        <v>134</v>
      </c>
    </row>
    <row r="1303" spans="1:15">
      <c r="A1303" t="s">
        <v>4</v>
      </c>
      <c r="B1303" s="4" t="s">
        <v>5</v>
      </c>
      <c r="C1303" s="4" t="s">
        <v>13</v>
      </c>
      <c r="D1303" s="4" t="s">
        <v>13</v>
      </c>
      <c r="E1303" s="4" t="s">
        <v>13</v>
      </c>
      <c r="F1303" s="4" t="s">
        <v>13</v>
      </c>
    </row>
    <row r="1304" spans="1:15">
      <c r="A1304" t="n">
        <v>10888</v>
      </c>
      <c r="B1304" s="8" t="n">
        <v>14</v>
      </c>
      <c r="C1304" s="7" t="n">
        <v>2</v>
      </c>
      <c r="D1304" s="7" t="n">
        <v>0</v>
      </c>
      <c r="E1304" s="7" t="n">
        <v>0</v>
      </c>
      <c r="F1304" s="7" t="n">
        <v>0</v>
      </c>
    </row>
    <row r="1305" spans="1:15">
      <c r="A1305" t="s">
        <v>4</v>
      </c>
      <c r="B1305" s="4" t="s">
        <v>5</v>
      </c>
      <c r="C1305" s="4" t="s">
        <v>13</v>
      </c>
      <c r="D1305" s="17" t="s">
        <v>24</v>
      </c>
      <c r="E1305" s="4" t="s">
        <v>5</v>
      </c>
      <c r="F1305" s="4" t="s">
        <v>13</v>
      </c>
      <c r="G1305" s="4" t="s">
        <v>10</v>
      </c>
      <c r="H1305" s="17" t="s">
        <v>25</v>
      </c>
      <c r="I1305" s="4" t="s">
        <v>13</v>
      </c>
      <c r="J1305" s="4" t="s">
        <v>9</v>
      </c>
      <c r="K1305" s="4" t="s">
        <v>13</v>
      </c>
      <c r="L1305" s="4" t="s">
        <v>13</v>
      </c>
      <c r="M1305" s="17" t="s">
        <v>24</v>
      </c>
      <c r="N1305" s="4" t="s">
        <v>5</v>
      </c>
      <c r="O1305" s="4" t="s">
        <v>13</v>
      </c>
      <c r="P1305" s="4" t="s">
        <v>10</v>
      </c>
      <c r="Q1305" s="17" t="s">
        <v>25</v>
      </c>
      <c r="R1305" s="4" t="s">
        <v>13</v>
      </c>
      <c r="S1305" s="4" t="s">
        <v>9</v>
      </c>
      <c r="T1305" s="4" t="s">
        <v>13</v>
      </c>
      <c r="U1305" s="4" t="s">
        <v>13</v>
      </c>
      <c r="V1305" s="4" t="s">
        <v>13</v>
      </c>
      <c r="W1305" s="4" t="s">
        <v>26</v>
      </c>
    </row>
    <row r="1306" spans="1:15">
      <c r="A1306" t="n">
        <v>10893</v>
      </c>
      <c r="B1306" s="16" t="n">
        <v>5</v>
      </c>
      <c r="C1306" s="7" t="n">
        <v>28</v>
      </c>
      <c r="D1306" s="17" t="s">
        <v>3</v>
      </c>
      <c r="E1306" s="10" t="n">
        <v>162</v>
      </c>
      <c r="F1306" s="7" t="n">
        <v>3</v>
      </c>
      <c r="G1306" s="7" t="n">
        <v>23</v>
      </c>
      <c r="H1306" s="17" t="s">
        <v>3</v>
      </c>
      <c r="I1306" s="7" t="n">
        <v>0</v>
      </c>
      <c r="J1306" s="7" t="n">
        <v>1</v>
      </c>
      <c r="K1306" s="7" t="n">
        <v>2</v>
      </c>
      <c r="L1306" s="7" t="n">
        <v>28</v>
      </c>
      <c r="M1306" s="17" t="s">
        <v>3</v>
      </c>
      <c r="N1306" s="10" t="n">
        <v>162</v>
      </c>
      <c r="O1306" s="7" t="n">
        <v>3</v>
      </c>
      <c r="P1306" s="7" t="n">
        <v>23</v>
      </c>
      <c r="Q1306" s="17" t="s">
        <v>3</v>
      </c>
      <c r="R1306" s="7" t="n">
        <v>0</v>
      </c>
      <c r="S1306" s="7" t="n">
        <v>2</v>
      </c>
      <c r="T1306" s="7" t="n">
        <v>2</v>
      </c>
      <c r="U1306" s="7" t="n">
        <v>11</v>
      </c>
      <c r="V1306" s="7" t="n">
        <v>1</v>
      </c>
      <c r="W1306" s="19" t="n">
        <f t="normal" ca="1">A1310</f>
        <v>0</v>
      </c>
    </row>
    <row r="1307" spans="1:15">
      <c r="A1307" t="s">
        <v>4</v>
      </c>
      <c r="B1307" s="4" t="s">
        <v>5</v>
      </c>
      <c r="C1307" s="4" t="s">
        <v>13</v>
      </c>
      <c r="D1307" s="4" t="s">
        <v>10</v>
      </c>
      <c r="E1307" s="4" t="s">
        <v>22</v>
      </c>
    </row>
    <row r="1308" spans="1:15">
      <c r="A1308" t="n">
        <v>10922</v>
      </c>
      <c r="B1308" s="34" t="n">
        <v>58</v>
      </c>
      <c r="C1308" s="7" t="n">
        <v>0</v>
      </c>
      <c r="D1308" s="7" t="n">
        <v>0</v>
      </c>
      <c r="E1308" s="7" t="n">
        <v>1</v>
      </c>
    </row>
    <row r="1309" spans="1:15">
      <c r="A1309" t="s">
        <v>4</v>
      </c>
      <c r="B1309" s="4" t="s">
        <v>5</v>
      </c>
      <c r="C1309" s="4" t="s">
        <v>13</v>
      </c>
      <c r="D1309" s="17" t="s">
        <v>24</v>
      </c>
      <c r="E1309" s="4" t="s">
        <v>5</v>
      </c>
      <c r="F1309" s="4" t="s">
        <v>13</v>
      </c>
      <c r="G1309" s="4" t="s">
        <v>10</v>
      </c>
      <c r="H1309" s="17" t="s">
        <v>25</v>
      </c>
      <c r="I1309" s="4" t="s">
        <v>13</v>
      </c>
      <c r="J1309" s="4" t="s">
        <v>9</v>
      </c>
      <c r="K1309" s="4" t="s">
        <v>13</v>
      </c>
      <c r="L1309" s="4" t="s">
        <v>13</v>
      </c>
      <c r="M1309" s="17" t="s">
        <v>24</v>
      </c>
      <c r="N1309" s="4" t="s">
        <v>5</v>
      </c>
      <c r="O1309" s="4" t="s">
        <v>13</v>
      </c>
      <c r="P1309" s="4" t="s">
        <v>10</v>
      </c>
      <c r="Q1309" s="17" t="s">
        <v>25</v>
      </c>
      <c r="R1309" s="4" t="s">
        <v>13</v>
      </c>
      <c r="S1309" s="4" t="s">
        <v>9</v>
      </c>
      <c r="T1309" s="4" t="s">
        <v>13</v>
      </c>
      <c r="U1309" s="4" t="s">
        <v>13</v>
      </c>
      <c r="V1309" s="4" t="s">
        <v>13</v>
      </c>
      <c r="W1309" s="4" t="s">
        <v>26</v>
      </c>
    </row>
    <row r="1310" spans="1:15">
      <c r="A1310" t="n">
        <v>10930</v>
      </c>
      <c r="B1310" s="16" t="n">
        <v>5</v>
      </c>
      <c r="C1310" s="7" t="n">
        <v>28</v>
      </c>
      <c r="D1310" s="17" t="s">
        <v>3</v>
      </c>
      <c r="E1310" s="10" t="n">
        <v>162</v>
      </c>
      <c r="F1310" s="7" t="n">
        <v>3</v>
      </c>
      <c r="G1310" s="7" t="n">
        <v>23</v>
      </c>
      <c r="H1310" s="17" t="s">
        <v>3</v>
      </c>
      <c r="I1310" s="7" t="n">
        <v>0</v>
      </c>
      <c r="J1310" s="7" t="n">
        <v>1</v>
      </c>
      <c r="K1310" s="7" t="n">
        <v>3</v>
      </c>
      <c r="L1310" s="7" t="n">
        <v>28</v>
      </c>
      <c r="M1310" s="17" t="s">
        <v>3</v>
      </c>
      <c r="N1310" s="10" t="n">
        <v>162</v>
      </c>
      <c r="O1310" s="7" t="n">
        <v>3</v>
      </c>
      <c r="P1310" s="7" t="n">
        <v>23</v>
      </c>
      <c r="Q1310" s="17" t="s">
        <v>3</v>
      </c>
      <c r="R1310" s="7" t="n">
        <v>0</v>
      </c>
      <c r="S1310" s="7" t="n">
        <v>2</v>
      </c>
      <c r="T1310" s="7" t="n">
        <v>3</v>
      </c>
      <c r="U1310" s="7" t="n">
        <v>9</v>
      </c>
      <c r="V1310" s="7" t="n">
        <v>1</v>
      </c>
      <c r="W1310" s="19" t="n">
        <f t="normal" ca="1">A1320</f>
        <v>0</v>
      </c>
    </row>
    <row r="1311" spans="1:15">
      <c r="A1311" t="s">
        <v>4</v>
      </c>
      <c r="B1311" s="4" t="s">
        <v>5</v>
      </c>
      <c r="C1311" s="4" t="s">
        <v>13</v>
      </c>
      <c r="D1311" s="17" t="s">
        <v>24</v>
      </c>
      <c r="E1311" s="4" t="s">
        <v>5</v>
      </c>
      <c r="F1311" s="4" t="s">
        <v>10</v>
      </c>
      <c r="G1311" s="4" t="s">
        <v>13</v>
      </c>
      <c r="H1311" s="4" t="s">
        <v>13</v>
      </c>
      <c r="I1311" s="4" t="s">
        <v>6</v>
      </c>
      <c r="J1311" s="17" t="s">
        <v>25</v>
      </c>
      <c r="K1311" s="4" t="s">
        <v>13</v>
      </c>
      <c r="L1311" s="4" t="s">
        <v>13</v>
      </c>
      <c r="M1311" s="17" t="s">
        <v>24</v>
      </c>
      <c r="N1311" s="4" t="s">
        <v>5</v>
      </c>
      <c r="O1311" s="4" t="s">
        <v>13</v>
      </c>
      <c r="P1311" s="17" t="s">
        <v>25</v>
      </c>
      <c r="Q1311" s="4" t="s">
        <v>13</v>
      </c>
      <c r="R1311" s="4" t="s">
        <v>9</v>
      </c>
      <c r="S1311" s="4" t="s">
        <v>13</v>
      </c>
      <c r="T1311" s="4" t="s">
        <v>13</v>
      </c>
      <c r="U1311" s="4" t="s">
        <v>13</v>
      </c>
      <c r="V1311" s="17" t="s">
        <v>24</v>
      </c>
      <c r="W1311" s="4" t="s">
        <v>5</v>
      </c>
      <c r="X1311" s="4" t="s">
        <v>13</v>
      </c>
      <c r="Y1311" s="17" t="s">
        <v>25</v>
      </c>
      <c r="Z1311" s="4" t="s">
        <v>13</v>
      </c>
      <c r="AA1311" s="4" t="s">
        <v>9</v>
      </c>
      <c r="AB1311" s="4" t="s">
        <v>13</v>
      </c>
      <c r="AC1311" s="4" t="s">
        <v>13</v>
      </c>
      <c r="AD1311" s="4" t="s">
        <v>13</v>
      </c>
      <c r="AE1311" s="4" t="s">
        <v>26</v>
      </c>
    </row>
    <row r="1312" spans="1:15">
      <c r="A1312" t="n">
        <v>10959</v>
      </c>
      <c r="B1312" s="16" t="n">
        <v>5</v>
      </c>
      <c r="C1312" s="7" t="n">
        <v>28</v>
      </c>
      <c r="D1312" s="17" t="s">
        <v>3</v>
      </c>
      <c r="E1312" s="49" t="n">
        <v>47</v>
      </c>
      <c r="F1312" s="7" t="n">
        <v>61456</v>
      </c>
      <c r="G1312" s="7" t="n">
        <v>2</v>
      </c>
      <c r="H1312" s="7" t="n">
        <v>0</v>
      </c>
      <c r="I1312" s="7" t="s">
        <v>87</v>
      </c>
      <c r="J1312" s="17" t="s">
        <v>3</v>
      </c>
      <c r="K1312" s="7" t="n">
        <v>8</v>
      </c>
      <c r="L1312" s="7" t="n">
        <v>28</v>
      </c>
      <c r="M1312" s="17" t="s">
        <v>3</v>
      </c>
      <c r="N1312" s="12" t="n">
        <v>74</v>
      </c>
      <c r="O1312" s="7" t="n">
        <v>65</v>
      </c>
      <c r="P1312" s="17" t="s">
        <v>3</v>
      </c>
      <c r="Q1312" s="7" t="n">
        <v>0</v>
      </c>
      <c r="R1312" s="7" t="n">
        <v>1</v>
      </c>
      <c r="S1312" s="7" t="n">
        <v>3</v>
      </c>
      <c r="T1312" s="7" t="n">
        <v>9</v>
      </c>
      <c r="U1312" s="7" t="n">
        <v>28</v>
      </c>
      <c r="V1312" s="17" t="s">
        <v>3</v>
      </c>
      <c r="W1312" s="12" t="n">
        <v>74</v>
      </c>
      <c r="X1312" s="7" t="n">
        <v>65</v>
      </c>
      <c r="Y1312" s="17" t="s">
        <v>3</v>
      </c>
      <c r="Z1312" s="7" t="n">
        <v>0</v>
      </c>
      <c r="AA1312" s="7" t="n">
        <v>2</v>
      </c>
      <c r="AB1312" s="7" t="n">
        <v>3</v>
      </c>
      <c r="AC1312" s="7" t="n">
        <v>9</v>
      </c>
      <c r="AD1312" s="7" t="n">
        <v>1</v>
      </c>
      <c r="AE1312" s="19" t="n">
        <f t="normal" ca="1">A1316</f>
        <v>0</v>
      </c>
    </row>
    <row r="1313" spans="1:31">
      <c r="A1313" t="s">
        <v>4</v>
      </c>
      <c r="B1313" s="4" t="s">
        <v>5</v>
      </c>
      <c r="C1313" s="4" t="s">
        <v>10</v>
      </c>
      <c r="D1313" s="4" t="s">
        <v>13</v>
      </c>
      <c r="E1313" s="4" t="s">
        <v>13</v>
      </c>
      <c r="F1313" s="4" t="s">
        <v>6</v>
      </c>
    </row>
    <row r="1314" spans="1:31">
      <c r="A1314" t="n">
        <v>11007</v>
      </c>
      <c r="B1314" s="49" t="n">
        <v>47</v>
      </c>
      <c r="C1314" s="7" t="n">
        <v>61456</v>
      </c>
      <c r="D1314" s="7" t="n">
        <v>0</v>
      </c>
      <c r="E1314" s="7" t="n">
        <v>0</v>
      </c>
      <c r="F1314" s="7" t="s">
        <v>88</v>
      </c>
    </row>
    <row r="1315" spans="1:31">
      <c r="A1315" t="s">
        <v>4</v>
      </c>
      <c r="B1315" s="4" t="s">
        <v>5</v>
      </c>
      <c r="C1315" s="4" t="s">
        <v>13</v>
      </c>
      <c r="D1315" s="4" t="s">
        <v>10</v>
      </c>
      <c r="E1315" s="4" t="s">
        <v>22</v>
      </c>
    </row>
    <row r="1316" spans="1:31">
      <c r="A1316" t="n">
        <v>11020</v>
      </c>
      <c r="B1316" s="34" t="n">
        <v>58</v>
      </c>
      <c r="C1316" s="7" t="n">
        <v>0</v>
      </c>
      <c r="D1316" s="7" t="n">
        <v>300</v>
      </c>
      <c r="E1316" s="7" t="n">
        <v>1</v>
      </c>
    </row>
    <row r="1317" spans="1:31">
      <c r="A1317" t="s">
        <v>4</v>
      </c>
      <c r="B1317" s="4" t="s">
        <v>5</v>
      </c>
      <c r="C1317" s="4" t="s">
        <v>13</v>
      </c>
      <c r="D1317" s="4" t="s">
        <v>10</v>
      </c>
    </row>
    <row r="1318" spans="1:31">
      <c r="A1318" t="n">
        <v>11028</v>
      </c>
      <c r="B1318" s="34" t="n">
        <v>58</v>
      </c>
      <c r="C1318" s="7" t="n">
        <v>255</v>
      </c>
      <c r="D1318" s="7" t="n">
        <v>0</v>
      </c>
    </row>
    <row r="1319" spans="1:31">
      <c r="A1319" t="s">
        <v>4</v>
      </c>
      <c r="B1319" s="4" t="s">
        <v>5</v>
      </c>
      <c r="C1319" s="4" t="s">
        <v>13</v>
      </c>
      <c r="D1319" s="4" t="s">
        <v>13</v>
      </c>
      <c r="E1319" s="4" t="s">
        <v>13</v>
      </c>
      <c r="F1319" s="4" t="s">
        <v>13</v>
      </c>
    </row>
    <row r="1320" spans="1:31">
      <c r="A1320" t="n">
        <v>11032</v>
      </c>
      <c r="B1320" s="8" t="n">
        <v>14</v>
      </c>
      <c r="C1320" s="7" t="n">
        <v>0</v>
      </c>
      <c r="D1320" s="7" t="n">
        <v>0</v>
      </c>
      <c r="E1320" s="7" t="n">
        <v>0</v>
      </c>
      <c r="F1320" s="7" t="n">
        <v>64</v>
      </c>
    </row>
    <row r="1321" spans="1:31">
      <c r="A1321" t="s">
        <v>4</v>
      </c>
      <c r="B1321" s="4" t="s">
        <v>5</v>
      </c>
      <c r="C1321" s="4" t="s">
        <v>13</v>
      </c>
      <c r="D1321" s="4" t="s">
        <v>10</v>
      </c>
    </row>
    <row r="1322" spans="1:31">
      <c r="A1322" t="n">
        <v>11037</v>
      </c>
      <c r="B1322" s="25" t="n">
        <v>22</v>
      </c>
      <c r="C1322" s="7" t="n">
        <v>0</v>
      </c>
      <c r="D1322" s="7" t="n">
        <v>23</v>
      </c>
    </row>
    <row r="1323" spans="1:31">
      <c r="A1323" t="s">
        <v>4</v>
      </c>
      <c r="B1323" s="4" t="s">
        <v>5</v>
      </c>
      <c r="C1323" s="4" t="s">
        <v>13</v>
      </c>
      <c r="D1323" s="4" t="s">
        <v>10</v>
      </c>
    </row>
    <row r="1324" spans="1:31">
      <c r="A1324" t="n">
        <v>11041</v>
      </c>
      <c r="B1324" s="34" t="n">
        <v>58</v>
      </c>
      <c r="C1324" s="7" t="n">
        <v>5</v>
      </c>
      <c r="D1324" s="7" t="n">
        <v>300</v>
      </c>
    </row>
    <row r="1325" spans="1:31">
      <c r="A1325" t="s">
        <v>4</v>
      </c>
      <c r="B1325" s="4" t="s">
        <v>5</v>
      </c>
      <c r="C1325" s="4" t="s">
        <v>22</v>
      </c>
      <c r="D1325" s="4" t="s">
        <v>10</v>
      </c>
    </row>
    <row r="1326" spans="1:31">
      <c r="A1326" t="n">
        <v>11045</v>
      </c>
      <c r="B1326" s="35" t="n">
        <v>103</v>
      </c>
      <c r="C1326" s="7" t="n">
        <v>0</v>
      </c>
      <c r="D1326" s="7" t="n">
        <v>300</v>
      </c>
    </row>
    <row r="1327" spans="1:31">
      <c r="A1327" t="s">
        <v>4</v>
      </c>
      <c r="B1327" s="4" t="s">
        <v>5</v>
      </c>
      <c r="C1327" s="4" t="s">
        <v>13</v>
      </c>
    </row>
    <row r="1328" spans="1:31">
      <c r="A1328" t="n">
        <v>11052</v>
      </c>
      <c r="B1328" s="40" t="n">
        <v>64</v>
      </c>
      <c r="C1328" s="7" t="n">
        <v>7</v>
      </c>
    </row>
    <row r="1329" spans="1:6">
      <c r="A1329" t="s">
        <v>4</v>
      </c>
      <c r="B1329" s="4" t="s">
        <v>5</v>
      </c>
      <c r="C1329" s="4" t="s">
        <v>13</v>
      </c>
      <c r="D1329" s="4" t="s">
        <v>10</v>
      </c>
    </row>
    <row r="1330" spans="1:6">
      <c r="A1330" t="n">
        <v>11054</v>
      </c>
      <c r="B1330" s="50" t="n">
        <v>72</v>
      </c>
      <c r="C1330" s="7" t="n">
        <v>5</v>
      </c>
      <c r="D1330" s="7" t="n">
        <v>0</v>
      </c>
    </row>
    <row r="1331" spans="1:6">
      <c r="A1331" t="s">
        <v>4</v>
      </c>
      <c r="B1331" s="4" t="s">
        <v>5</v>
      </c>
      <c r="C1331" s="4" t="s">
        <v>13</v>
      </c>
      <c r="D1331" s="17" t="s">
        <v>24</v>
      </c>
      <c r="E1331" s="4" t="s">
        <v>5</v>
      </c>
      <c r="F1331" s="4" t="s">
        <v>13</v>
      </c>
      <c r="G1331" s="4" t="s">
        <v>10</v>
      </c>
      <c r="H1331" s="17" t="s">
        <v>25</v>
      </c>
      <c r="I1331" s="4" t="s">
        <v>13</v>
      </c>
      <c r="J1331" s="4" t="s">
        <v>9</v>
      </c>
      <c r="K1331" s="4" t="s">
        <v>13</v>
      </c>
      <c r="L1331" s="4" t="s">
        <v>13</v>
      </c>
      <c r="M1331" s="4" t="s">
        <v>26</v>
      </c>
    </row>
    <row r="1332" spans="1:6">
      <c r="A1332" t="n">
        <v>11058</v>
      </c>
      <c r="B1332" s="16" t="n">
        <v>5</v>
      </c>
      <c r="C1332" s="7" t="n">
        <v>28</v>
      </c>
      <c r="D1332" s="17" t="s">
        <v>3</v>
      </c>
      <c r="E1332" s="10" t="n">
        <v>162</v>
      </c>
      <c r="F1332" s="7" t="n">
        <v>4</v>
      </c>
      <c r="G1332" s="7" t="n">
        <v>23</v>
      </c>
      <c r="H1332" s="17" t="s">
        <v>3</v>
      </c>
      <c r="I1332" s="7" t="n">
        <v>0</v>
      </c>
      <c r="J1332" s="7" t="n">
        <v>1</v>
      </c>
      <c r="K1332" s="7" t="n">
        <v>2</v>
      </c>
      <c r="L1332" s="7" t="n">
        <v>1</v>
      </c>
      <c r="M1332" s="19" t="n">
        <f t="normal" ca="1">A1338</f>
        <v>0</v>
      </c>
    </row>
    <row r="1333" spans="1:6">
      <c r="A1333" t="s">
        <v>4</v>
      </c>
      <c r="B1333" s="4" t="s">
        <v>5</v>
      </c>
      <c r="C1333" s="4" t="s">
        <v>13</v>
      </c>
      <c r="D1333" s="4" t="s">
        <v>6</v>
      </c>
    </row>
    <row r="1334" spans="1:6">
      <c r="A1334" t="n">
        <v>11075</v>
      </c>
      <c r="B1334" s="9" t="n">
        <v>2</v>
      </c>
      <c r="C1334" s="7" t="n">
        <v>10</v>
      </c>
      <c r="D1334" s="7" t="s">
        <v>89</v>
      </c>
    </row>
    <row r="1335" spans="1:6">
      <c r="A1335" t="s">
        <v>4</v>
      </c>
      <c r="B1335" s="4" t="s">
        <v>5</v>
      </c>
      <c r="C1335" s="4" t="s">
        <v>10</v>
      </c>
    </row>
    <row r="1336" spans="1:6">
      <c r="A1336" t="n">
        <v>11092</v>
      </c>
      <c r="B1336" s="30" t="n">
        <v>16</v>
      </c>
      <c r="C1336" s="7" t="n">
        <v>0</v>
      </c>
    </row>
    <row r="1337" spans="1:6">
      <c r="A1337" t="s">
        <v>4</v>
      </c>
      <c r="B1337" s="4" t="s">
        <v>5</v>
      </c>
      <c r="C1337" s="4" t="s">
        <v>13</v>
      </c>
      <c r="D1337" s="4" t="s">
        <v>10</v>
      </c>
      <c r="E1337" s="4" t="s">
        <v>13</v>
      </c>
      <c r="F1337" s="4" t="s">
        <v>6</v>
      </c>
    </row>
    <row r="1338" spans="1:6">
      <c r="A1338" t="n">
        <v>11095</v>
      </c>
      <c r="B1338" s="11" t="n">
        <v>39</v>
      </c>
      <c r="C1338" s="7" t="n">
        <v>10</v>
      </c>
      <c r="D1338" s="7" t="n">
        <v>65533</v>
      </c>
      <c r="E1338" s="7" t="n">
        <v>203</v>
      </c>
      <c r="F1338" s="7" t="s">
        <v>135</v>
      </c>
    </row>
    <row r="1339" spans="1:6">
      <c r="A1339" t="s">
        <v>4</v>
      </c>
      <c r="B1339" s="4" t="s">
        <v>5</v>
      </c>
      <c r="C1339" s="4" t="s">
        <v>10</v>
      </c>
      <c r="D1339" s="4" t="s">
        <v>22</v>
      </c>
      <c r="E1339" s="4" t="s">
        <v>22</v>
      </c>
      <c r="F1339" s="4" t="s">
        <v>22</v>
      </c>
      <c r="G1339" s="4" t="s">
        <v>22</v>
      </c>
    </row>
    <row r="1340" spans="1:6">
      <c r="A1340" t="n">
        <v>11119</v>
      </c>
      <c r="B1340" s="43" t="n">
        <v>46</v>
      </c>
      <c r="C1340" s="7" t="n">
        <v>0</v>
      </c>
      <c r="D1340" s="7" t="n">
        <v>89.3199996948242</v>
      </c>
      <c r="E1340" s="7" t="n">
        <v>36.060001373291</v>
      </c>
      <c r="F1340" s="7" t="n">
        <v>-216.960006713867</v>
      </c>
      <c r="G1340" s="7" t="n">
        <v>3.5</v>
      </c>
    </row>
    <row r="1341" spans="1:6">
      <c r="A1341" t="s">
        <v>4</v>
      </c>
      <c r="B1341" s="4" t="s">
        <v>5</v>
      </c>
      <c r="C1341" s="4" t="s">
        <v>10</v>
      </c>
      <c r="D1341" s="4" t="s">
        <v>22</v>
      </c>
      <c r="E1341" s="4" t="s">
        <v>22</v>
      </c>
      <c r="F1341" s="4" t="s">
        <v>22</v>
      </c>
      <c r="G1341" s="4" t="s">
        <v>22</v>
      </c>
    </row>
    <row r="1342" spans="1:6">
      <c r="A1342" t="n">
        <v>11138</v>
      </c>
      <c r="B1342" s="43" t="n">
        <v>46</v>
      </c>
      <c r="C1342" s="7" t="n">
        <v>16</v>
      </c>
      <c r="D1342" s="7" t="n">
        <v>89.3199996948242</v>
      </c>
      <c r="E1342" s="7" t="n">
        <v>36.060001373291</v>
      </c>
      <c r="F1342" s="7" t="n">
        <v>-216.960006713867</v>
      </c>
      <c r="G1342" s="7" t="n">
        <v>3.5</v>
      </c>
    </row>
    <row r="1343" spans="1:6">
      <c r="A1343" t="s">
        <v>4</v>
      </c>
      <c r="B1343" s="4" t="s">
        <v>5</v>
      </c>
      <c r="C1343" s="4" t="s">
        <v>10</v>
      </c>
      <c r="D1343" s="4" t="s">
        <v>22</v>
      </c>
      <c r="E1343" s="4" t="s">
        <v>22</v>
      </c>
      <c r="F1343" s="4" t="s">
        <v>22</v>
      </c>
      <c r="G1343" s="4" t="s">
        <v>22</v>
      </c>
    </row>
    <row r="1344" spans="1:6">
      <c r="A1344" t="n">
        <v>11157</v>
      </c>
      <c r="B1344" s="43" t="n">
        <v>46</v>
      </c>
      <c r="C1344" s="7" t="n">
        <v>17</v>
      </c>
      <c r="D1344" s="7" t="n">
        <v>89.3199996948242</v>
      </c>
      <c r="E1344" s="7" t="n">
        <v>36.060001373291</v>
      </c>
      <c r="F1344" s="7" t="n">
        <v>-216.960006713867</v>
      </c>
      <c r="G1344" s="7" t="n">
        <v>3.5</v>
      </c>
    </row>
    <row r="1345" spans="1:13">
      <c r="A1345" t="s">
        <v>4</v>
      </c>
      <c r="B1345" s="4" t="s">
        <v>5</v>
      </c>
      <c r="C1345" s="4" t="s">
        <v>10</v>
      </c>
      <c r="D1345" s="4" t="s">
        <v>6</v>
      </c>
      <c r="E1345" s="4" t="s">
        <v>6</v>
      </c>
      <c r="F1345" s="4" t="s">
        <v>6</v>
      </c>
      <c r="G1345" s="4" t="s">
        <v>13</v>
      </c>
      <c r="H1345" s="4" t="s">
        <v>9</v>
      </c>
      <c r="I1345" s="4" t="s">
        <v>22</v>
      </c>
      <c r="J1345" s="4" t="s">
        <v>22</v>
      </c>
      <c r="K1345" s="4" t="s">
        <v>22</v>
      </c>
      <c r="L1345" s="4" t="s">
        <v>22</v>
      </c>
      <c r="M1345" s="4" t="s">
        <v>22</v>
      </c>
      <c r="N1345" s="4" t="s">
        <v>22</v>
      </c>
      <c r="O1345" s="4" t="s">
        <v>22</v>
      </c>
      <c r="P1345" s="4" t="s">
        <v>6</v>
      </c>
      <c r="Q1345" s="4" t="s">
        <v>6</v>
      </c>
      <c r="R1345" s="4" t="s">
        <v>9</v>
      </c>
      <c r="S1345" s="4" t="s">
        <v>13</v>
      </c>
      <c r="T1345" s="4" t="s">
        <v>9</v>
      </c>
      <c r="U1345" s="4" t="s">
        <v>9</v>
      </c>
      <c r="V1345" s="4" t="s">
        <v>10</v>
      </c>
    </row>
    <row r="1346" spans="1:13">
      <c r="A1346" t="n">
        <v>11176</v>
      </c>
      <c r="B1346" s="15" t="n">
        <v>19</v>
      </c>
      <c r="C1346" s="7" t="n">
        <v>7032</v>
      </c>
      <c r="D1346" s="7" t="s">
        <v>93</v>
      </c>
      <c r="E1346" s="7" t="s">
        <v>94</v>
      </c>
      <c r="F1346" s="7" t="s">
        <v>12</v>
      </c>
      <c r="G1346" s="7" t="n">
        <v>0</v>
      </c>
      <c r="H1346" s="7" t="n">
        <v>1</v>
      </c>
      <c r="I1346" s="7" t="n">
        <v>89.3199996948242</v>
      </c>
      <c r="J1346" s="7" t="n">
        <v>36.060001373291</v>
      </c>
      <c r="K1346" s="7" t="n">
        <v>-216.960006713867</v>
      </c>
      <c r="L1346" s="7" t="n">
        <v>3.5</v>
      </c>
      <c r="M1346" s="7" t="n">
        <v>1</v>
      </c>
      <c r="N1346" s="7" t="n">
        <v>1.60000002384186</v>
      </c>
      <c r="O1346" s="7" t="n">
        <v>0.0900000035762787</v>
      </c>
      <c r="P1346" s="7" t="s">
        <v>12</v>
      </c>
      <c r="Q1346" s="7" t="s">
        <v>12</v>
      </c>
      <c r="R1346" s="7" t="n">
        <v>-1</v>
      </c>
      <c r="S1346" s="7" t="n">
        <v>0</v>
      </c>
      <c r="T1346" s="7" t="n">
        <v>0</v>
      </c>
      <c r="U1346" s="7" t="n">
        <v>0</v>
      </c>
      <c r="V1346" s="7" t="n">
        <v>0</v>
      </c>
    </row>
    <row r="1347" spans="1:13">
      <c r="A1347" t="s">
        <v>4</v>
      </c>
      <c r="B1347" s="4" t="s">
        <v>5</v>
      </c>
      <c r="C1347" s="4" t="s">
        <v>10</v>
      </c>
      <c r="D1347" s="4" t="s">
        <v>6</v>
      </c>
      <c r="E1347" s="4" t="s">
        <v>6</v>
      </c>
      <c r="F1347" s="4" t="s">
        <v>6</v>
      </c>
      <c r="G1347" s="4" t="s">
        <v>13</v>
      </c>
      <c r="H1347" s="4" t="s">
        <v>9</v>
      </c>
      <c r="I1347" s="4" t="s">
        <v>22</v>
      </c>
      <c r="J1347" s="4" t="s">
        <v>22</v>
      </c>
      <c r="K1347" s="4" t="s">
        <v>22</v>
      </c>
      <c r="L1347" s="4" t="s">
        <v>22</v>
      </c>
      <c r="M1347" s="4" t="s">
        <v>22</v>
      </c>
      <c r="N1347" s="4" t="s">
        <v>22</v>
      </c>
      <c r="O1347" s="4" t="s">
        <v>22</v>
      </c>
      <c r="P1347" s="4" t="s">
        <v>6</v>
      </c>
      <c r="Q1347" s="4" t="s">
        <v>6</v>
      </c>
      <c r="R1347" s="4" t="s">
        <v>9</v>
      </c>
      <c r="S1347" s="4" t="s">
        <v>13</v>
      </c>
      <c r="T1347" s="4" t="s">
        <v>9</v>
      </c>
      <c r="U1347" s="4" t="s">
        <v>9</v>
      </c>
      <c r="V1347" s="4" t="s">
        <v>10</v>
      </c>
    </row>
    <row r="1348" spans="1:13">
      <c r="A1348" t="n">
        <v>11246</v>
      </c>
      <c r="B1348" s="15" t="n">
        <v>19</v>
      </c>
      <c r="C1348" s="7" t="n">
        <v>1660</v>
      </c>
      <c r="D1348" s="7" t="s">
        <v>95</v>
      </c>
      <c r="E1348" s="7" t="s">
        <v>96</v>
      </c>
      <c r="F1348" s="7" t="s">
        <v>12</v>
      </c>
      <c r="G1348" s="7" t="n">
        <v>0</v>
      </c>
      <c r="H1348" s="7" t="n">
        <v>1</v>
      </c>
      <c r="I1348" s="7" t="n">
        <v>89.3199996948242</v>
      </c>
      <c r="J1348" s="7" t="n">
        <v>36.060001373291</v>
      </c>
      <c r="K1348" s="7" t="n">
        <v>-216.960006713867</v>
      </c>
      <c r="L1348" s="7" t="n">
        <v>3.5</v>
      </c>
      <c r="M1348" s="7" t="n">
        <v>1</v>
      </c>
      <c r="N1348" s="7" t="n">
        <v>1.60000002384186</v>
      </c>
      <c r="O1348" s="7" t="n">
        <v>0.0900000035762787</v>
      </c>
      <c r="P1348" s="7" t="s">
        <v>97</v>
      </c>
      <c r="Q1348" s="7" t="s">
        <v>12</v>
      </c>
      <c r="R1348" s="7" t="n">
        <v>-1</v>
      </c>
      <c r="S1348" s="7" t="n">
        <v>0</v>
      </c>
      <c r="T1348" s="7" t="n">
        <v>0</v>
      </c>
      <c r="U1348" s="7" t="n">
        <v>0</v>
      </c>
      <c r="V1348" s="7" t="n">
        <v>0</v>
      </c>
    </row>
    <row r="1349" spans="1:13">
      <c r="A1349" t="s">
        <v>4</v>
      </c>
      <c r="B1349" s="4" t="s">
        <v>5</v>
      </c>
      <c r="C1349" s="4" t="s">
        <v>10</v>
      </c>
      <c r="D1349" s="4" t="s">
        <v>6</v>
      </c>
      <c r="E1349" s="4" t="s">
        <v>6</v>
      </c>
      <c r="F1349" s="4" t="s">
        <v>6</v>
      </c>
      <c r="G1349" s="4" t="s">
        <v>13</v>
      </c>
      <c r="H1349" s="4" t="s">
        <v>9</v>
      </c>
      <c r="I1349" s="4" t="s">
        <v>22</v>
      </c>
      <c r="J1349" s="4" t="s">
        <v>22</v>
      </c>
      <c r="K1349" s="4" t="s">
        <v>22</v>
      </c>
      <c r="L1349" s="4" t="s">
        <v>22</v>
      </c>
      <c r="M1349" s="4" t="s">
        <v>22</v>
      </c>
      <c r="N1349" s="4" t="s">
        <v>22</v>
      </c>
      <c r="O1349" s="4" t="s">
        <v>22</v>
      </c>
      <c r="P1349" s="4" t="s">
        <v>6</v>
      </c>
      <c r="Q1349" s="4" t="s">
        <v>6</v>
      </c>
      <c r="R1349" s="4" t="s">
        <v>9</v>
      </c>
      <c r="S1349" s="4" t="s">
        <v>13</v>
      </c>
      <c r="T1349" s="4" t="s">
        <v>9</v>
      </c>
      <c r="U1349" s="4" t="s">
        <v>9</v>
      </c>
      <c r="V1349" s="4" t="s">
        <v>10</v>
      </c>
    </row>
    <row r="1350" spans="1:13">
      <c r="A1350" t="n">
        <v>11328</v>
      </c>
      <c r="B1350" s="15" t="n">
        <v>19</v>
      </c>
      <c r="C1350" s="7" t="n">
        <v>1661</v>
      </c>
      <c r="D1350" s="7" t="s">
        <v>136</v>
      </c>
      <c r="E1350" s="7" t="s">
        <v>96</v>
      </c>
      <c r="F1350" s="7" t="s">
        <v>12</v>
      </c>
      <c r="G1350" s="7" t="n">
        <v>0</v>
      </c>
      <c r="H1350" s="7" t="n">
        <v>1</v>
      </c>
      <c r="I1350" s="7" t="n">
        <v>89.3199996948242</v>
      </c>
      <c r="J1350" s="7" t="n">
        <v>36.060001373291</v>
      </c>
      <c r="K1350" s="7" t="n">
        <v>-216.960006713867</v>
      </c>
      <c r="L1350" s="7" t="n">
        <v>3.5</v>
      </c>
      <c r="M1350" s="7" t="n">
        <v>1</v>
      </c>
      <c r="N1350" s="7" t="n">
        <v>1.60000002384186</v>
      </c>
      <c r="O1350" s="7" t="n">
        <v>0.0900000035762787</v>
      </c>
      <c r="P1350" s="7" t="s">
        <v>137</v>
      </c>
      <c r="Q1350" s="7" t="s">
        <v>12</v>
      </c>
      <c r="R1350" s="7" t="n">
        <v>-1</v>
      </c>
      <c r="S1350" s="7" t="n">
        <v>0</v>
      </c>
      <c r="T1350" s="7" t="n">
        <v>0</v>
      </c>
      <c r="U1350" s="7" t="n">
        <v>0</v>
      </c>
      <c r="V1350" s="7" t="n">
        <v>0</v>
      </c>
    </row>
    <row r="1351" spans="1:13">
      <c r="A1351" t="s">
        <v>4</v>
      </c>
      <c r="B1351" s="4" t="s">
        <v>5</v>
      </c>
      <c r="C1351" s="4" t="s">
        <v>10</v>
      </c>
      <c r="D1351" s="4" t="s">
        <v>13</v>
      </c>
      <c r="E1351" s="4" t="s">
        <v>13</v>
      </c>
      <c r="F1351" s="4" t="s">
        <v>6</v>
      </c>
    </row>
    <row r="1352" spans="1:13">
      <c r="A1352" t="n">
        <v>11410</v>
      </c>
      <c r="B1352" s="53" t="n">
        <v>20</v>
      </c>
      <c r="C1352" s="7" t="n">
        <v>0</v>
      </c>
      <c r="D1352" s="7" t="n">
        <v>3</v>
      </c>
      <c r="E1352" s="7" t="n">
        <v>10</v>
      </c>
      <c r="F1352" s="7" t="s">
        <v>98</v>
      </c>
    </row>
    <row r="1353" spans="1:13">
      <c r="A1353" t="s">
        <v>4</v>
      </c>
      <c r="B1353" s="4" t="s">
        <v>5</v>
      </c>
      <c r="C1353" s="4" t="s">
        <v>10</v>
      </c>
    </row>
    <row r="1354" spans="1:13">
      <c r="A1354" t="n">
        <v>11428</v>
      </c>
      <c r="B1354" s="30" t="n">
        <v>16</v>
      </c>
      <c r="C1354" s="7" t="n">
        <v>0</v>
      </c>
    </row>
    <row r="1355" spans="1:13">
      <c r="A1355" t="s">
        <v>4</v>
      </c>
      <c r="B1355" s="4" t="s">
        <v>5</v>
      </c>
      <c r="C1355" s="4" t="s">
        <v>10</v>
      </c>
      <c r="D1355" s="4" t="s">
        <v>13</v>
      </c>
      <c r="E1355" s="4" t="s">
        <v>13</v>
      </c>
      <c r="F1355" s="4" t="s">
        <v>6</v>
      </c>
    </row>
    <row r="1356" spans="1:13">
      <c r="A1356" t="n">
        <v>11431</v>
      </c>
      <c r="B1356" s="53" t="n">
        <v>20</v>
      </c>
      <c r="C1356" s="7" t="n">
        <v>16</v>
      </c>
      <c r="D1356" s="7" t="n">
        <v>3</v>
      </c>
      <c r="E1356" s="7" t="n">
        <v>10</v>
      </c>
      <c r="F1356" s="7" t="s">
        <v>98</v>
      </c>
    </row>
    <row r="1357" spans="1:13">
      <c r="A1357" t="s">
        <v>4</v>
      </c>
      <c r="B1357" s="4" t="s">
        <v>5</v>
      </c>
      <c r="C1357" s="4" t="s">
        <v>10</v>
      </c>
    </row>
    <row r="1358" spans="1:13">
      <c r="A1358" t="n">
        <v>11449</v>
      </c>
      <c r="B1358" s="30" t="n">
        <v>16</v>
      </c>
      <c r="C1358" s="7" t="n">
        <v>0</v>
      </c>
    </row>
    <row r="1359" spans="1:13">
      <c r="A1359" t="s">
        <v>4</v>
      </c>
      <c r="B1359" s="4" t="s">
        <v>5</v>
      </c>
      <c r="C1359" s="4" t="s">
        <v>10</v>
      </c>
      <c r="D1359" s="4" t="s">
        <v>13</v>
      </c>
      <c r="E1359" s="4" t="s">
        <v>13</v>
      </c>
      <c r="F1359" s="4" t="s">
        <v>6</v>
      </c>
    </row>
    <row r="1360" spans="1:13">
      <c r="A1360" t="n">
        <v>11452</v>
      </c>
      <c r="B1360" s="53" t="n">
        <v>20</v>
      </c>
      <c r="C1360" s="7" t="n">
        <v>17</v>
      </c>
      <c r="D1360" s="7" t="n">
        <v>3</v>
      </c>
      <c r="E1360" s="7" t="n">
        <v>10</v>
      </c>
      <c r="F1360" s="7" t="s">
        <v>98</v>
      </c>
    </row>
    <row r="1361" spans="1:22">
      <c r="A1361" t="s">
        <v>4</v>
      </c>
      <c r="B1361" s="4" t="s">
        <v>5</v>
      </c>
      <c r="C1361" s="4" t="s">
        <v>10</v>
      </c>
    </row>
    <row r="1362" spans="1:22">
      <c r="A1362" t="n">
        <v>11470</v>
      </c>
      <c r="B1362" s="30" t="n">
        <v>16</v>
      </c>
      <c r="C1362" s="7" t="n">
        <v>0</v>
      </c>
    </row>
    <row r="1363" spans="1:22">
      <c r="A1363" t="s">
        <v>4</v>
      </c>
      <c r="B1363" s="4" t="s">
        <v>5</v>
      </c>
      <c r="C1363" s="4" t="s">
        <v>10</v>
      </c>
      <c r="D1363" s="4" t="s">
        <v>13</v>
      </c>
      <c r="E1363" s="4" t="s">
        <v>13</v>
      </c>
      <c r="F1363" s="4" t="s">
        <v>6</v>
      </c>
    </row>
    <row r="1364" spans="1:22">
      <c r="A1364" t="n">
        <v>11473</v>
      </c>
      <c r="B1364" s="53" t="n">
        <v>20</v>
      </c>
      <c r="C1364" s="7" t="n">
        <v>7032</v>
      </c>
      <c r="D1364" s="7" t="n">
        <v>3</v>
      </c>
      <c r="E1364" s="7" t="n">
        <v>10</v>
      </c>
      <c r="F1364" s="7" t="s">
        <v>98</v>
      </c>
    </row>
    <row r="1365" spans="1:22">
      <c r="A1365" t="s">
        <v>4</v>
      </c>
      <c r="B1365" s="4" t="s">
        <v>5</v>
      </c>
      <c r="C1365" s="4" t="s">
        <v>10</v>
      </c>
    </row>
    <row r="1366" spans="1:22">
      <c r="A1366" t="n">
        <v>11491</v>
      </c>
      <c r="B1366" s="30" t="n">
        <v>16</v>
      </c>
      <c r="C1366" s="7" t="n">
        <v>0</v>
      </c>
    </row>
    <row r="1367" spans="1:22">
      <c r="A1367" t="s">
        <v>4</v>
      </c>
      <c r="B1367" s="4" t="s">
        <v>5</v>
      </c>
      <c r="C1367" s="4" t="s">
        <v>10</v>
      </c>
      <c r="D1367" s="4" t="s">
        <v>13</v>
      </c>
      <c r="E1367" s="4" t="s">
        <v>13</v>
      </c>
      <c r="F1367" s="4" t="s">
        <v>6</v>
      </c>
    </row>
    <row r="1368" spans="1:22">
      <c r="A1368" t="n">
        <v>11494</v>
      </c>
      <c r="B1368" s="53" t="n">
        <v>20</v>
      </c>
      <c r="C1368" s="7" t="n">
        <v>1660</v>
      </c>
      <c r="D1368" s="7" t="n">
        <v>3</v>
      </c>
      <c r="E1368" s="7" t="n">
        <v>10</v>
      </c>
      <c r="F1368" s="7" t="s">
        <v>98</v>
      </c>
    </row>
    <row r="1369" spans="1:22">
      <c r="A1369" t="s">
        <v>4</v>
      </c>
      <c r="B1369" s="4" t="s">
        <v>5</v>
      </c>
      <c r="C1369" s="4" t="s">
        <v>10</v>
      </c>
    </row>
    <row r="1370" spans="1:22">
      <c r="A1370" t="n">
        <v>11512</v>
      </c>
      <c r="B1370" s="30" t="n">
        <v>16</v>
      </c>
      <c r="C1370" s="7" t="n">
        <v>0</v>
      </c>
    </row>
    <row r="1371" spans="1:22">
      <c r="A1371" t="s">
        <v>4</v>
      </c>
      <c r="B1371" s="4" t="s">
        <v>5</v>
      </c>
      <c r="C1371" s="4" t="s">
        <v>10</v>
      </c>
      <c r="D1371" s="4" t="s">
        <v>13</v>
      </c>
      <c r="E1371" s="4" t="s">
        <v>13</v>
      </c>
      <c r="F1371" s="4" t="s">
        <v>6</v>
      </c>
    </row>
    <row r="1372" spans="1:22">
      <c r="A1372" t="n">
        <v>11515</v>
      </c>
      <c r="B1372" s="53" t="n">
        <v>20</v>
      </c>
      <c r="C1372" s="7" t="n">
        <v>1661</v>
      </c>
      <c r="D1372" s="7" t="n">
        <v>3</v>
      </c>
      <c r="E1372" s="7" t="n">
        <v>10</v>
      </c>
      <c r="F1372" s="7" t="s">
        <v>98</v>
      </c>
    </row>
    <row r="1373" spans="1:22">
      <c r="A1373" t="s">
        <v>4</v>
      </c>
      <c r="B1373" s="4" t="s">
        <v>5</v>
      </c>
      <c r="C1373" s="4" t="s">
        <v>10</v>
      </c>
    </row>
    <row r="1374" spans="1:22">
      <c r="A1374" t="n">
        <v>11533</v>
      </c>
      <c r="B1374" s="30" t="n">
        <v>16</v>
      </c>
      <c r="C1374" s="7" t="n">
        <v>0</v>
      </c>
    </row>
    <row r="1375" spans="1:22">
      <c r="A1375" t="s">
        <v>4</v>
      </c>
      <c r="B1375" s="4" t="s">
        <v>5</v>
      </c>
      <c r="C1375" s="4" t="s">
        <v>10</v>
      </c>
      <c r="D1375" s="4" t="s">
        <v>9</v>
      </c>
    </row>
    <row r="1376" spans="1:22">
      <c r="A1376" t="n">
        <v>11536</v>
      </c>
      <c r="B1376" s="48" t="n">
        <v>43</v>
      </c>
      <c r="C1376" s="7" t="n">
        <v>1661</v>
      </c>
      <c r="D1376" s="7" t="n">
        <v>1</v>
      </c>
    </row>
    <row r="1377" spans="1:6">
      <c r="A1377" t="s">
        <v>4</v>
      </c>
      <c r="B1377" s="4" t="s">
        <v>5</v>
      </c>
      <c r="C1377" s="4" t="s">
        <v>10</v>
      </c>
    </row>
    <row r="1378" spans="1:6">
      <c r="A1378" t="n">
        <v>11543</v>
      </c>
      <c r="B1378" s="66" t="n">
        <v>13</v>
      </c>
      <c r="C1378" s="7" t="n">
        <v>6465</v>
      </c>
    </row>
    <row r="1379" spans="1:6">
      <c r="A1379" t="s">
        <v>4</v>
      </c>
      <c r="B1379" s="4" t="s">
        <v>5</v>
      </c>
      <c r="C1379" s="4" t="s">
        <v>13</v>
      </c>
    </row>
    <row r="1380" spans="1:6">
      <c r="A1380" t="n">
        <v>11546</v>
      </c>
      <c r="B1380" s="54" t="n">
        <v>116</v>
      </c>
      <c r="C1380" s="7" t="n">
        <v>0</v>
      </c>
    </row>
    <row r="1381" spans="1:6">
      <c r="A1381" t="s">
        <v>4</v>
      </c>
      <c r="B1381" s="4" t="s">
        <v>5</v>
      </c>
      <c r="C1381" s="4" t="s">
        <v>13</v>
      </c>
      <c r="D1381" s="4" t="s">
        <v>10</v>
      </c>
    </row>
    <row r="1382" spans="1:6">
      <c r="A1382" t="n">
        <v>11548</v>
      </c>
      <c r="B1382" s="54" t="n">
        <v>116</v>
      </c>
      <c r="C1382" s="7" t="n">
        <v>2</v>
      </c>
      <c r="D1382" s="7" t="n">
        <v>1</v>
      </c>
    </row>
    <row r="1383" spans="1:6">
      <c r="A1383" t="s">
        <v>4</v>
      </c>
      <c r="B1383" s="4" t="s">
        <v>5</v>
      </c>
      <c r="C1383" s="4" t="s">
        <v>13</v>
      </c>
      <c r="D1383" s="4" t="s">
        <v>9</v>
      </c>
    </row>
    <row r="1384" spans="1:6">
      <c r="A1384" t="n">
        <v>11552</v>
      </c>
      <c r="B1384" s="54" t="n">
        <v>116</v>
      </c>
      <c r="C1384" s="7" t="n">
        <v>5</v>
      </c>
      <c r="D1384" s="7" t="n">
        <v>1120403456</v>
      </c>
    </row>
    <row r="1385" spans="1:6">
      <c r="A1385" t="s">
        <v>4</v>
      </c>
      <c r="B1385" s="4" t="s">
        <v>5</v>
      </c>
      <c r="C1385" s="4" t="s">
        <v>13</v>
      </c>
      <c r="D1385" s="4" t="s">
        <v>10</v>
      </c>
    </row>
    <row r="1386" spans="1:6">
      <c r="A1386" t="n">
        <v>11558</v>
      </c>
      <c r="B1386" s="54" t="n">
        <v>116</v>
      </c>
      <c r="C1386" s="7" t="n">
        <v>6</v>
      </c>
      <c r="D1386" s="7" t="n">
        <v>1</v>
      </c>
    </row>
    <row r="1387" spans="1:6">
      <c r="A1387" t="s">
        <v>4</v>
      </c>
      <c r="B1387" s="4" t="s">
        <v>5</v>
      </c>
      <c r="C1387" s="4" t="s">
        <v>13</v>
      </c>
      <c r="D1387" s="4" t="s">
        <v>10</v>
      </c>
    </row>
    <row r="1388" spans="1:6">
      <c r="A1388" t="n">
        <v>11562</v>
      </c>
      <c r="B1388" s="59" t="n">
        <v>50</v>
      </c>
      <c r="C1388" s="7" t="n">
        <v>55</v>
      </c>
      <c r="D1388" s="7" t="n">
        <v>53973</v>
      </c>
    </row>
    <row r="1389" spans="1:6">
      <c r="A1389" t="s">
        <v>4</v>
      </c>
      <c r="B1389" s="4" t="s">
        <v>5</v>
      </c>
      <c r="C1389" s="4" t="s">
        <v>10</v>
      </c>
      <c r="D1389" s="4" t="s">
        <v>22</v>
      </c>
      <c r="E1389" s="4" t="s">
        <v>22</v>
      </c>
      <c r="F1389" s="4" t="s">
        <v>22</v>
      </c>
      <c r="G1389" s="4" t="s">
        <v>22</v>
      </c>
    </row>
    <row r="1390" spans="1:6">
      <c r="A1390" t="n">
        <v>11566</v>
      </c>
      <c r="B1390" s="43" t="n">
        <v>46</v>
      </c>
      <c r="C1390" s="7" t="n">
        <v>0</v>
      </c>
      <c r="D1390" s="7" t="n">
        <v>85.7600021362305</v>
      </c>
      <c r="E1390" s="7" t="n">
        <v>36.060001373291</v>
      </c>
      <c r="F1390" s="7" t="n">
        <v>-218.389999389648</v>
      </c>
      <c r="G1390" s="7" t="n">
        <v>90</v>
      </c>
    </row>
    <row r="1391" spans="1:6">
      <c r="A1391" t="s">
        <v>4</v>
      </c>
      <c r="B1391" s="4" t="s">
        <v>5</v>
      </c>
      <c r="C1391" s="4" t="s">
        <v>10</v>
      </c>
      <c r="D1391" s="4" t="s">
        <v>22</v>
      </c>
      <c r="E1391" s="4" t="s">
        <v>22</v>
      </c>
      <c r="F1391" s="4" t="s">
        <v>22</v>
      </c>
      <c r="G1391" s="4" t="s">
        <v>22</v>
      </c>
    </row>
    <row r="1392" spans="1:6">
      <c r="A1392" t="n">
        <v>11585</v>
      </c>
      <c r="B1392" s="43" t="n">
        <v>46</v>
      </c>
      <c r="C1392" s="7" t="n">
        <v>17</v>
      </c>
      <c r="D1392" s="7" t="n">
        <v>85.3000030517578</v>
      </c>
      <c r="E1392" s="7" t="n">
        <v>36.060001373291</v>
      </c>
      <c r="F1392" s="7" t="n">
        <v>-217.360000610352</v>
      </c>
      <c r="G1392" s="7" t="n">
        <v>90</v>
      </c>
    </row>
    <row r="1393" spans="1:7">
      <c r="A1393" t="s">
        <v>4</v>
      </c>
      <c r="B1393" s="4" t="s">
        <v>5</v>
      </c>
      <c r="C1393" s="4" t="s">
        <v>10</v>
      </c>
      <c r="D1393" s="4" t="s">
        <v>22</v>
      </c>
      <c r="E1393" s="4" t="s">
        <v>22</v>
      </c>
      <c r="F1393" s="4" t="s">
        <v>22</v>
      </c>
      <c r="G1393" s="4" t="s">
        <v>22</v>
      </c>
    </row>
    <row r="1394" spans="1:7">
      <c r="A1394" t="n">
        <v>11604</v>
      </c>
      <c r="B1394" s="43" t="n">
        <v>46</v>
      </c>
      <c r="C1394" s="7" t="n">
        <v>16</v>
      </c>
      <c r="D1394" s="7" t="n">
        <v>84.8099975585938</v>
      </c>
      <c r="E1394" s="7" t="n">
        <v>36.060001373291</v>
      </c>
      <c r="F1394" s="7" t="n">
        <v>-219.360000610352</v>
      </c>
      <c r="G1394" s="7" t="n">
        <v>90</v>
      </c>
    </row>
    <row r="1395" spans="1:7">
      <c r="A1395" t="s">
        <v>4</v>
      </c>
      <c r="B1395" s="4" t="s">
        <v>5</v>
      </c>
      <c r="C1395" s="4" t="s">
        <v>10</v>
      </c>
      <c r="D1395" s="4" t="s">
        <v>22</v>
      </c>
      <c r="E1395" s="4" t="s">
        <v>22</v>
      </c>
      <c r="F1395" s="4" t="s">
        <v>22</v>
      </c>
      <c r="G1395" s="4" t="s">
        <v>22</v>
      </c>
    </row>
    <row r="1396" spans="1:7">
      <c r="A1396" t="n">
        <v>11623</v>
      </c>
      <c r="B1396" s="43" t="n">
        <v>46</v>
      </c>
      <c r="C1396" s="7" t="n">
        <v>7032</v>
      </c>
      <c r="D1396" s="7" t="n">
        <v>85.4199981689453</v>
      </c>
      <c r="E1396" s="7" t="n">
        <v>36.060001373291</v>
      </c>
      <c r="F1396" s="7" t="n">
        <v>-218.929992675781</v>
      </c>
      <c r="G1396" s="7" t="n">
        <v>90</v>
      </c>
    </row>
    <row r="1397" spans="1:7">
      <c r="A1397" t="s">
        <v>4</v>
      </c>
      <c r="B1397" s="4" t="s">
        <v>5</v>
      </c>
      <c r="C1397" s="4" t="s">
        <v>10</v>
      </c>
      <c r="D1397" s="4" t="s">
        <v>22</v>
      </c>
      <c r="E1397" s="4" t="s">
        <v>22</v>
      </c>
      <c r="F1397" s="4" t="s">
        <v>22</v>
      </c>
      <c r="G1397" s="4" t="s">
        <v>22</v>
      </c>
    </row>
    <row r="1398" spans="1:7">
      <c r="A1398" t="n">
        <v>11642</v>
      </c>
      <c r="B1398" s="43" t="n">
        <v>46</v>
      </c>
      <c r="C1398" s="7" t="n">
        <v>1660</v>
      </c>
      <c r="D1398" s="7" t="n">
        <v>93.7399978637695</v>
      </c>
      <c r="E1398" s="7" t="n">
        <v>36.060001373291</v>
      </c>
      <c r="F1398" s="7" t="n">
        <v>-218.380004882813</v>
      </c>
      <c r="G1398" s="7" t="n">
        <v>270</v>
      </c>
    </row>
    <row r="1399" spans="1:7">
      <c r="A1399" t="s">
        <v>4</v>
      </c>
      <c r="B1399" s="4" t="s">
        <v>5</v>
      </c>
      <c r="C1399" s="4" t="s">
        <v>10</v>
      </c>
      <c r="D1399" s="4" t="s">
        <v>22</v>
      </c>
      <c r="E1399" s="4" t="s">
        <v>22</v>
      </c>
      <c r="F1399" s="4" t="s">
        <v>22</v>
      </c>
      <c r="G1399" s="4" t="s">
        <v>22</v>
      </c>
    </row>
    <row r="1400" spans="1:7">
      <c r="A1400" t="n">
        <v>11661</v>
      </c>
      <c r="B1400" s="43" t="n">
        <v>46</v>
      </c>
      <c r="C1400" s="7" t="n">
        <v>1661</v>
      </c>
      <c r="D1400" s="7" t="n">
        <v>93.7399978637695</v>
      </c>
      <c r="E1400" s="7" t="n">
        <v>36.060001373291</v>
      </c>
      <c r="F1400" s="7" t="n">
        <v>-218.380004882813</v>
      </c>
      <c r="G1400" s="7" t="n">
        <v>270</v>
      </c>
    </row>
    <row r="1401" spans="1:7">
      <c r="A1401" t="s">
        <v>4</v>
      </c>
      <c r="B1401" s="4" t="s">
        <v>5</v>
      </c>
      <c r="C1401" s="4" t="s">
        <v>13</v>
      </c>
      <c r="D1401" s="4" t="s">
        <v>10</v>
      </c>
      <c r="E1401" s="4" t="s">
        <v>13</v>
      </c>
      <c r="F1401" s="4" t="s">
        <v>6</v>
      </c>
      <c r="G1401" s="4" t="s">
        <v>6</v>
      </c>
      <c r="H1401" s="4" t="s">
        <v>6</v>
      </c>
      <c r="I1401" s="4" t="s">
        <v>6</v>
      </c>
      <c r="J1401" s="4" t="s">
        <v>6</v>
      </c>
      <c r="K1401" s="4" t="s">
        <v>6</v>
      </c>
      <c r="L1401" s="4" t="s">
        <v>6</v>
      </c>
      <c r="M1401" s="4" t="s">
        <v>6</v>
      </c>
      <c r="N1401" s="4" t="s">
        <v>6</v>
      </c>
      <c r="O1401" s="4" t="s">
        <v>6</v>
      </c>
      <c r="P1401" s="4" t="s">
        <v>6</v>
      </c>
      <c r="Q1401" s="4" t="s">
        <v>6</v>
      </c>
      <c r="R1401" s="4" t="s">
        <v>6</v>
      </c>
      <c r="S1401" s="4" t="s">
        <v>6</v>
      </c>
      <c r="T1401" s="4" t="s">
        <v>6</v>
      </c>
      <c r="U1401" s="4" t="s">
        <v>6</v>
      </c>
    </row>
    <row r="1402" spans="1:7">
      <c r="A1402" t="n">
        <v>11680</v>
      </c>
      <c r="B1402" s="46" t="n">
        <v>36</v>
      </c>
      <c r="C1402" s="7" t="n">
        <v>8</v>
      </c>
      <c r="D1402" s="7" t="n">
        <v>0</v>
      </c>
      <c r="E1402" s="7" t="n">
        <v>0</v>
      </c>
      <c r="F1402" s="7" t="s">
        <v>138</v>
      </c>
      <c r="G1402" s="7" t="s">
        <v>139</v>
      </c>
      <c r="H1402" s="7" t="s">
        <v>140</v>
      </c>
      <c r="I1402" s="7" t="s">
        <v>12</v>
      </c>
      <c r="J1402" s="7" t="s">
        <v>12</v>
      </c>
      <c r="K1402" s="7" t="s">
        <v>12</v>
      </c>
      <c r="L1402" s="7" t="s">
        <v>12</v>
      </c>
      <c r="M1402" s="7" t="s">
        <v>12</v>
      </c>
      <c r="N1402" s="7" t="s">
        <v>12</v>
      </c>
      <c r="O1402" s="7" t="s">
        <v>12</v>
      </c>
      <c r="P1402" s="7" t="s">
        <v>12</v>
      </c>
      <c r="Q1402" s="7" t="s">
        <v>12</v>
      </c>
      <c r="R1402" s="7" t="s">
        <v>12</v>
      </c>
      <c r="S1402" s="7" t="s">
        <v>12</v>
      </c>
      <c r="T1402" s="7" t="s">
        <v>12</v>
      </c>
      <c r="U1402" s="7" t="s">
        <v>12</v>
      </c>
    </row>
    <row r="1403" spans="1:7">
      <c r="A1403" t="s">
        <v>4</v>
      </c>
      <c r="B1403" s="4" t="s">
        <v>5</v>
      </c>
      <c r="C1403" s="4" t="s">
        <v>13</v>
      </c>
      <c r="D1403" s="4" t="s">
        <v>10</v>
      </c>
      <c r="E1403" s="4" t="s">
        <v>13</v>
      </c>
      <c r="F1403" s="4" t="s">
        <v>6</v>
      </c>
      <c r="G1403" s="4" t="s">
        <v>6</v>
      </c>
      <c r="H1403" s="4" t="s">
        <v>6</v>
      </c>
      <c r="I1403" s="4" t="s">
        <v>6</v>
      </c>
      <c r="J1403" s="4" t="s">
        <v>6</v>
      </c>
      <c r="K1403" s="4" t="s">
        <v>6</v>
      </c>
      <c r="L1403" s="4" t="s">
        <v>6</v>
      </c>
      <c r="M1403" s="4" t="s">
        <v>6</v>
      </c>
      <c r="N1403" s="4" t="s">
        <v>6</v>
      </c>
      <c r="O1403" s="4" t="s">
        <v>6</v>
      </c>
      <c r="P1403" s="4" t="s">
        <v>6</v>
      </c>
      <c r="Q1403" s="4" t="s">
        <v>6</v>
      </c>
      <c r="R1403" s="4" t="s">
        <v>6</v>
      </c>
      <c r="S1403" s="4" t="s">
        <v>6</v>
      </c>
      <c r="T1403" s="4" t="s">
        <v>6</v>
      </c>
      <c r="U1403" s="4" t="s">
        <v>6</v>
      </c>
    </row>
    <row r="1404" spans="1:7">
      <c r="A1404" t="n">
        <v>11730</v>
      </c>
      <c r="B1404" s="46" t="n">
        <v>36</v>
      </c>
      <c r="C1404" s="7" t="n">
        <v>8</v>
      </c>
      <c r="D1404" s="7" t="n">
        <v>1660</v>
      </c>
      <c r="E1404" s="7" t="n">
        <v>0</v>
      </c>
      <c r="F1404" s="7" t="s">
        <v>141</v>
      </c>
      <c r="G1404" s="7" t="s">
        <v>142</v>
      </c>
      <c r="H1404" s="7" t="s">
        <v>12</v>
      </c>
      <c r="I1404" s="7" t="s">
        <v>12</v>
      </c>
      <c r="J1404" s="7" t="s">
        <v>12</v>
      </c>
      <c r="K1404" s="7" t="s">
        <v>12</v>
      </c>
      <c r="L1404" s="7" t="s">
        <v>12</v>
      </c>
      <c r="M1404" s="7" t="s">
        <v>12</v>
      </c>
      <c r="N1404" s="7" t="s">
        <v>12</v>
      </c>
      <c r="O1404" s="7" t="s">
        <v>12</v>
      </c>
      <c r="P1404" s="7" t="s">
        <v>12</v>
      </c>
      <c r="Q1404" s="7" t="s">
        <v>12</v>
      </c>
      <c r="R1404" s="7" t="s">
        <v>12</v>
      </c>
      <c r="S1404" s="7" t="s">
        <v>12</v>
      </c>
      <c r="T1404" s="7" t="s">
        <v>12</v>
      </c>
      <c r="U1404" s="7" t="s">
        <v>12</v>
      </c>
    </row>
    <row r="1405" spans="1:7">
      <c r="A1405" t="s">
        <v>4</v>
      </c>
      <c r="B1405" s="4" t="s">
        <v>5</v>
      </c>
      <c r="C1405" s="4" t="s">
        <v>13</v>
      </c>
      <c r="D1405" s="4" t="s">
        <v>10</v>
      </c>
      <c r="E1405" s="4" t="s">
        <v>13</v>
      </c>
      <c r="F1405" s="4" t="s">
        <v>6</v>
      </c>
      <c r="G1405" s="4" t="s">
        <v>6</v>
      </c>
      <c r="H1405" s="4" t="s">
        <v>6</v>
      </c>
      <c r="I1405" s="4" t="s">
        <v>6</v>
      </c>
      <c r="J1405" s="4" t="s">
        <v>6</v>
      </c>
      <c r="K1405" s="4" t="s">
        <v>6</v>
      </c>
      <c r="L1405" s="4" t="s">
        <v>6</v>
      </c>
      <c r="M1405" s="4" t="s">
        <v>6</v>
      </c>
      <c r="N1405" s="4" t="s">
        <v>6</v>
      </c>
      <c r="O1405" s="4" t="s">
        <v>6</v>
      </c>
      <c r="P1405" s="4" t="s">
        <v>6</v>
      </c>
      <c r="Q1405" s="4" t="s">
        <v>6</v>
      </c>
      <c r="R1405" s="4" t="s">
        <v>6</v>
      </c>
      <c r="S1405" s="4" t="s">
        <v>6</v>
      </c>
      <c r="T1405" s="4" t="s">
        <v>6</v>
      </c>
      <c r="U1405" s="4" t="s">
        <v>6</v>
      </c>
    </row>
    <row r="1406" spans="1:7">
      <c r="A1406" t="n">
        <v>11771</v>
      </c>
      <c r="B1406" s="46" t="n">
        <v>36</v>
      </c>
      <c r="C1406" s="7" t="n">
        <v>8</v>
      </c>
      <c r="D1406" s="7" t="n">
        <v>1661</v>
      </c>
      <c r="E1406" s="7" t="n">
        <v>0</v>
      </c>
      <c r="F1406" s="7" t="s">
        <v>141</v>
      </c>
      <c r="G1406" s="7" t="s">
        <v>142</v>
      </c>
      <c r="H1406" s="7" t="s">
        <v>12</v>
      </c>
      <c r="I1406" s="7" t="s">
        <v>12</v>
      </c>
      <c r="J1406" s="7" t="s">
        <v>12</v>
      </c>
      <c r="K1406" s="7" t="s">
        <v>12</v>
      </c>
      <c r="L1406" s="7" t="s">
        <v>12</v>
      </c>
      <c r="M1406" s="7" t="s">
        <v>12</v>
      </c>
      <c r="N1406" s="7" t="s">
        <v>12</v>
      </c>
      <c r="O1406" s="7" t="s">
        <v>12</v>
      </c>
      <c r="P1406" s="7" t="s">
        <v>12</v>
      </c>
      <c r="Q1406" s="7" t="s">
        <v>12</v>
      </c>
      <c r="R1406" s="7" t="s">
        <v>12</v>
      </c>
      <c r="S1406" s="7" t="s">
        <v>12</v>
      </c>
      <c r="T1406" s="7" t="s">
        <v>12</v>
      </c>
      <c r="U1406" s="7" t="s">
        <v>12</v>
      </c>
    </row>
    <row r="1407" spans="1:7">
      <c r="A1407" t="s">
        <v>4</v>
      </c>
      <c r="B1407" s="4" t="s">
        <v>5</v>
      </c>
      <c r="C1407" s="4" t="s">
        <v>10</v>
      </c>
      <c r="D1407" s="4" t="s">
        <v>13</v>
      </c>
      <c r="E1407" s="4" t="s">
        <v>6</v>
      </c>
      <c r="F1407" s="4" t="s">
        <v>22</v>
      </c>
      <c r="G1407" s="4" t="s">
        <v>22</v>
      </c>
      <c r="H1407" s="4" t="s">
        <v>22</v>
      </c>
    </row>
    <row r="1408" spans="1:7">
      <c r="A1408" t="n">
        <v>11812</v>
      </c>
      <c r="B1408" s="47" t="n">
        <v>48</v>
      </c>
      <c r="C1408" s="7" t="n">
        <v>1660</v>
      </c>
      <c r="D1408" s="7" t="n">
        <v>0</v>
      </c>
      <c r="E1408" s="7" t="s">
        <v>141</v>
      </c>
      <c r="F1408" s="7" t="n">
        <v>-1</v>
      </c>
      <c r="G1408" s="7" t="n">
        <v>1</v>
      </c>
      <c r="H1408" s="7" t="n">
        <v>0</v>
      </c>
    </row>
    <row r="1409" spans="1:21">
      <c r="A1409" t="s">
        <v>4</v>
      </c>
      <c r="B1409" s="4" t="s">
        <v>5</v>
      </c>
      <c r="C1409" s="4" t="s">
        <v>10</v>
      </c>
      <c r="D1409" s="4" t="s">
        <v>13</v>
      </c>
      <c r="E1409" s="4" t="s">
        <v>6</v>
      </c>
      <c r="F1409" s="4" t="s">
        <v>22</v>
      </c>
      <c r="G1409" s="4" t="s">
        <v>22</v>
      </c>
      <c r="H1409" s="4" t="s">
        <v>22</v>
      </c>
    </row>
    <row r="1410" spans="1:21">
      <c r="A1410" t="n">
        <v>11839</v>
      </c>
      <c r="B1410" s="47" t="n">
        <v>48</v>
      </c>
      <c r="C1410" s="7" t="n">
        <v>1661</v>
      </c>
      <c r="D1410" s="7" t="n">
        <v>0</v>
      </c>
      <c r="E1410" s="7" t="s">
        <v>141</v>
      </c>
      <c r="F1410" s="7" t="n">
        <v>-1</v>
      </c>
      <c r="G1410" s="7" t="n">
        <v>1</v>
      </c>
      <c r="H1410" s="7" t="n">
        <v>0</v>
      </c>
    </row>
    <row r="1411" spans="1:21">
      <c r="A1411" t="s">
        <v>4</v>
      </c>
      <c r="B1411" s="4" t="s">
        <v>5</v>
      </c>
      <c r="C1411" s="4" t="s">
        <v>10</v>
      </c>
      <c r="D1411" s="4" t="s">
        <v>9</v>
      </c>
    </row>
    <row r="1412" spans="1:21">
      <c r="A1412" t="n">
        <v>11866</v>
      </c>
      <c r="B1412" s="48" t="n">
        <v>43</v>
      </c>
      <c r="C1412" s="7" t="n">
        <v>0</v>
      </c>
      <c r="D1412" s="7" t="n">
        <v>16</v>
      </c>
    </row>
    <row r="1413" spans="1:21">
      <c r="A1413" t="s">
        <v>4</v>
      </c>
      <c r="B1413" s="4" t="s">
        <v>5</v>
      </c>
      <c r="C1413" s="4" t="s">
        <v>10</v>
      </c>
      <c r="D1413" s="4" t="s">
        <v>13</v>
      </c>
      <c r="E1413" s="4" t="s">
        <v>13</v>
      </c>
      <c r="F1413" s="4" t="s">
        <v>6</v>
      </c>
    </row>
    <row r="1414" spans="1:21">
      <c r="A1414" t="n">
        <v>11873</v>
      </c>
      <c r="B1414" s="49" t="n">
        <v>47</v>
      </c>
      <c r="C1414" s="7" t="n">
        <v>0</v>
      </c>
      <c r="D1414" s="7" t="n">
        <v>0</v>
      </c>
      <c r="E1414" s="7" t="n">
        <v>0</v>
      </c>
      <c r="F1414" s="7" t="s">
        <v>143</v>
      </c>
    </row>
    <row r="1415" spans="1:21">
      <c r="A1415" t="s">
        <v>4</v>
      </c>
      <c r="B1415" s="4" t="s">
        <v>5</v>
      </c>
      <c r="C1415" s="4" t="s">
        <v>10</v>
      </c>
    </row>
    <row r="1416" spans="1:21">
      <c r="A1416" t="n">
        <v>11895</v>
      </c>
      <c r="B1416" s="30" t="n">
        <v>16</v>
      </c>
      <c r="C1416" s="7" t="n">
        <v>0</v>
      </c>
    </row>
    <row r="1417" spans="1:21">
      <c r="A1417" t="s">
        <v>4</v>
      </c>
      <c r="B1417" s="4" t="s">
        <v>5</v>
      </c>
      <c r="C1417" s="4" t="s">
        <v>10</v>
      </c>
      <c r="D1417" s="4" t="s">
        <v>13</v>
      </c>
      <c r="E1417" s="4" t="s">
        <v>6</v>
      </c>
      <c r="F1417" s="4" t="s">
        <v>22</v>
      </c>
      <c r="G1417" s="4" t="s">
        <v>22</v>
      </c>
      <c r="H1417" s="4" t="s">
        <v>22</v>
      </c>
    </row>
    <row r="1418" spans="1:21">
      <c r="A1418" t="n">
        <v>11898</v>
      </c>
      <c r="B1418" s="47" t="n">
        <v>48</v>
      </c>
      <c r="C1418" s="7" t="n">
        <v>0</v>
      </c>
      <c r="D1418" s="7" t="n">
        <v>0</v>
      </c>
      <c r="E1418" s="7" t="s">
        <v>88</v>
      </c>
      <c r="F1418" s="7" t="n">
        <v>0</v>
      </c>
      <c r="G1418" s="7" t="n">
        <v>1</v>
      </c>
      <c r="H1418" s="7" t="n">
        <v>0</v>
      </c>
    </row>
    <row r="1419" spans="1:21">
      <c r="A1419" t="s">
        <v>4</v>
      </c>
      <c r="B1419" s="4" t="s">
        <v>5</v>
      </c>
      <c r="C1419" s="4" t="s">
        <v>10</v>
      </c>
      <c r="D1419" s="4" t="s">
        <v>9</v>
      </c>
    </row>
    <row r="1420" spans="1:21">
      <c r="A1420" t="n">
        <v>11922</v>
      </c>
      <c r="B1420" s="48" t="n">
        <v>43</v>
      </c>
      <c r="C1420" s="7" t="n">
        <v>17</v>
      </c>
      <c r="D1420" s="7" t="n">
        <v>16</v>
      </c>
    </row>
    <row r="1421" spans="1:21">
      <c r="A1421" t="s">
        <v>4</v>
      </c>
      <c r="B1421" s="4" t="s">
        <v>5</v>
      </c>
      <c r="C1421" s="4" t="s">
        <v>10</v>
      </c>
      <c r="D1421" s="4" t="s">
        <v>13</v>
      </c>
      <c r="E1421" s="4" t="s">
        <v>13</v>
      </c>
      <c r="F1421" s="4" t="s">
        <v>6</v>
      </c>
    </row>
    <row r="1422" spans="1:21">
      <c r="A1422" t="n">
        <v>11929</v>
      </c>
      <c r="B1422" s="49" t="n">
        <v>47</v>
      </c>
      <c r="C1422" s="7" t="n">
        <v>17</v>
      </c>
      <c r="D1422" s="7" t="n">
        <v>0</v>
      </c>
      <c r="E1422" s="7" t="n">
        <v>0</v>
      </c>
      <c r="F1422" s="7" t="s">
        <v>143</v>
      </c>
    </row>
    <row r="1423" spans="1:21">
      <c r="A1423" t="s">
        <v>4</v>
      </c>
      <c r="B1423" s="4" t="s">
        <v>5</v>
      </c>
      <c r="C1423" s="4" t="s">
        <v>10</v>
      </c>
    </row>
    <row r="1424" spans="1:21">
      <c r="A1424" t="n">
        <v>11951</v>
      </c>
      <c r="B1424" s="30" t="n">
        <v>16</v>
      </c>
      <c r="C1424" s="7" t="n">
        <v>0</v>
      </c>
    </row>
    <row r="1425" spans="1:8">
      <c r="A1425" t="s">
        <v>4</v>
      </c>
      <c r="B1425" s="4" t="s">
        <v>5</v>
      </c>
      <c r="C1425" s="4" t="s">
        <v>10</v>
      </c>
      <c r="D1425" s="4" t="s">
        <v>13</v>
      </c>
      <c r="E1425" s="4" t="s">
        <v>6</v>
      </c>
      <c r="F1425" s="4" t="s">
        <v>22</v>
      </c>
      <c r="G1425" s="4" t="s">
        <v>22</v>
      </c>
      <c r="H1425" s="4" t="s">
        <v>22</v>
      </c>
    </row>
    <row r="1426" spans="1:8">
      <c r="A1426" t="n">
        <v>11954</v>
      </c>
      <c r="B1426" s="47" t="n">
        <v>48</v>
      </c>
      <c r="C1426" s="7" t="n">
        <v>17</v>
      </c>
      <c r="D1426" s="7" t="n">
        <v>0</v>
      </c>
      <c r="E1426" s="7" t="s">
        <v>88</v>
      </c>
      <c r="F1426" s="7" t="n">
        <v>0</v>
      </c>
      <c r="G1426" s="7" t="n">
        <v>1</v>
      </c>
      <c r="H1426" s="7" t="n">
        <v>0</v>
      </c>
    </row>
    <row r="1427" spans="1:8">
      <c r="A1427" t="s">
        <v>4</v>
      </c>
      <c r="B1427" s="4" t="s">
        <v>5</v>
      </c>
      <c r="C1427" s="4" t="s">
        <v>10</v>
      </c>
      <c r="D1427" s="4" t="s">
        <v>9</v>
      </c>
    </row>
    <row r="1428" spans="1:8">
      <c r="A1428" t="n">
        <v>11978</v>
      </c>
      <c r="B1428" s="48" t="n">
        <v>43</v>
      </c>
      <c r="C1428" s="7" t="n">
        <v>16</v>
      </c>
      <c r="D1428" s="7" t="n">
        <v>16</v>
      </c>
    </row>
    <row r="1429" spans="1:8">
      <c r="A1429" t="s">
        <v>4</v>
      </c>
      <c r="B1429" s="4" t="s">
        <v>5</v>
      </c>
      <c r="C1429" s="4" t="s">
        <v>10</v>
      </c>
      <c r="D1429" s="4" t="s">
        <v>13</v>
      </c>
      <c r="E1429" s="4" t="s">
        <v>13</v>
      </c>
      <c r="F1429" s="4" t="s">
        <v>6</v>
      </c>
    </row>
    <row r="1430" spans="1:8">
      <c r="A1430" t="n">
        <v>11985</v>
      </c>
      <c r="B1430" s="49" t="n">
        <v>47</v>
      </c>
      <c r="C1430" s="7" t="n">
        <v>16</v>
      </c>
      <c r="D1430" s="7" t="n">
        <v>0</v>
      </c>
      <c r="E1430" s="7" t="n">
        <v>0</v>
      </c>
      <c r="F1430" s="7" t="s">
        <v>143</v>
      </c>
    </row>
    <row r="1431" spans="1:8">
      <c r="A1431" t="s">
        <v>4</v>
      </c>
      <c r="B1431" s="4" t="s">
        <v>5</v>
      </c>
      <c r="C1431" s="4" t="s">
        <v>10</v>
      </c>
    </row>
    <row r="1432" spans="1:8">
      <c r="A1432" t="n">
        <v>12007</v>
      </c>
      <c r="B1432" s="30" t="n">
        <v>16</v>
      </c>
      <c r="C1432" s="7" t="n">
        <v>0</v>
      </c>
    </row>
    <row r="1433" spans="1:8">
      <c r="A1433" t="s">
        <v>4</v>
      </c>
      <c r="B1433" s="4" t="s">
        <v>5</v>
      </c>
      <c r="C1433" s="4" t="s">
        <v>10</v>
      </c>
      <c r="D1433" s="4" t="s">
        <v>13</v>
      </c>
      <c r="E1433" s="4" t="s">
        <v>6</v>
      </c>
      <c r="F1433" s="4" t="s">
        <v>22</v>
      </c>
      <c r="G1433" s="4" t="s">
        <v>22</v>
      </c>
      <c r="H1433" s="4" t="s">
        <v>22</v>
      </c>
    </row>
    <row r="1434" spans="1:8">
      <c r="A1434" t="n">
        <v>12010</v>
      </c>
      <c r="B1434" s="47" t="n">
        <v>48</v>
      </c>
      <c r="C1434" s="7" t="n">
        <v>16</v>
      </c>
      <c r="D1434" s="7" t="n">
        <v>0</v>
      </c>
      <c r="E1434" s="7" t="s">
        <v>88</v>
      </c>
      <c r="F1434" s="7" t="n">
        <v>0</v>
      </c>
      <c r="G1434" s="7" t="n">
        <v>1</v>
      </c>
      <c r="H1434" s="7" t="n">
        <v>0</v>
      </c>
    </row>
    <row r="1435" spans="1:8">
      <c r="A1435" t="s">
        <v>4</v>
      </c>
      <c r="B1435" s="4" t="s">
        <v>5</v>
      </c>
      <c r="C1435" s="4" t="s">
        <v>13</v>
      </c>
      <c r="D1435" s="4" t="s">
        <v>13</v>
      </c>
      <c r="E1435" s="4" t="s">
        <v>22</v>
      </c>
      <c r="F1435" s="4" t="s">
        <v>22</v>
      </c>
      <c r="G1435" s="4" t="s">
        <v>22</v>
      </c>
      <c r="H1435" s="4" t="s">
        <v>10</v>
      </c>
    </row>
    <row r="1436" spans="1:8">
      <c r="A1436" t="n">
        <v>12034</v>
      </c>
      <c r="B1436" s="32" t="n">
        <v>45</v>
      </c>
      <c r="C1436" s="7" t="n">
        <v>2</v>
      </c>
      <c r="D1436" s="7" t="n">
        <v>3</v>
      </c>
      <c r="E1436" s="7" t="n">
        <v>93.7399978637695</v>
      </c>
      <c r="F1436" s="7" t="n">
        <v>40.5</v>
      </c>
      <c r="G1436" s="7" t="n">
        <v>-218.380004882813</v>
      </c>
      <c r="H1436" s="7" t="n">
        <v>0</v>
      </c>
    </row>
    <row r="1437" spans="1:8">
      <c r="A1437" t="s">
        <v>4</v>
      </c>
      <c r="B1437" s="4" t="s">
        <v>5</v>
      </c>
      <c r="C1437" s="4" t="s">
        <v>13</v>
      </c>
      <c r="D1437" s="4" t="s">
        <v>13</v>
      </c>
      <c r="E1437" s="4" t="s">
        <v>22</v>
      </c>
      <c r="F1437" s="4" t="s">
        <v>22</v>
      </c>
      <c r="G1437" s="4" t="s">
        <v>22</v>
      </c>
      <c r="H1437" s="4" t="s">
        <v>10</v>
      </c>
      <c r="I1437" s="4" t="s">
        <v>13</v>
      </c>
    </row>
    <row r="1438" spans="1:8">
      <c r="A1438" t="n">
        <v>12051</v>
      </c>
      <c r="B1438" s="32" t="n">
        <v>45</v>
      </c>
      <c r="C1438" s="7" t="n">
        <v>4</v>
      </c>
      <c r="D1438" s="7" t="n">
        <v>3</v>
      </c>
      <c r="E1438" s="7" t="n">
        <v>9.85000038146973</v>
      </c>
      <c r="F1438" s="7" t="n">
        <v>289.119995117188</v>
      </c>
      <c r="G1438" s="7" t="n">
        <v>0</v>
      </c>
      <c r="H1438" s="7" t="n">
        <v>0</v>
      </c>
      <c r="I1438" s="7" t="n">
        <v>0</v>
      </c>
    </row>
    <row r="1439" spans="1:8">
      <c r="A1439" t="s">
        <v>4</v>
      </c>
      <c r="B1439" s="4" t="s">
        <v>5</v>
      </c>
      <c r="C1439" s="4" t="s">
        <v>13</v>
      </c>
      <c r="D1439" s="4" t="s">
        <v>13</v>
      </c>
      <c r="E1439" s="4" t="s">
        <v>22</v>
      </c>
      <c r="F1439" s="4" t="s">
        <v>10</v>
      </c>
    </row>
    <row r="1440" spans="1:8">
      <c r="A1440" t="n">
        <v>12069</v>
      </c>
      <c r="B1440" s="32" t="n">
        <v>45</v>
      </c>
      <c r="C1440" s="7" t="n">
        <v>5</v>
      </c>
      <c r="D1440" s="7" t="n">
        <v>3</v>
      </c>
      <c r="E1440" s="7" t="n">
        <v>6.5</v>
      </c>
      <c r="F1440" s="7" t="n">
        <v>0</v>
      </c>
    </row>
    <row r="1441" spans="1:9">
      <c r="A1441" t="s">
        <v>4</v>
      </c>
      <c r="B1441" s="4" t="s">
        <v>5</v>
      </c>
      <c r="C1441" s="4" t="s">
        <v>13</v>
      </c>
      <c r="D1441" s="4" t="s">
        <v>13</v>
      </c>
      <c r="E1441" s="4" t="s">
        <v>22</v>
      </c>
      <c r="F1441" s="4" t="s">
        <v>10</v>
      </c>
    </row>
    <row r="1442" spans="1:9">
      <c r="A1442" t="n">
        <v>12078</v>
      </c>
      <c r="B1442" s="32" t="n">
        <v>45</v>
      </c>
      <c r="C1442" s="7" t="n">
        <v>11</v>
      </c>
      <c r="D1442" s="7" t="n">
        <v>3</v>
      </c>
      <c r="E1442" s="7" t="n">
        <v>40</v>
      </c>
      <c r="F1442" s="7" t="n">
        <v>0</v>
      </c>
    </row>
    <row r="1443" spans="1:9">
      <c r="A1443" t="s">
        <v>4</v>
      </c>
      <c r="B1443" s="4" t="s">
        <v>5</v>
      </c>
      <c r="C1443" s="4" t="s">
        <v>13</v>
      </c>
      <c r="D1443" s="4" t="s">
        <v>10</v>
      </c>
      <c r="E1443" s="4" t="s">
        <v>10</v>
      </c>
      <c r="F1443" s="4" t="s">
        <v>9</v>
      </c>
    </row>
    <row r="1444" spans="1:9">
      <c r="A1444" t="n">
        <v>12087</v>
      </c>
      <c r="B1444" s="64" t="n">
        <v>84</v>
      </c>
      <c r="C1444" s="7" t="n">
        <v>0</v>
      </c>
      <c r="D1444" s="7" t="n">
        <v>0</v>
      </c>
      <c r="E1444" s="7" t="n">
        <v>0</v>
      </c>
      <c r="F1444" s="7" t="n">
        <v>1050253722</v>
      </c>
    </row>
    <row r="1445" spans="1:9">
      <c r="A1445" t="s">
        <v>4</v>
      </c>
      <c r="B1445" s="4" t="s">
        <v>5</v>
      </c>
      <c r="C1445" s="4" t="s">
        <v>13</v>
      </c>
      <c r="D1445" s="4" t="s">
        <v>13</v>
      </c>
      <c r="E1445" s="4" t="s">
        <v>22</v>
      </c>
      <c r="F1445" s="4" t="s">
        <v>22</v>
      </c>
      <c r="G1445" s="4" t="s">
        <v>22</v>
      </c>
      <c r="H1445" s="4" t="s">
        <v>10</v>
      </c>
    </row>
    <row r="1446" spans="1:9">
      <c r="A1446" t="n">
        <v>12097</v>
      </c>
      <c r="B1446" s="32" t="n">
        <v>45</v>
      </c>
      <c r="C1446" s="7" t="n">
        <v>2</v>
      </c>
      <c r="D1446" s="7" t="n">
        <v>3</v>
      </c>
      <c r="E1446" s="7" t="n">
        <v>92.0199966430664</v>
      </c>
      <c r="F1446" s="7" t="n">
        <v>37.6300010681152</v>
      </c>
      <c r="G1446" s="7" t="n">
        <v>-218.559997558594</v>
      </c>
      <c r="H1446" s="7" t="n">
        <v>3500</v>
      </c>
    </row>
    <row r="1447" spans="1:9">
      <c r="A1447" t="s">
        <v>4</v>
      </c>
      <c r="B1447" s="4" t="s">
        <v>5</v>
      </c>
      <c r="C1447" s="4" t="s">
        <v>13</v>
      </c>
      <c r="D1447" s="4" t="s">
        <v>13</v>
      </c>
      <c r="E1447" s="4" t="s">
        <v>22</v>
      </c>
      <c r="F1447" s="4" t="s">
        <v>22</v>
      </c>
      <c r="G1447" s="4" t="s">
        <v>22</v>
      </c>
      <c r="H1447" s="4" t="s">
        <v>10</v>
      </c>
      <c r="I1447" s="4" t="s">
        <v>13</v>
      </c>
    </row>
    <row r="1448" spans="1:9">
      <c r="A1448" t="n">
        <v>12114</v>
      </c>
      <c r="B1448" s="32" t="n">
        <v>45</v>
      </c>
      <c r="C1448" s="7" t="n">
        <v>4</v>
      </c>
      <c r="D1448" s="7" t="n">
        <v>3</v>
      </c>
      <c r="E1448" s="7" t="n">
        <v>359.369995117188</v>
      </c>
      <c r="F1448" s="7" t="n">
        <v>245.320007324219</v>
      </c>
      <c r="G1448" s="7" t="n">
        <v>0</v>
      </c>
      <c r="H1448" s="7" t="n">
        <v>3500</v>
      </c>
      <c r="I1448" s="7" t="n">
        <v>1</v>
      </c>
    </row>
    <row r="1449" spans="1:9">
      <c r="A1449" t="s">
        <v>4</v>
      </c>
      <c r="B1449" s="4" t="s">
        <v>5</v>
      </c>
      <c r="C1449" s="4" t="s">
        <v>13</v>
      </c>
      <c r="D1449" s="4" t="s">
        <v>13</v>
      </c>
      <c r="E1449" s="4" t="s">
        <v>22</v>
      </c>
      <c r="F1449" s="4" t="s">
        <v>10</v>
      </c>
    </row>
    <row r="1450" spans="1:9">
      <c r="A1450" t="n">
        <v>12132</v>
      </c>
      <c r="B1450" s="32" t="n">
        <v>45</v>
      </c>
      <c r="C1450" s="7" t="n">
        <v>5</v>
      </c>
      <c r="D1450" s="7" t="n">
        <v>3</v>
      </c>
      <c r="E1450" s="7" t="n">
        <v>5.5</v>
      </c>
      <c r="F1450" s="7" t="n">
        <v>3500</v>
      </c>
    </row>
    <row r="1451" spans="1:9">
      <c r="A1451" t="s">
        <v>4</v>
      </c>
      <c r="B1451" s="4" t="s">
        <v>5</v>
      </c>
      <c r="C1451" s="4" t="s">
        <v>13</v>
      </c>
      <c r="D1451" s="4" t="s">
        <v>10</v>
      </c>
      <c r="E1451" s="4" t="s">
        <v>22</v>
      </c>
    </row>
    <row r="1452" spans="1:9">
      <c r="A1452" t="n">
        <v>12141</v>
      </c>
      <c r="B1452" s="34" t="n">
        <v>58</v>
      </c>
      <c r="C1452" s="7" t="n">
        <v>100</v>
      </c>
      <c r="D1452" s="7" t="n">
        <v>1000</v>
      </c>
      <c r="E1452" s="7" t="n">
        <v>1</v>
      </c>
    </row>
    <row r="1453" spans="1:9">
      <c r="A1453" t="s">
        <v>4</v>
      </c>
      <c r="B1453" s="4" t="s">
        <v>5</v>
      </c>
      <c r="C1453" s="4" t="s">
        <v>13</v>
      </c>
      <c r="D1453" s="4" t="s">
        <v>10</v>
      </c>
    </row>
    <row r="1454" spans="1:9">
      <c r="A1454" t="n">
        <v>12149</v>
      </c>
      <c r="B1454" s="34" t="n">
        <v>58</v>
      </c>
      <c r="C1454" s="7" t="n">
        <v>255</v>
      </c>
      <c r="D1454" s="7" t="n">
        <v>0</v>
      </c>
    </row>
    <row r="1455" spans="1:9">
      <c r="A1455" t="s">
        <v>4</v>
      </c>
      <c r="B1455" s="4" t="s">
        <v>5</v>
      </c>
      <c r="C1455" s="4" t="s">
        <v>13</v>
      </c>
      <c r="D1455" s="4" t="s">
        <v>10</v>
      </c>
      <c r="E1455" s="4" t="s">
        <v>22</v>
      </c>
      <c r="F1455" s="4" t="s">
        <v>10</v>
      </c>
      <c r="G1455" s="4" t="s">
        <v>9</v>
      </c>
      <c r="H1455" s="4" t="s">
        <v>9</v>
      </c>
      <c r="I1455" s="4" t="s">
        <v>10</v>
      </c>
      <c r="J1455" s="4" t="s">
        <v>10</v>
      </c>
      <c r="K1455" s="4" t="s">
        <v>9</v>
      </c>
      <c r="L1455" s="4" t="s">
        <v>9</v>
      </c>
      <c r="M1455" s="4" t="s">
        <v>9</v>
      </c>
      <c r="N1455" s="4" t="s">
        <v>9</v>
      </c>
      <c r="O1455" s="4" t="s">
        <v>6</v>
      </c>
    </row>
    <row r="1456" spans="1:9">
      <c r="A1456" t="n">
        <v>12153</v>
      </c>
      <c r="B1456" s="59" t="n">
        <v>50</v>
      </c>
      <c r="C1456" s="7" t="n">
        <v>0</v>
      </c>
      <c r="D1456" s="7" t="n">
        <v>4427</v>
      </c>
      <c r="E1456" s="7" t="n">
        <v>1</v>
      </c>
      <c r="F1456" s="7" t="n">
        <v>500</v>
      </c>
      <c r="G1456" s="7" t="n">
        <v>0</v>
      </c>
      <c r="H1456" s="7" t="n">
        <v>-1056964608</v>
      </c>
      <c r="I1456" s="7" t="n">
        <v>0</v>
      </c>
      <c r="J1456" s="7" t="n">
        <v>65533</v>
      </c>
      <c r="K1456" s="7" t="n">
        <v>0</v>
      </c>
      <c r="L1456" s="7" t="n">
        <v>0</v>
      </c>
      <c r="M1456" s="7" t="n">
        <v>0</v>
      </c>
      <c r="N1456" s="7" t="n">
        <v>0</v>
      </c>
      <c r="O1456" s="7" t="s">
        <v>12</v>
      </c>
    </row>
    <row r="1457" spans="1:15">
      <c r="A1457" t="s">
        <v>4</v>
      </c>
      <c r="B1457" s="4" t="s">
        <v>5</v>
      </c>
      <c r="C1457" s="4" t="s">
        <v>13</v>
      </c>
      <c r="D1457" s="4" t="s">
        <v>10</v>
      </c>
    </row>
    <row r="1458" spans="1:15">
      <c r="A1458" t="n">
        <v>12192</v>
      </c>
      <c r="B1458" s="32" t="n">
        <v>45</v>
      </c>
      <c r="C1458" s="7" t="n">
        <v>7</v>
      </c>
      <c r="D1458" s="7" t="n">
        <v>255</v>
      </c>
    </row>
    <row r="1459" spans="1:15">
      <c r="A1459" t="s">
        <v>4</v>
      </c>
      <c r="B1459" s="4" t="s">
        <v>5</v>
      </c>
      <c r="C1459" s="4" t="s">
        <v>10</v>
      </c>
    </row>
    <row r="1460" spans="1:15">
      <c r="A1460" t="n">
        <v>12196</v>
      </c>
      <c r="B1460" s="30" t="n">
        <v>16</v>
      </c>
      <c r="C1460" s="7" t="n">
        <v>500</v>
      </c>
    </row>
    <row r="1461" spans="1:15">
      <c r="A1461" t="s">
        <v>4</v>
      </c>
      <c r="B1461" s="4" t="s">
        <v>5</v>
      </c>
      <c r="C1461" s="4" t="s">
        <v>13</v>
      </c>
      <c r="D1461" s="4" t="s">
        <v>10</v>
      </c>
      <c r="E1461" s="4" t="s">
        <v>22</v>
      </c>
    </row>
    <row r="1462" spans="1:15">
      <c r="A1462" t="n">
        <v>12199</v>
      </c>
      <c r="B1462" s="34" t="n">
        <v>58</v>
      </c>
      <c r="C1462" s="7" t="n">
        <v>101</v>
      </c>
      <c r="D1462" s="7" t="n">
        <v>500</v>
      </c>
      <c r="E1462" s="7" t="n">
        <v>1</v>
      </c>
    </row>
    <row r="1463" spans="1:15">
      <c r="A1463" t="s">
        <v>4</v>
      </c>
      <c r="B1463" s="4" t="s">
        <v>5</v>
      </c>
      <c r="C1463" s="4" t="s">
        <v>13</v>
      </c>
      <c r="D1463" s="4" t="s">
        <v>10</v>
      </c>
    </row>
    <row r="1464" spans="1:15">
      <c r="A1464" t="n">
        <v>12207</v>
      </c>
      <c r="B1464" s="34" t="n">
        <v>58</v>
      </c>
      <c r="C1464" s="7" t="n">
        <v>254</v>
      </c>
      <c r="D1464" s="7" t="n">
        <v>0</v>
      </c>
    </row>
    <row r="1465" spans="1:15">
      <c r="A1465" t="s">
        <v>4</v>
      </c>
      <c r="B1465" s="4" t="s">
        <v>5</v>
      </c>
      <c r="C1465" s="4" t="s">
        <v>13</v>
      </c>
      <c r="D1465" s="4" t="s">
        <v>13</v>
      </c>
      <c r="E1465" s="4" t="s">
        <v>22</v>
      </c>
      <c r="F1465" s="4" t="s">
        <v>22</v>
      </c>
      <c r="G1465" s="4" t="s">
        <v>22</v>
      </c>
      <c r="H1465" s="4" t="s">
        <v>10</v>
      </c>
    </row>
    <row r="1466" spans="1:15">
      <c r="A1466" t="n">
        <v>12211</v>
      </c>
      <c r="B1466" s="32" t="n">
        <v>45</v>
      </c>
      <c r="C1466" s="7" t="n">
        <v>2</v>
      </c>
      <c r="D1466" s="7" t="n">
        <v>3</v>
      </c>
      <c r="E1466" s="7" t="n">
        <v>88.129997253418</v>
      </c>
      <c r="F1466" s="7" t="n">
        <v>37.0299987792969</v>
      </c>
      <c r="G1466" s="7" t="n">
        <v>-218.460006713867</v>
      </c>
      <c r="H1466" s="7" t="n">
        <v>0</v>
      </c>
    </row>
    <row r="1467" spans="1:15">
      <c r="A1467" t="s">
        <v>4</v>
      </c>
      <c r="B1467" s="4" t="s">
        <v>5</v>
      </c>
      <c r="C1467" s="4" t="s">
        <v>13</v>
      </c>
      <c r="D1467" s="4" t="s">
        <v>13</v>
      </c>
      <c r="E1467" s="4" t="s">
        <v>22</v>
      </c>
      <c r="F1467" s="4" t="s">
        <v>22</v>
      </c>
      <c r="G1467" s="4" t="s">
        <v>22</v>
      </c>
      <c r="H1467" s="4" t="s">
        <v>10</v>
      </c>
      <c r="I1467" s="4" t="s">
        <v>13</v>
      </c>
    </row>
    <row r="1468" spans="1:15">
      <c r="A1468" t="n">
        <v>12228</v>
      </c>
      <c r="B1468" s="32" t="n">
        <v>45</v>
      </c>
      <c r="C1468" s="7" t="n">
        <v>4</v>
      </c>
      <c r="D1468" s="7" t="n">
        <v>3</v>
      </c>
      <c r="E1468" s="7" t="n">
        <v>5.38000011444092</v>
      </c>
      <c r="F1468" s="7" t="n">
        <v>266.609985351563</v>
      </c>
      <c r="G1468" s="7" t="n">
        <v>0</v>
      </c>
      <c r="H1468" s="7" t="n">
        <v>0</v>
      </c>
      <c r="I1468" s="7" t="n">
        <v>0</v>
      </c>
    </row>
    <row r="1469" spans="1:15">
      <c r="A1469" t="s">
        <v>4</v>
      </c>
      <c r="B1469" s="4" t="s">
        <v>5</v>
      </c>
      <c r="C1469" s="4" t="s">
        <v>13</v>
      </c>
      <c r="D1469" s="4" t="s">
        <v>13</v>
      </c>
      <c r="E1469" s="4" t="s">
        <v>22</v>
      </c>
      <c r="F1469" s="4" t="s">
        <v>10</v>
      </c>
    </row>
    <row r="1470" spans="1:15">
      <c r="A1470" t="n">
        <v>12246</v>
      </c>
      <c r="B1470" s="32" t="n">
        <v>45</v>
      </c>
      <c r="C1470" s="7" t="n">
        <v>5</v>
      </c>
      <c r="D1470" s="7" t="n">
        <v>3</v>
      </c>
      <c r="E1470" s="7" t="n">
        <v>5.80000019073486</v>
      </c>
      <c r="F1470" s="7" t="n">
        <v>0</v>
      </c>
    </row>
    <row r="1471" spans="1:15">
      <c r="A1471" t="s">
        <v>4</v>
      </c>
      <c r="B1471" s="4" t="s">
        <v>5</v>
      </c>
      <c r="C1471" s="4" t="s">
        <v>13</v>
      </c>
      <c r="D1471" s="4" t="s">
        <v>13</v>
      </c>
      <c r="E1471" s="4" t="s">
        <v>22</v>
      </c>
      <c r="F1471" s="4" t="s">
        <v>10</v>
      </c>
    </row>
    <row r="1472" spans="1:15">
      <c r="A1472" t="n">
        <v>12255</v>
      </c>
      <c r="B1472" s="32" t="n">
        <v>45</v>
      </c>
      <c r="C1472" s="7" t="n">
        <v>11</v>
      </c>
      <c r="D1472" s="7" t="n">
        <v>3</v>
      </c>
      <c r="E1472" s="7" t="n">
        <v>40</v>
      </c>
      <c r="F1472" s="7" t="n">
        <v>0</v>
      </c>
    </row>
    <row r="1473" spans="1:9">
      <c r="A1473" t="s">
        <v>4</v>
      </c>
      <c r="B1473" s="4" t="s">
        <v>5</v>
      </c>
      <c r="C1473" s="4" t="s">
        <v>13</v>
      </c>
      <c r="D1473" s="4" t="s">
        <v>10</v>
      </c>
      <c r="E1473" s="4" t="s">
        <v>10</v>
      </c>
      <c r="F1473" s="4" t="s">
        <v>9</v>
      </c>
    </row>
    <row r="1474" spans="1:9">
      <c r="A1474" t="n">
        <v>12264</v>
      </c>
      <c r="B1474" s="64" t="n">
        <v>84</v>
      </c>
      <c r="C1474" s="7" t="n">
        <v>1</v>
      </c>
      <c r="D1474" s="7" t="n">
        <v>0</v>
      </c>
      <c r="E1474" s="7" t="n">
        <v>0</v>
      </c>
      <c r="F1474" s="7" t="n">
        <v>0</v>
      </c>
    </row>
    <row r="1475" spans="1:9">
      <c r="A1475" t="s">
        <v>4</v>
      </c>
      <c r="B1475" s="4" t="s">
        <v>5</v>
      </c>
      <c r="C1475" s="4" t="s">
        <v>13</v>
      </c>
      <c r="D1475" s="4" t="s">
        <v>10</v>
      </c>
    </row>
    <row r="1476" spans="1:9">
      <c r="A1476" t="n">
        <v>12274</v>
      </c>
      <c r="B1476" s="34" t="n">
        <v>58</v>
      </c>
      <c r="C1476" s="7" t="n">
        <v>255</v>
      </c>
      <c r="D1476" s="7" t="n">
        <v>0</v>
      </c>
    </row>
    <row r="1477" spans="1:9">
      <c r="A1477" t="s">
        <v>4</v>
      </c>
      <c r="B1477" s="4" t="s">
        <v>5</v>
      </c>
      <c r="C1477" s="4" t="s">
        <v>10</v>
      </c>
    </row>
    <row r="1478" spans="1:9">
      <c r="A1478" t="n">
        <v>12278</v>
      </c>
      <c r="B1478" s="30" t="n">
        <v>16</v>
      </c>
      <c r="C1478" s="7" t="n">
        <v>300</v>
      </c>
    </row>
    <row r="1479" spans="1:9">
      <c r="A1479" t="s">
        <v>4</v>
      </c>
      <c r="B1479" s="4" t="s">
        <v>5</v>
      </c>
      <c r="C1479" s="4" t="s">
        <v>13</v>
      </c>
      <c r="D1479" s="4" t="s">
        <v>10</v>
      </c>
      <c r="E1479" s="4" t="s">
        <v>6</v>
      </c>
    </row>
    <row r="1480" spans="1:9">
      <c r="A1480" t="n">
        <v>12281</v>
      </c>
      <c r="B1480" s="36" t="n">
        <v>51</v>
      </c>
      <c r="C1480" s="7" t="n">
        <v>4</v>
      </c>
      <c r="D1480" s="7" t="n">
        <v>17</v>
      </c>
      <c r="E1480" s="7" t="s">
        <v>144</v>
      </c>
    </row>
    <row r="1481" spans="1:9">
      <c r="A1481" t="s">
        <v>4</v>
      </c>
      <c r="B1481" s="4" t="s">
        <v>5</v>
      </c>
      <c r="C1481" s="4" t="s">
        <v>10</v>
      </c>
    </row>
    <row r="1482" spans="1:9">
      <c r="A1482" t="n">
        <v>12295</v>
      </c>
      <c r="B1482" s="30" t="n">
        <v>16</v>
      </c>
      <c r="C1482" s="7" t="n">
        <v>0</v>
      </c>
    </row>
    <row r="1483" spans="1:9">
      <c r="A1483" t="s">
        <v>4</v>
      </c>
      <c r="B1483" s="4" t="s">
        <v>5</v>
      </c>
      <c r="C1483" s="4" t="s">
        <v>10</v>
      </c>
      <c r="D1483" s="4" t="s">
        <v>37</v>
      </c>
      <c r="E1483" s="4" t="s">
        <v>13</v>
      </c>
      <c r="F1483" s="4" t="s">
        <v>13</v>
      </c>
    </row>
    <row r="1484" spans="1:9">
      <c r="A1484" t="n">
        <v>12298</v>
      </c>
      <c r="B1484" s="37" t="n">
        <v>26</v>
      </c>
      <c r="C1484" s="7" t="n">
        <v>17</v>
      </c>
      <c r="D1484" s="7" t="s">
        <v>145</v>
      </c>
      <c r="E1484" s="7" t="n">
        <v>2</v>
      </c>
      <c r="F1484" s="7" t="n">
        <v>0</v>
      </c>
    </row>
    <row r="1485" spans="1:9">
      <c r="A1485" t="s">
        <v>4</v>
      </c>
      <c r="B1485" s="4" t="s">
        <v>5</v>
      </c>
    </row>
    <row r="1486" spans="1:9">
      <c r="A1486" t="n">
        <v>12329</v>
      </c>
      <c r="B1486" s="28" t="n">
        <v>28</v>
      </c>
    </row>
    <row r="1487" spans="1:9">
      <c r="A1487" t="s">
        <v>4</v>
      </c>
      <c r="B1487" s="4" t="s">
        <v>5</v>
      </c>
      <c r="C1487" s="4" t="s">
        <v>13</v>
      </c>
      <c r="D1487" s="4" t="s">
        <v>10</v>
      </c>
      <c r="E1487" s="4" t="s">
        <v>6</v>
      </c>
    </row>
    <row r="1488" spans="1:9">
      <c r="A1488" t="n">
        <v>12330</v>
      </c>
      <c r="B1488" s="36" t="n">
        <v>51</v>
      </c>
      <c r="C1488" s="7" t="n">
        <v>4</v>
      </c>
      <c r="D1488" s="7" t="n">
        <v>16</v>
      </c>
      <c r="E1488" s="7" t="s">
        <v>46</v>
      </c>
    </row>
    <row r="1489" spans="1:6">
      <c r="A1489" t="s">
        <v>4</v>
      </c>
      <c r="B1489" s="4" t="s">
        <v>5</v>
      </c>
      <c r="C1489" s="4" t="s">
        <v>10</v>
      </c>
    </row>
    <row r="1490" spans="1:6">
      <c r="A1490" t="n">
        <v>12343</v>
      </c>
      <c r="B1490" s="30" t="n">
        <v>16</v>
      </c>
      <c r="C1490" s="7" t="n">
        <v>0</v>
      </c>
    </row>
    <row r="1491" spans="1:6">
      <c r="A1491" t="s">
        <v>4</v>
      </c>
      <c r="B1491" s="4" t="s">
        <v>5</v>
      </c>
      <c r="C1491" s="4" t="s">
        <v>10</v>
      </c>
      <c r="D1491" s="4" t="s">
        <v>37</v>
      </c>
      <c r="E1491" s="4" t="s">
        <v>13</v>
      </c>
      <c r="F1491" s="4" t="s">
        <v>13</v>
      </c>
    </row>
    <row r="1492" spans="1:6">
      <c r="A1492" t="n">
        <v>12346</v>
      </c>
      <c r="B1492" s="37" t="n">
        <v>26</v>
      </c>
      <c r="C1492" s="7" t="n">
        <v>16</v>
      </c>
      <c r="D1492" s="7" t="s">
        <v>146</v>
      </c>
      <c r="E1492" s="7" t="n">
        <v>2</v>
      </c>
      <c r="F1492" s="7" t="n">
        <v>0</v>
      </c>
    </row>
    <row r="1493" spans="1:6">
      <c r="A1493" t="s">
        <v>4</v>
      </c>
      <c r="B1493" s="4" t="s">
        <v>5</v>
      </c>
    </row>
    <row r="1494" spans="1:6">
      <c r="A1494" t="n">
        <v>12374</v>
      </c>
      <c r="B1494" s="28" t="n">
        <v>28</v>
      </c>
    </row>
    <row r="1495" spans="1:6">
      <c r="A1495" t="s">
        <v>4</v>
      </c>
      <c r="B1495" s="4" t="s">
        <v>5</v>
      </c>
      <c r="C1495" s="4" t="s">
        <v>10</v>
      </c>
    </row>
    <row r="1496" spans="1:6">
      <c r="A1496" t="n">
        <v>12375</v>
      </c>
      <c r="B1496" s="30" t="n">
        <v>16</v>
      </c>
      <c r="C1496" s="7" t="n">
        <v>500</v>
      </c>
    </row>
    <row r="1497" spans="1:6">
      <c r="A1497" t="s">
        <v>4</v>
      </c>
      <c r="B1497" s="4" t="s">
        <v>5</v>
      </c>
      <c r="C1497" s="4" t="s">
        <v>13</v>
      </c>
      <c r="D1497" s="4" t="s">
        <v>22</v>
      </c>
      <c r="E1497" s="4" t="s">
        <v>22</v>
      </c>
      <c r="F1497" s="4" t="s">
        <v>22</v>
      </c>
    </row>
    <row r="1498" spans="1:6">
      <c r="A1498" t="n">
        <v>12378</v>
      </c>
      <c r="B1498" s="32" t="n">
        <v>45</v>
      </c>
      <c r="C1498" s="7" t="n">
        <v>9</v>
      </c>
      <c r="D1498" s="7" t="n">
        <v>0.0500000007450581</v>
      </c>
      <c r="E1498" s="7" t="n">
        <v>0.0500000007450581</v>
      </c>
      <c r="F1498" s="7" t="n">
        <v>0.200000002980232</v>
      </c>
    </row>
    <row r="1499" spans="1:6">
      <c r="A1499" t="s">
        <v>4</v>
      </c>
      <c r="B1499" s="4" t="s">
        <v>5</v>
      </c>
      <c r="C1499" s="4" t="s">
        <v>13</v>
      </c>
      <c r="D1499" s="4" t="s">
        <v>10</v>
      </c>
      <c r="E1499" s="4" t="s">
        <v>6</v>
      </c>
    </row>
    <row r="1500" spans="1:6">
      <c r="A1500" t="n">
        <v>12392</v>
      </c>
      <c r="B1500" s="36" t="n">
        <v>51</v>
      </c>
      <c r="C1500" s="7" t="n">
        <v>4</v>
      </c>
      <c r="D1500" s="7" t="n">
        <v>0</v>
      </c>
      <c r="E1500" s="7" t="s">
        <v>122</v>
      </c>
    </row>
    <row r="1501" spans="1:6">
      <c r="A1501" t="s">
        <v>4</v>
      </c>
      <c r="B1501" s="4" t="s">
        <v>5</v>
      </c>
      <c r="C1501" s="4" t="s">
        <v>10</v>
      </c>
    </row>
    <row r="1502" spans="1:6">
      <c r="A1502" t="n">
        <v>12405</v>
      </c>
      <c r="B1502" s="30" t="n">
        <v>16</v>
      </c>
      <c r="C1502" s="7" t="n">
        <v>0</v>
      </c>
    </row>
    <row r="1503" spans="1:6">
      <c r="A1503" t="s">
        <v>4</v>
      </c>
      <c r="B1503" s="4" t="s">
        <v>5</v>
      </c>
      <c r="C1503" s="4" t="s">
        <v>10</v>
      </c>
      <c r="D1503" s="4" t="s">
        <v>37</v>
      </c>
      <c r="E1503" s="4" t="s">
        <v>13</v>
      </c>
      <c r="F1503" s="4" t="s">
        <v>13</v>
      </c>
    </row>
    <row r="1504" spans="1:6">
      <c r="A1504" t="n">
        <v>12408</v>
      </c>
      <c r="B1504" s="37" t="n">
        <v>26</v>
      </c>
      <c r="C1504" s="7" t="n">
        <v>0</v>
      </c>
      <c r="D1504" s="7" t="s">
        <v>147</v>
      </c>
      <c r="E1504" s="7" t="n">
        <v>2</v>
      </c>
      <c r="F1504" s="7" t="n">
        <v>0</v>
      </c>
    </row>
    <row r="1505" spans="1:6">
      <c r="A1505" t="s">
        <v>4</v>
      </c>
      <c r="B1505" s="4" t="s">
        <v>5</v>
      </c>
    </row>
    <row r="1506" spans="1:6">
      <c r="A1506" t="n">
        <v>12429</v>
      </c>
      <c r="B1506" s="28" t="n">
        <v>28</v>
      </c>
    </row>
    <row r="1507" spans="1:6">
      <c r="A1507" t="s">
        <v>4</v>
      </c>
      <c r="B1507" s="4" t="s">
        <v>5</v>
      </c>
      <c r="C1507" s="4" t="s">
        <v>13</v>
      </c>
      <c r="D1507" s="4" t="s">
        <v>10</v>
      </c>
      <c r="E1507" s="4" t="s">
        <v>22</v>
      </c>
    </row>
    <row r="1508" spans="1:6">
      <c r="A1508" t="n">
        <v>12430</v>
      </c>
      <c r="B1508" s="34" t="n">
        <v>58</v>
      </c>
      <c r="C1508" s="7" t="n">
        <v>101</v>
      </c>
      <c r="D1508" s="7" t="n">
        <v>500</v>
      </c>
      <c r="E1508" s="7" t="n">
        <v>1</v>
      </c>
    </row>
    <row r="1509" spans="1:6">
      <c r="A1509" t="s">
        <v>4</v>
      </c>
      <c r="B1509" s="4" t="s">
        <v>5</v>
      </c>
      <c r="C1509" s="4" t="s">
        <v>13</v>
      </c>
      <c r="D1509" s="4" t="s">
        <v>10</v>
      </c>
    </row>
    <row r="1510" spans="1:6">
      <c r="A1510" t="n">
        <v>12438</v>
      </c>
      <c r="B1510" s="34" t="n">
        <v>58</v>
      </c>
      <c r="C1510" s="7" t="n">
        <v>254</v>
      </c>
      <c r="D1510" s="7" t="n">
        <v>0</v>
      </c>
    </row>
    <row r="1511" spans="1:6">
      <c r="A1511" t="s">
        <v>4</v>
      </c>
      <c r="B1511" s="4" t="s">
        <v>5</v>
      </c>
      <c r="C1511" s="4" t="s">
        <v>13</v>
      </c>
      <c r="D1511" s="4" t="s">
        <v>13</v>
      </c>
      <c r="E1511" s="4" t="s">
        <v>22</v>
      </c>
      <c r="F1511" s="4" t="s">
        <v>22</v>
      </c>
      <c r="G1511" s="4" t="s">
        <v>22</v>
      </c>
      <c r="H1511" s="4" t="s">
        <v>10</v>
      </c>
    </row>
    <row r="1512" spans="1:6">
      <c r="A1512" t="n">
        <v>12442</v>
      </c>
      <c r="B1512" s="32" t="n">
        <v>45</v>
      </c>
      <c r="C1512" s="7" t="n">
        <v>2</v>
      </c>
      <c r="D1512" s="7" t="n">
        <v>3</v>
      </c>
      <c r="E1512" s="7" t="n">
        <v>92.6100006103516</v>
      </c>
      <c r="F1512" s="7" t="n">
        <v>37.689998626709</v>
      </c>
      <c r="G1512" s="7" t="n">
        <v>-218.580001831055</v>
      </c>
      <c r="H1512" s="7" t="n">
        <v>0</v>
      </c>
    </row>
    <row r="1513" spans="1:6">
      <c r="A1513" t="s">
        <v>4</v>
      </c>
      <c r="B1513" s="4" t="s">
        <v>5</v>
      </c>
      <c r="C1513" s="4" t="s">
        <v>13</v>
      </c>
      <c r="D1513" s="4" t="s">
        <v>13</v>
      </c>
      <c r="E1513" s="4" t="s">
        <v>22</v>
      </c>
      <c r="F1513" s="4" t="s">
        <v>22</v>
      </c>
      <c r="G1513" s="4" t="s">
        <v>22</v>
      </c>
      <c r="H1513" s="4" t="s">
        <v>10</v>
      </c>
      <c r="I1513" s="4" t="s">
        <v>13</v>
      </c>
    </row>
    <row r="1514" spans="1:6">
      <c r="A1514" t="n">
        <v>12459</v>
      </c>
      <c r="B1514" s="32" t="n">
        <v>45</v>
      </c>
      <c r="C1514" s="7" t="n">
        <v>4</v>
      </c>
      <c r="D1514" s="7" t="n">
        <v>3</v>
      </c>
      <c r="E1514" s="7" t="n">
        <v>-5.19999980926514</v>
      </c>
      <c r="F1514" s="7" t="n">
        <v>304.440002441406</v>
      </c>
      <c r="G1514" s="7" t="n">
        <v>6</v>
      </c>
      <c r="H1514" s="7" t="n">
        <v>0</v>
      </c>
      <c r="I1514" s="7" t="n">
        <v>0</v>
      </c>
    </row>
    <row r="1515" spans="1:6">
      <c r="A1515" t="s">
        <v>4</v>
      </c>
      <c r="B1515" s="4" t="s">
        <v>5</v>
      </c>
      <c r="C1515" s="4" t="s">
        <v>13</v>
      </c>
      <c r="D1515" s="4" t="s">
        <v>13</v>
      </c>
      <c r="E1515" s="4" t="s">
        <v>22</v>
      </c>
      <c r="F1515" s="4" t="s">
        <v>10</v>
      </c>
    </row>
    <row r="1516" spans="1:6">
      <c r="A1516" t="n">
        <v>12477</v>
      </c>
      <c r="B1516" s="32" t="n">
        <v>45</v>
      </c>
      <c r="C1516" s="7" t="n">
        <v>5</v>
      </c>
      <c r="D1516" s="7" t="n">
        <v>3</v>
      </c>
      <c r="E1516" s="7" t="n">
        <v>8.5</v>
      </c>
      <c r="F1516" s="7" t="n">
        <v>0</v>
      </c>
    </row>
    <row r="1517" spans="1:6">
      <c r="A1517" t="s">
        <v>4</v>
      </c>
      <c r="B1517" s="4" t="s">
        <v>5</v>
      </c>
      <c r="C1517" s="4" t="s">
        <v>13</v>
      </c>
      <c r="D1517" s="4" t="s">
        <v>13</v>
      </c>
      <c r="E1517" s="4" t="s">
        <v>22</v>
      </c>
      <c r="F1517" s="4" t="s">
        <v>10</v>
      </c>
    </row>
    <row r="1518" spans="1:6">
      <c r="A1518" t="n">
        <v>12486</v>
      </c>
      <c r="B1518" s="32" t="n">
        <v>45</v>
      </c>
      <c r="C1518" s="7" t="n">
        <v>11</v>
      </c>
      <c r="D1518" s="7" t="n">
        <v>3</v>
      </c>
      <c r="E1518" s="7" t="n">
        <v>40</v>
      </c>
      <c r="F1518" s="7" t="n">
        <v>0</v>
      </c>
    </row>
    <row r="1519" spans="1:6">
      <c r="A1519" t="s">
        <v>4</v>
      </c>
      <c r="B1519" s="4" t="s">
        <v>5</v>
      </c>
      <c r="C1519" s="4" t="s">
        <v>13</v>
      </c>
      <c r="D1519" s="4" t="s">
        <v>13</v>
      </c>
      <c r="E1519" s="4" t="s">
        <v>22</v>
      </c>
      <c r="F1519" s="4" t="s">
        <v>10</v>
      </c>
    </row>
    <row r="1520" spans="1:6">
      <c r="A1520" t="n">
        <v>12495</v>
      </c>
      <c r="B1520" s="32" t="n">
        <v>45</v>
      </c>
      <c r="C1520" s="7" t="n">
        <v>5</v>
      </c>
      <c r="D1520" s="7" t="n">
        <v>3</v>
      </c>
      <c r="E1520" s="7" t="n">
        <v>7</v>
      </c>
      <c r="F1520" s="7" t="n">
        <v>4000</v>
      </c>
    </row>
    <row r="1521" spans="1:9">
      <c r="A1521" t="s">
        <v>4</v>
      </c>
      <c r="B1521" s="4" t="s">
        <v>5</v>
      </c>
      <c r="C1521" s="4" t="s">
        <v>13</v>
      </c>
      <c r="D1521" s="4" t="s">
        <v>10</v>
      </c>
    </row>
    <row r="1522" spans="1:9">
      <c r="A1522" t="n">
        <v>12504</v>
      </c>
      <c r="B1522" s="34" t="n">
        <v>58</v>
      </c>
      <c r="C1522" s="7" t="n">
        <v>255</v>
      </c>
      <c r="D1522" s="7" t="n">
        <v>0</v>
      </c>
    </row>
    <row r="1523" spans="1:9">
      <c r="A1523" t="s">
        <v>4</v>
      </c>
      <c r="B1523" s="4" t="s">
        <v>5</v>
      </c>
      <c r="C1523" s="4" t="s">
        <v>13</v>
      </c>
      <c r="D1523" s="4" t="s">
        <v>10</v>
      </c>
      <c r="E1523" s="4" t="s">
        <v>9</v>
      </c>
      <c r="F1523" s="4" t="s">
        <v>10</v>
      </c>
      <c r="G1523" s="4" t="s">
        <v>9</v>
      </c>
      <c r="H1523" s="4" t="s">
        <v>13</v>
      </c>
    </row>
    <row r="1524" spans="1:9">
      <c r="A1524" t="n">
        <v>12508</v>
      </c>
      <c r="B1524" s="33" t="n">
        <v>49</v>
      </c>
      <c r="C1524" s="7" t="n">
        <v>0</v>
      </c>
      <c r="D1524" s="7" t="n">
        <v>435</v>
      </c>
      <c r="E1524" s="7" t="n">
        <v>1065353216</v>
      </c>
      <c r="F1524" s="7" t="n">
        <v>0</v>
      </c>
      <c r="G1524" s="7" t="n">
        <v>0</v>
      </c>
      <c r="H1524" s="7" t="n">
        <v>0</v>
      </c>
    </row>
    <row r="1525" spans="1:9">
      <c r="A1525" t="s">
        <v>4</v>
      </c>
      <c r="B1525" s="4" t="s">
        <v>5</v>
      </c>
      <c r="C1525" s="4" t="s">
        <v>10</v>
      </c>
    </row>
    <row r="1526" spans="1:9">
      <c r="A1526" t="n">
        <v>12523</v>
      </c>
      <c r="B1526" s="30" t="n">
        <v>16</v>
      </c>
      <c r="C1526" s="7" t="n">
        <v>500</v>
      </c>
    </row>
    <row r="1527" spans="1:9">
      <c r="A1527" t="s">
        <v>4</v>
      </c>
      <c r="B1527" s="4" t="s">
        <v>5</v>
      </c>
      <c r="C1527" s="4" t="s">
        <v>13</v>
      </c>
      <c r="D1527" s="4" t="s">
        <v>10</v>
      </c>
      <c r="E1527" s="4" t="s">
        <v>22</v>
      </c>
      <c r="F1527" s="4" t="s">
        <v>10</v>
      </c>
      <c r="G1527" s="4" t="s">
        <v>9</v>
      </c>
      <c r="H1527" s="4" t="s">
        <v>9</v>
      </c>
      <c r="I1527" s="4" t="s">
        <v>10</v>
      </c>
      <c r="J1527" s="4" t="s">
        <v>10</v>
      </c>
      <c r="K1527" s="4" t="s">
        <v>9</v>
      </c>
      <c r="L1527" s="4" t="s">
        <v>9</v>
      </c>
      <c r="M1527" s="4" t="s">
        <v>9</v>
      </c>
      <c r="N1527" s="4" t="s">
        <v>9</v>
      </c>
      <c r="O1527" s="4" t="s">
        <v>6</v>
      </c>
    </row>
    <row r="1528" spans="1:9">
      <c r="A1528" t="n">
        <v>12526</v>
      </c>
      <c r="B1528" s="59" t="n">
        <v>50</v>
      </c>
      <c r="C1528" s="7" t="n">
        <v>0</v>
      </c>
      <c r="D1528" s="7" t="n">
        <v>4255</v>
      </c>
      <c r="E1528" s="7" t="n">
        <v>0.600000023841858</v>
      </c>
      <c r="F1528" s="7" t="n">
        <v>500</v>
      </c>
      <c r="G1528" s="7" t="n">
        <v>0</v>
      </c>
      <c r="H1528" s="7" t="n">
        <v>-1056964608</v>
      </c>
      <c r="I1528" s="7" t="n">
        <v>0</v>
      </c>
      <c r="J1528" s="7" t="n">
        <v>65533</v>
      </c>
      <c r="K1528" s="7" t="n">
        <v>0</v>
      </c>
      <c r="L1528" s="7" t="n">
        <v>0</v>
      </c>
      <c r="M1528" s="7" t="n">
        <v>0</v>
      </c>
      <c r="N1528" s="7" t="n">
        <v>0</v>
      </c>
      <c r="O1528" s="7" t="s">
        <v>12</v>
      </c>
    </row>
    <row r="1529" spans="1:9">
      <c r="A1529" t="s">
        <v>4</v>
      </c>
      <c r="B1529" s="4" t="s">
        <v>5</v>
      </c>
      <c r="C1529" s="4" t="s">
        <v>13</v>
      </c>
      <c r="D1529" s="4" t="s">
        <v>10</v>
      </c>
      <c r="E1529" s="4" t="s">
        <v>10</v>
      </c>
      <c r="F1529" s="4" t="s">
        <v>10</v>
      </c>
      <c r="G1529" s="4" t="s">
        <v>10</v>
      </c>
      <c r="H1529" s="4" t="s">
        <v>10</v>
      </c>
      <c r="I1529" s="4" t="s">
        <v>6</v>
      </c>
      <c r="J1529" s="4" t="s">
        <v>22</v>
      </c>
      <c r="K1529" s="4" t="s">
        <v>22</v>
      </c>
      <c r="L1529" s="4" t="s">
        <v>22</v>
      </c>
      <c r="M1529" s="4" t="s">
        <v>9</v>
      </c>
      <c r="N1529" s="4" t="s">
        <v>9</v>
      </c>
      <c r="O1529" s="4" t="s">
        <v>22</v>
      </c>
      <c r="P1529" s="4" t="s">
        <v>22</v>
      </c>
      <c r="Q1529" s="4" t="s">
        <v>22</v>
      </c>
      <c r="R1529" s="4" t="s">
        <v>22</v>
      </c>
      <c r="S1529" s="4" t="s">
        <v>13</v>
      </c>
    </row>
    <row r="1530" spans="1:9">
      <c r="A1530" t="n">
        <v>12565</v>
      </c>
      <c r="B1530" s="11" t="n">
        <v>39</v>
      </c>
      <c r="C1530" s="7" t="n">
        <v>12</v>
      </c>
      <c r="D1530" s="7" t="n">
        <v>65533</v>
      </c>
      <c r="E1530" s="7" t="n">
        <v>203</v>
      </c>
      <c r="F1530" s="7" t="n">
        <v>0</v>
      </c>
      <c r="G1530" s="7" t="n">
        <v>1660</v>
      </c>
      <c r="H1530" s="7" t="n">
        <v>4</v>
      </c>
      <c r="I1530" s="7" t="s">
        <v>148</v>
      </c>
      <c r="J1530" s="7" t="n">
        <v>0</v>
      </c>
      <c r="K1530" s="7" t="n">
        <v>-1.79999995231628</v>
      </c>
      <c r="L1530" s="7" t="n">
        <v>0</v>
      </c>
      <c r="M1530" s="7" t="n">
        <v>0</v>
      </c>
      <c r="N1530" s="7" t="n">
        <v>0</v>
      </c>
      <c r="O1530" s="7" t="n">
        <v>0</v>
      </c>
      <c r="P1530" s="7" t="n">
        <v>1</v>
      </c>
      <c r="Q1530" s="7" t="n">
        <v>1</v>
      </c>
      <c r="R1530" s="7" t="n">
        <v>1</v>
      </c>
      <c r="S1530" s="7" t="n">
        <v>103</v>
      </c>
    </row>
    <row r="1531" spans="1:9">
      <c r="A1531" t="s">
        <v>4</v>
      </c>
      <c r="B1531" s="4" t="s">
        <v>5</v>
      </c>
      <c r="C1531" s="4" t="s">
        <v>13</v>
      </c>
      <c r="D1531" s="4" t="s">
        <v>10</v>
      </c>
    </row>
    <row r="1532" spans="1:9">
      <c r="A1532" t="n">
        <v>12626</v>
      </c>
      <c r="B1532" s="32" t="n">
        <v>45</v>
      </c>
      <c r="C1532" s="7" t="n">
        <v>7</v>
      </c>
      <c r="D1532" s="7" t="n">
        <v>255</v>
      </c>
    </row>
    <row r="1533" spans="1:9">
      <c r="A1533" t="s">
        <v>4</v>
      </c>
      <c r="B1533" s="4" t="s">
        <v>5</v>
      </c>
      <c r="C1533" s="4" t="s">
        <v>13</v>
      </c>
      <c r="D1533" s="4" t="s">
        <v>10</v>
      </c>
      <c r="E1533" s="4" t="s">
        <v>22</v>
      </c>
    </row>
    <row r="1534" spans="1:9">
      <c r="A1534" t="n">
        <v>12630</v>
      </c>
      <c r="B1534" s="34" t="n">
        <v>58</v>
      </c>
      <c r="C1534" s="7" t="n">
        <v>101</v>
      </c>
      <c r="D1534" s="7" t="n">
        <v>500</v>
      </c>
      <c r="E1534" s="7" t="n">
        <v>1</v>
      </c>
    </row>
    <row r="1535" spans="1:9">
      <c r="A1535" t="s">
        <v>4</v>
      </c>
      <c r="B1535" s="4" t="s">
        <v>5</v>
      </c>
      <c r="C1535" s="4" t="s">
        <v>13</v>
      </c>
      <c r="D1535" s="4" t="s">
        <v>10</v>
      </c>
    </row>
    <row r="1536" spans="1:9">
      <c r="A1536" t="n">
        <v>12638</v>
      </c>
      <c r="B1536" s="34" t="n">
        <v>58</v>
      </c>
      <c r="C1536" s="7" t="n">
        <v>254</v>
      </c>
      <c r="D1536" s="7" t="n">
        <v>0</v>
      </c>
    </row>
    <row r="1537" spans="1:19">
      <c r="A1537" t="s">
        <v>4</v>
      </c>
      <c r="B1537" s="4" t="s">
        <v>5</v>
      </c>
      <c r="C1537" s="4" t="s">
        <v>13</v>
      </c>
      <c r="D1537" s="4" t="s">
        <v>13</v>
      </c>
      <c r="E1537" s="4" t="s">
        <v>22</v>
      </c>
      <c r="F1537" s="4" t="s">
        <v>22</v>
      </c>
      <c r="G1537" s="4" t="s">
        <v>22</v>
      </c>
      <c r="H1537" s="4" t="s">
        <v>10</v>
      </c>
    </row>
    <row r="1538" spans="1:19">
      <c r="A1538" t="n">
        <v>12642</v>
      </c>
      <c r="B1538" s="32" t="n">
        <v>45</v>
      </c>
      <c r="C1538" s="7" t="n">
        <v>2</v>
      </c>
      <c r="D1538" s="7" t="n">
        <v>3</v>
      </c>
      <c r="E1538" s="7" t="n">
        <v>93.5999984741211</v>
      </c>
      <c r="F1538" s="7" t="n">
        <v>37.7700004577637</v>
      </c>
      <c r="G1538" s="7" t="n">
        <v>-218.289993286133</v>
      </c>
      <c r="H1538" s="7" t="n">
        <v>0</v>
      </c>
    </row>
    <row r="1539" spans="1:19">
      <c r="A1539" t="s">
        <v>4</v>
      </c>
      <c r="B1539" s="4" t="s">
        <v>5</v>
      </c>
      <c r="C1539" s="4" t="s">
        <v>13</v>
      </c>
      <c r="D1539" s="4" t="s">
        <v>13</v>
      </c>
      <c r="E1539" s="4" t="s">
        <v>22</v>
      </c>
      <c r="F1539" s="4" t="s">
        <v>22</v>
      </c>
      <c r="G1539" s="4" t="s">
        <v>22</v>
      </c>
      <c r="H1539" s="4" t="s">
        <v>10</v>
      </c>
      <c r="I1539" s="4" t="s">
        <v>13</v>
      </c>
    </row>
    <row r="1540" spans="1:19">
      <c r="A1540" t="n">
        <v>12659</v>
      </c>
      <c r="B1540" s="32" t="n">
        <v>45</v>
      </c>
      <c r="C1540" s="7" t="n">
        <v>4</v>
      </c>
      <c r="D1540" s="7" t="n">
        <v>3</v>
      </c>
      <c r="E1540" s="7" t="n">
        <v>351.100006103516</v>
      </c>
      <c r="F1540" s="7" t="n">
        <v>134.429992675781</v>
      </c>
      <c r="G1540" s="7" t="n">
        <v>6</v>
      </c>
      <c r="H1540" s="7" t="n">
        <v>0</v>
      </c>
      <c r="I1540" s="7" t="n">
        <v>0</v>
      </c>
    </row>
    <row r="1541" spans="1:19">
      <c r="A1541" t="s">
        <v>4</v>
      </c>
      <c r="B1541" s="4" t="s">
        <v>5</v>
      </c>
      <c r="C1541" s="4" t="s">
        <v>13</v>
      </c>
      <c r="D1541" s="4" t="s">
        <v>13</v>
      </c>
      <c r="E1541" s="4" t="s">
        <v>22</v>
      </c>
      <c r="F1541" s="4" t="s">
        <v>10</v>
      </c>
    </row>
    <row r="1542" spans="1:19">
      <c r="A1542" t="n">
        <v>12677</v>
      </c>
      <c r="B1542" s="32" t="n">
        <v>45</v>
      </c>
      <c r="C1542" s="7" t="n">
        <v>5</v>
      </c>
      <c r="D1542" s="7" t="n">
        <v>3</v>
      </c>
      <c r="E1542" s="7" t="n">
        <v>5.80000019073486</v>
      </c>
      <c r="F1542" s="7" t="n">
        <v>0</v>
      </c>
    </row>
    <row r="1543" spans="1:19">
      <c r="A1543" t="s">
        <v>4</v>
      </c>
      <c r="B1543" s="4" t="s">
        <v>5</v>
      </c>
      <c r="C1543" s="4" t="s">
        <v>13</v>
      </c>
      <c r="D1543" s="4" t="s">
        <v>13</v>
      </c>
      <c r="E1543" s="4" t="s">
        <v>22</v>
      </c>
      <c r="F1543" s="4" t="s">
        <v>10</v>
      </c>
    </row>
    <row r="1544" spans="1:19">
      <c r="A1544" t="n">
        <v>12686</v>
      </c>
      <c r="B1544" s="32" t="n">
        <v>45</v>
      </c>
      <c r="C1544" s="7" t="n">
        <v>11</v>
      </c>
      <c r="D1544" s="7" t="n">
        <v>3</v>
      </c>
      <c r="E1544" s="7" t="n">
        <v>40</v>
      </c>
      <c r="F1544" s="7" t="n">
        <v>0</v>
      </c>
    </row>
    <row r="1545" spans="1:19">
      <c r="A1545" t="s">
        <v>4</v>
      </c>
      <c r="B1545" s="4" t="s">
        <v>5</v>
      </c>
      <c r="C1545" s="4" t="s">
        <v>13</v>
      </c>
      <c r="D1545" s="4" t="s">
        <v>10</v>
      </c>
      <c r="E1545" s="4" t="s">
        <v>10</v>
      </c>
      <c r="F1545" s="4" t="s">
        <v>9</v>
      </c>
    </row>
    <row r="1546" spans="1:19">
      <c r="A1546" t="n">
        <v>12695</v>
      </c>
      <c r="B1546" s="64" t="n">
        <v>84</v>
      </c>
      <c r="C1546" s="7" t="n">
        <v>0</v>
      </c>
      <c r="D1546" s="7" t="n">
        <v>0</v>
      </c>
      <c r="E1546" s="7" t="n">
        <v>0</v>
      </c>
      <c r="F1546" s="7" t="n">
        <v>1056964608</v>
      </c>
    </row>
    <row r="1547" spans="1:19">
      <c r="A1547" t="s">
        <v>4</v>
      </c>
      <c r="B1547" s="4" t="s">
        <v>5</v>
      </c>
      <c r="C1547" s="4" t="s">
        <v>13</v>
      </c>
      <c r="D1547" s="4" t="s">
        <v>13</v>
      </c>
      <c r="E1547" s="4" t="s">
        <v>22</v>
      </c>
      <c r="F1547" s="4" t="s">
        <v>22</v>
      </c>
      <c r="G1547" s="4" t="s">
        <v>22</v>
      </c>
      <c r="H1547" s="4" t="s">
        <v>10</v>
      </c>
    </row>
    <row r="1548" spans="1:19">
      <c r="A1548" t="n">
        <v>12705</v>
      </c>
      <c r="B1548" s="32" t="n">
        <v>45</v>
      </c>
      <c r="C1548" s="7" t="n">
        <v>2</v>
      </c>
      <c r="D1548" s="7" t="n">
        <v>3</v>
      </c>
      <c r="E1548" s="7" t="n">
        <v>93.5999984741211</v>
      </c>
      <c r="F1548" s="7" t="n">
        <v>41</v>
      </c>
      <c r="G1548" s="7" t="n">
        <v>-218.289993286133</v>
      </c>
      <c r="H1548" s="7" t="n">
        <v>4000</v>
      </c>
    </row>
    <row r="1549" spans="1:19">
      <c r="A1549" t="s">
        <v>4</v>
      </c>
      <c r="B1549" s="4" t="s">
        <v>5</v>
      </c>
      <c r="C1549" s="4" t="s">
        <v>13</v>
      </c>
      <c r="D1549" s="4" t="s">
        <v>13</v>
      </c>
      <c r="E1549" s="4" t="s">
        <v>22</v>
      </c>
      <c r="F1549" s="4" t="s">
        <v>22</v>
      </c>
      <c r="G1549" s="4" t="s">
        <v>22</v>
      </c>
      <c r="H1549" s="4" t="s">
        <v>10</v>
      </c>
      <c r="I1549" s="4" t="s">
        <v>13</v>
      </c>
    </row>
    <row r="1550" spans="1:19">
      <c r="A1550" t="n">
        <v>12722</v>
      </c>
      <c r="B1550" s="32" t="n">
        <v>45</v>
      </c>
      <c r="C1550" s="7" t="n">
        <v>4</v>
      </c>
      <c r="D1550" s="7" t="n">
        <v>3</v>
      </c>
      <c r="E1550" s="7" t="n">
        <v>345.640014648438</v>
      </c>
      <c r="F1550" s="7" t="n">
        <v>267.390014648438</v>
      </c>
      <c r="G1550" s="7" t="n">
        <v>6</v>
      </c>
      <c r="H1550" s="7" t="n">
        <v>4000</v>
      </c>
      <c r="I1550" s="7" t="n">
        <v>1</v>
      </c>
    </row>
    <row r="1551" spans="1:19">
      <c r="A1551" t="s">
        <v>4</v>
      </c>
      <c r="B1551" s="4" t="s">
        <v>5</v>
      </c>
      <c r="C1551" s="4" t="s">
        <v>13</v>
      </c>
      <c r="D1551" s="4" t="s">
        <v>13</v>
      </c>
      <c r="E1551" s="4" t="s">
        <v>22</v>
      </c>
      <c r="F1551" s="4" t="s">
        <v>10</v>
      </c>
    </row>
    <row r="1552" spans="1:19">
      <c r="A1552" t="n">
        <v>12740</v>
      </c>
      <c r="B1552" s="32" t="n">
        <v>45</v>
      </c>
      <c r="C1552" s="7" t="n">
        <v>5</v>
      </c>
      <c r="D1552" s="7" t="n">
        <v>3</v>
      </c>
      <c r="E1552" s="7" t="n">
        <v>6.09999990463257</v>
      </c>
      <c r="F1552" s="7" t="n">
        <v>4000</v>
      </c>
    </row>
    <row r="1553" spans="1:9">
      <c r="A1553" t="s">
        <v>4</v>
      </c>
      <c r="B1553" s="4" t="s">
        <v>5</v>
      </c>
      <c r="C1553" s="4" t="s">
        <v>13</v>
      </c>
      <c r="D1553" s="4" t="s">
        <v>10</v>
      </c>
    </row>
    <row r="1554" spans="1:9">
      <c r="A1554" t="n">
        <v>12749</v>
      </c>
      <c r="B1554" s="34" t="n">
        <v>58</v>
      </c>
      <c r="C1554" s="7" t="n">
        <v>255</v>
      </c>
      <c r="D1554" s="7" t="n">
        <v>0</v>
      </c>
    </row>
    <row r="1555" spans="1:9">
      <c r="A1555" t="s">
        <v>4</v>
      </c>
      <c r="B1555" s="4" t="s">
        <v>5</v>
      </c>
      <c r="C1555" s="4" t="s">
        <v>10</v>
      </c>
    </row>
    <row r="1556" spans="1:9">
      <c r="A1556" t="n">
        <v>12753</v>
      </c>
      <c r="B1556" s="30" t="n">
        <v>16</v>
      </c>
      <c r="C1556" s="7" t="n">
        <v>500</v>
      </c>
    </row>
    <row r="1557" spans="1:9">
      <c r="A1557" t="s">
        <v>4</v>
      </c>
      <c r="B1557" s="4" t="s">
        <v>5</v>
      </c>
      <c r="C1557" s="4" t="s">
        <v>13</v>
      </c>
      <c r="D1557" s="4" t="s">
        <v>10</v>
      </c>
      <c r="E1557" s="4" t="s">
        <v>22</v>
      </c>
      <c r="F1557" s="4" t="s">
        <v>10</v>
      </c>
      <c r="G1557" s="4" t="s">
        <v>9</v>
      </c>
      <c r="H1557" s="4" t="s">
        <v>9</v>
      </c>
      <c r="I1557" s="4" t="s">
        <v>10</v>
      </c>
      <c r="J1557" s="4" t="s">
        <v>10</v>
      </c>
      <c r="K1557" s="4" t="s">
        <v>9</v>
      </c>
      <c r="L1557" s="4" t="s">
        <v>9</v>
      </c>
      <c r="M1557" s="4" t="s">
        <v>9</v>
      </c>
      <c r="N1557" s="4" t="s">
        <v>9</v>
      </c>
      <c r="O1557" s="4" t="s">
        <v>6</v>
      </c>
    </row>
    <row r="1558" spans="1:9">
      <c r="A1558" t="n">
        <v>12756</v>
      </c>
      <c r="B1558" s="59" t="n">
        <v>50</v>
      </c>
      <c r="C1558" s="7" t="n">
        <v>0</v>
      </c>
      <c r="D1558" s="7" t="n">
        <v>4427</v>
      </c>
      <c r="E1558" s="7" t="n">
        <v>1</v>
      </c>
      <c r="F1558" s="7" t="n">
        <v>500</v>
      </c>
      <c r="G1558" s="7" t="n">
        <v>0</v>
      </c>
      <c r="H1558" s="7" t="n">
        <v>-1061158912</v>
      </c>
      <c r="I1558" s="7" t="n">
        <v>0</v>
      </c>
      <c r="J1558" s="7" t="n">
        <v>65533</v>
      </c>
      <c r="K1558" s="7" t="n">
        <v>0</v>
      </c>
      <c r="L1558" s="7" t="n">
        <v>0</v>
      </c>
      <c r="M1558" s="7" t="n">
        <v>0</v>
      </c>
      <c r="N1558" s="7" t="n">
        <v>0</v>
      </c>
      <c r="O1558" s="7" t="s">
        <v>12</v>
      </c>
    </row>
    <row r="1559" spans="1:9">
      <c r="A1559" t="s">
        <v>4</v>
      </c>
      <c r="B1559" s="4" t="s">
        <v>5</v>
      </c>
      <c r="C1559" s="4" t="s">
        <v>10</v>
      </c>
      <c r="D1559" s="4" t="s">
        <v>13</v>
      </c>
      <c r="E1559" s="4" t="s">
        <v>6</v>
      </c>
      <c r="F1559" s="4" t="s">
        <v>22</v>
      </c>
      <c r="G1559" s="4" t="s">
        <v>22</v>
      </c>
      <c r="H1559" s="4" t="s">
        <v>22</v>
      </c>
    </row>
    <row r="1560" spans="1:9">
      <c r="A1560" t="n">
        <v>12795</v>
      </c>
      <c r="B1560" s="47" t="n">
        <v>48</v>
      </c>
      <c r="C1560" s="7" t="n">
        <v>1660</v>
      </c>
      <c r="D1560" s="7" t="n">
        <v>0</v>
      </c>
      <c r="E1560" s="7" t="s">
        <v>142</v>
      </c>
      <c r="F1560" s="7" t="n">
        <v>-1</v>
      </c>
      <c r="G1560" s="7" t="n">
        <v>0.699999988079071</v>
      </c>
      <c r="H1560" s="7" t="n">
        <v>0</v>
      </c>
    </row>
    <row r="1561" spans="1:9">
      <c r="A1561" t="s">
        <v>4</v>
      </c>
      <c r="B1561" s="4" t="s">
        <v>5</v>
      </c>
      <c r="C1561" s="4" t="s">
        <v>10</v>
      </c>
      <c r="D1561" s="4" t="s">
        <v>13</v>
      </c>
      <c r="E1561" s="4" t="s">
        <v>6</v>
      </c>
      <c r="F1561" s="4" t="s">
        <v>22</v>
      </c>
      <c r="G1561" s="4" t="s">
        <v>22</v>
      </c>
      <c r="H1561" s="4" t="s">
        <v>22</v>
      </c>
    </row>
    <row r="1562" spans="1:9">
      <c r="A1562" t="n">
        <v>12822</v>
      </c>
      <c r="B1562" s="47" t="n">
        <v>48</v>
      </c>
      <c r="C1562" s="7" t="n">
        <v>1661</v>
      </c>
      <c r="D1562" s="7" t="n">
        <v>0</v>
      </c>
      <c r="E1562" s="7" t="s">
        <v>142</v>
      </c>
      <c r="F1562" s="7" t="n">
        <v>-1</v>
      </c>
      <c r="G1562" s="7" t="n">
        <v>0.699999988079071</v>
      </c>
      <c r="H1562" s="7" t="n">
        <v>0</v>
      </c>
    </row>
    <row r="1563" spans="1:9">
      <c r="A1563" t="s">
        <v>4</v>
      </c>
      <c r="B1563" s="4" t="s">
        <v>5</v>
      </c>
      <c r="C1563" s="4" t="s">
        <v>13</v>
      </c>
      <c r="D1563" s="4" t="s">
        <v>10</v>
      </c>
    </row>
    <row r="1564" spans="1:9">
      <c r="A1564" t="n">
        <v>12849</v>
      </c>
      <c r="B1564" s="32" t="n">
        <v>45</v>
      </c>
      <c r="C1564" s="7" t="n">
        <v>7</v>
      </c>
      <c r="D1564" s="7" t="n">
        <v>255</v>
      </c>
    </row>
    <row r="1565" spans="1:9">
      <c r="A1565" t="s">
        <v>4</v>
      </c>
      <c r="B1565" s="4" t="s">
        <v>5</v>
      </c>
      <c r="C1565" s="4" t="s">
        <v>13</v>
      </c>
      <c r="D1565" s="4" t="s">
        <v>10</v>
      </c>
      <c r="E1565" s="4" t="s">
        <v>22</v>
      </c>
      <c r="F1565" s="4" t="s">
        <v>10</v>
      </c>
      <c r="G1565" s="4" t="s">
        <v>9</v>
      </c>
      <c r="H1565" s="4" t="s">
        <v>9</v>
      </c>
      <c r="I1565" s="4" t="s">
        <v>10</v>
      </c>
      <c r="J1565" s="4" t="s">
        <v>10</v>
      </c>
      <c r="K1565" s="4" t="s">
        <v>9</v>
      </c>
      <c r="L1565" s="4" t="s">
        <v>9</v>
      </c>
      <c r="M1565" s="4" t="s">
        <v>9</v>
      </c>
      <c r="N1565" s="4" t="s">
        <v>9</v>
      </c>
      <c r="O1565" s="4" t="s">
        <v>6</v>
      </c>
    </row>
    <row r="1566" spans="1:9">
      <c r="A1566" t="n">
        <v>12853</v>
      </c>
      <c r="B1566" s="59" t="n">
        <v>50</v>
      </c>
      <c r="C1566" s="7" t="n">
        <v>0</v>
      </c>
      <c r="D1566" s="7" t="n">
        <v>4420</v>
      </c>
      <c r="E1566" s="7" t="n">
        <v>1</v>
      </c>
      <c r="F1566" s="7" t="n">
        <v>0</v>
      </c>
      <c r="G1566" s="7" t="n">
        <v>0</v>
      </c>
      <c r="H1566" s="7" t="n">
        <v>0</v>
      </c>
      <c r="I1566" s="7" t="n">
        <v>0</v>
      </c>
      <c r="J1566" s="7" t="n">
        <v>65533</v>
      </c>
      <c r="K1566" s="7" t="n">
        <v>0</v>
      </c>
      <c r="L1566" s="7" t="n">
        <v>0</v>
      </c>
      <c r="M1566" s="7" t="n">
        <v>0</v>
      </c>
      <c r="N1566" s="7" t="n">
        <v>0</v>
      </c>
      <c r="O1566" s="7" t="s">
        <v>12</v>
      </c>
    </row>
    <row r="1567" spans="1:9">
      <c r="A1567" t="s">
        <v>4</v>
      </c>
      <c r="B1567" s="4" t="s">
        <v>5</v>
      </c>
      <c r="C1567" s="4" t="s">
        <v>13</v>
      </c>
      <c r="D1567" s="4" t="s">
        <v>10</v>
      </c>
      <c r="E1567" s="4" t="s">
        <v>22</v>
      </c>
      <c r="F1567" s="4" t="s">
        <v>10</v>
      </c>
      <c r="G1567" s="4" t="s">
        <v>9</v>
      </c>
      <c r="H1567" s="4" t="s">
        <v>9</v>
      </c>
      <c r="I1567" s="4" t="s">
        <v>10</v>
      </c>
      <c r="J1567" s="4" t="s">
        <v>10</v>
      </c>
      <c r="K1567" s="4" t="s">
        <v>9</v>
      </c>
      <c r="L1567" s="4" t="s">
        <v>9</v>
      </c>
      <c r="M1567" s="4" t="s">
        <v>9</v>
      </c>
      <c r="N1567" s="4" t="s">
        <v>9</v>
      </c>
      <c r="O1567" s="4" t="s">
        <v>6</v>
      </c>
    </row>
    <row r="1568" spans="1:9">
      <c r="A1568" t="n">
        <v>12892</v>
      </c>
      <c r="B1568" s="59" t="n">
        <v>50</v>
      </c>
      <c r="C1568" s="7" t="n">
        <v>0</v>
      </c>
      <c r="D1568" s="7" t="n">
        <v>2023</v>
      </c>
      <c r="E1568" s="7" t="n">
        <v>1</v>
      </c>
      <c r="F1568" s="7" t="n">
        <v>0</v>
      </c>
      <c r="G1568" s="7" t="n">
        <v>0</v>
      </c>
      <c r="H1568" s="7" t="n">
        <v>0</v>
      </c>
      <c r="I1568" s="7" t="n">
        <v>0</v>
      </c>
      <c r="J1568" s="7" t="n">
        <v>65533</v>
      </c>
      <c r="K1568" s="7" t="n">
        <v>0</v>
      </c>
      <c r="L1568" s="7" t="n">
        <v>0</v>
      </c>
      <c r="M1568" s="7" t="n">
        <v>0</v>
      </c>
      <c r="N1568" s="7" t="n">
        <v>0</v>
      </c>
      <c r="O1568" s="7" t="s">
        <v>12</v>
      </c>
    </row>
    <row r="1569" spans="1:15">
      <c r="A1569" t="s">
        <v>4</v>
      </c>
      <c r="B1569" s="4" t="s">
        <v>5</v>
      </c>
      <c r="C1569" s="4" t="s">
        <v>13</v>
      </c>
      <c r="D1569" s="4" t="s">
        <v>9</v>
      </c>
      <c r="E1569" s="4" t="s">
        <v>9</v>
      </c>
      <c r="F1569" s="4" t="s">
        <v>9</v>
      </c>
    </row>
    <row r="1570" spans="1:15">
      <c r="A1570" t="n">
        <v>12931</v>
      </c>
      <c r="B1570" s="59" t="n">
        <v>50</v>
      </c>
      <c r="C1570" s="7" t="n">
        <v>255</v>
      </c>
      <c r="D1570" s="7" t="n">
        <v>1056964608</v>
      </c>
      <c r="E1570" s="7" t="n">
        <v>1065353216</v>
      </c>
      <c r="F1570" s="7" t="n">
        <v>1045220557</v>
      </c>
    </row>
    <row r="1571" spans="1:15">
      <c r="A1571" t="s">
        <v>4</v>
      </c>
      <c r="B1571" s="4" t="s">
        <v>5</v>
      </c>
      <c r="C1571" s="4" t="s">
        <v>13</v>
      </c>
      <c r="D1571" s="4" t="s">
        <v>13</v>
      </c>
      <c r="E1571" s="4" t="s">
        <v>22</v>
      </c>
      <c r="F1571" s="4" t="s">
        <v>10</v>
      </c>
    </row>
    <row r="1572" spans="1:15">
      <c r="A1572" t="n">
        <v>12945</v>
      </c>
      <c r="B1572" s="32" t="n">
        <v>45</v>
      </c>
      <c r="C1572" s="7" t="n">
        <v>5</v>
      </c>
      <c r="D1572" s="7" t="n">
        <v>3</v>
      </c>
      <c r="E1572" s="7" t="n">
        <v>9.39999961853027</v>
      </c>
      <c r="F1572" s="7" t="n">
        <v>500</v>
      </c>
    </row>
    <row r="1573" spans="1:15">
      <c r="A1573" t="s">
        <v>4</v>
      </c>
      <c r="B1573" s="4" t="s">
        <v>5</v>
      </c>
      <c r="C1573" s="4" t="s">
        <v>13</v>
      </c>
      <c r="D1573" s="4" t="s">
        <v>10</v>
      </c>
      <c r="E1573" s="4" t="s">
        <v>22</v>
      </c>
    </row>
    <row r="1574" spans="1:15">
      <c r="A1574" t="n">
        <v>12954</v>
      </c>
      <c r="B1574" s="34" t="n">
        <v>58</v>
      </c>
      <c r="C1574" s="7" t="n">
        <v>101</v>
      </c>
      <c r="D1574" s="7" t="n">
        <v>300</v>
      </c>
      <c r="E1574" s="7" t="n">
        <v>1</v>
      </c>
    </row>
    <row r="1575" spans="1:15">
      <c r="A1575" t="s">
        <v>4</v>
      </c>
      <c r="B1575" s="4" t="s">
        <v>5</v>
      </c>
      <c r="C1575" s="4" t="s">
        <v>13</v>
      </c>
      <c r="D1575" s="4" t="s">
        <v>10</v>
      </c>
    </row>
    <row r="1576" spans="1:15">
      <c r="A1576" t="n">
        <v>12962</v>
      </c>
      <c r="B1576" s="34" t="n">
        <v>58</v>
      </c>
      <c r="C1576" s="7" t="n">
        <v>254</v>
      </c>
      <c r="D1576" s="7" t="n">
        <v>0</v>
      </c>
    </row>
    <row r="1577" spans="1:15">
      <c r="A1577" t="s">
        <v>4</v>
      </c>
      <c r="B1577" s="4" t="s">
        <v>5</v>
      </c>
      <c r="C1577" s="4" t="s">
        <v>10</v>
      </c>
      <c r="D1577" s="4" t="s">
        <v>9</v>
      </c>
    </row>
    <row r="1578" spans="1:15">
      <c r="A1578" t="n">
        <v>12966</v>
      </c>
      <c r="B1578" s="48" t="n">
        <v>43</v>
      </c>
      <c r="C1578" s="7" t="n">
        <v>1660</v>
      </c>
      <c r="D1578" s="7" t="n">
        <v>1</v>
      </c>
    </row>
    <row r="1579" spans="1:15">
      <c r="A1579" t="s">
        <v>4</v>
      </c>
      <c r="B1579" s="4" t="s">
        <v>5</v>
      </c>
      <c r="C1579" s="4" t="s">
        <v>10</v>
      </c>
      <c r="D1579" s="4" t="s">
        <v>9</v>
      </c>
    </row>
    <row r="1580" spans="1:15">
      <c r="A1580" t="n">
        <v>12973</v>
      </c>
      <c r="B1580" s="61" t="n">
        <v>44</v>
      </c>
      <c r="C1580" s="7" t="n">
        <v>1661</v>
      </c>
      <c r="D1580" s="7" t="n">
        <v>1</v>
      </c>
    </row>
    <row r="1581" spans="1:15">
      <c r="A1581" t="s">
        <v>4</v>
      </c>
      <c r="B1581" s="4" t="s">
        <v>5</v>
      </c>
      <c r="C1581" s="4" t="s">
        <v>13</v>
      </c>
      <c r="D1581" s="4" t="s">
        <v>10</v>
      </c>
    </row>
    <row r="1582" spans="1:15">
      <c r="A1582" t="n">
        <v>12980</v>
      </c>
      <c r="B1582" s="34" t="n">
        <v>58</v>
      </c>
      <c r="C1582" s="7" t="n">
        <v>255</v>
      </c>
      <c r="D1582" s="7" t="n">
        <v>0</v>
      </c>
    </row>
    <row r="1583" spans="1:15">
      <c r="A1583" t="s">
        <v>4</v>
      </c>
      <c r="B1583" s="4" t="s">
        <v>5</v>
      </c>
      <c r="C1583" s="4" t="s">
        <v>13</v>
      </c>
      <c r="D1583" s="4" t="s">
        <v>10</v>
      </c>
    </row>
    <row r="1584" spans="1:15">
      <c r="A1584" t="n">
        <v>12984</v>
      </c>
      <c r="B1584" s="32" t="n">
        <v>45</v>
      </c>
      <c r="C1584" s="7" t="n">
        <v>7</v>
      </c>
      <c r="D1584" s="7" t="n">
        <v>255</v>
      </c>
    </row>
    <row r="1585" spans="1:6">
      <c r="A1585" t="s">
        <v>4</v>
      </c>
      <c r="B1585" s="4" t="s">
        <v>5</v>
      </c>
      <c r="C1585" s="4" t="s">
        <v>10</v>
      </c>
    </row>
    <row r="1586" spans="1:6">
      <c r="A1586" t="n">
        <v>12988</v>
      </c>
      <c r="B1586" s="30" t="n">
        <v>16</v>
      </c>
      <c r="C1586" s="7" t="n">
        <v>1500</v>
      </c>
    </row>
    <row r="1587" spans="1:6">
      <c r="A1587" t="s">
        <v>4</v>
      </c>
      <c r="B1587" s="4" t="s">
        <v>5</v>
      </c>
      <c r="C1587" s="4" t="s">
        <v>13</v>
      </c>
      <c r="D1587" s="4" t="s">
        <v>10</v>
      </c>
      <c r="E1587" s="4" t="s">
        <v>22</v>
      </c>
    </row>
    <row r="1588" spans="1:6">
      <c r="A1588" t="n">
        <v>12991</v>
      </c>
      <c r="B1588" s="34" t="n">
        <v>58</v>
      </c>
      <c r="C1588" s="7" t="n">
        <v>101</v>
      </c>
      <c r="D1588" s="7" t="n">
        <v>500</v>
      </c>
      <c r="E1588" s="7" t="n">
        <v>1</v>
      </c>
    </row>
    <row r="1589" spans="1:6">
      <c r="A1589" t="s">
        <v>4</v>
      </c>
      <c r="B1589" s="4" t="s">
        <v>5</v>
      </c>
      <c r="C1589" s="4" t="s">
        <v>13</v>
      </c>
      <c r="D1589" s="4" t="s">
        <v>10</v>
      </c>
    </row>
    <row r="1590" spans="1:6">
      <c r="A1590" t="n">
        <v>12999</v>
      </c>
      <c r="B1590" s="34" t="n">
        <v>58</v>
      </c>
      <c r="C1590" s="7" t="n">
        <v>254</v>
      </c>
      <c r="D1590" s="7" t="n">
        <v>0</v>
      </c>
    </row>
    <row r="1591" spans="1:6">
      <c r="A1591" t="s">
        <v>4</v>
      </c>
      <c r="B1591" s="4" t="s">
        <v>5</v>
      </c>
      <c r="C1591" s="4" t="s">
        <v>13</v>
      </c>
      <c r="D1591" s="4" t="s">
        <v>13</v>
      </c>
      <c r="E1591" s="4" t="s">
        <v>22</v>
      </c>
      <c r="F1591" s="4" t="s">
        <v>22</v>
      </c>
      <c r="G1591" s="4" t="s">
        <v>22</v>
      </c>
      <c r="H1591" s="4" t="s">
        <v>10</v>
      </c>
    </row>
    <row r="1592" spans="1:6">
      <c r="A1592" t="n">
        <v>13003</v>
      </c>
      <c r="B1592" s="32" t="n">
        <v>45</v>
      </c>
      <c r="C1592" s="7" t="n">
        <v>2</v>
      </c>
      <c r="D1592" s="7" t="n">
        <v>3</v>
      </c>
      <c r="E1592" s="7" t="n">
        <v>92.9000015258789</v>
      </c>
      <c r="F1592" s="7" t="n">
        <v>42.0299987792969</v>
      </c>
      <c r="G1592" s="7" t="n">
        <v>-219.460006713867</v>
      </c>
      <c r="H1592" s="7" t="n">
        <v>0</v>
      </c>
    </row>
    <row r="1593" spans="1:6">
      <c r="A1593" t="s">
        <v>4</v>
      </c>
      <c r="B1593" s="4" t="s">
        <v>5</v>
      </c>
      <c r="C1593" s="4" t="s">
        <v>13</v>
      </c>
      <c r="D1593" s="4" t="s">
        <v>13</v>
      </c>
      <c r="E1593" s="4" t="s">
        <v>22</v>
      </c>
      <c r="F1593" s="4" t="s">
        <v>22</v>
      </c>
      <c r="G1593" s="4" t="s">
        <v>22</v>
      </c>
      <c r="H1593" s="4" t="s">
        <v>10</v>
      </c>
      <c r="I1593" s="4" t="s">
        <v>13</v>
      </c>
    </row>
    <row r="1594" spans="1:6">
      <c r="A1594" t="n">
        <v>13020</v>
      </c>
      <c r="B1594" s="32" t="n">
        <v>45</v>
      </c>
      <c r="C1594" s="7" t="n">
        <v>4</v>
      </c>
      <c r="D1594" s="7" t="n">
        <v>3</v>
      </c>
      <c r="E1594" s="7" t="n">
        <v>35.0699996948242</v>
      </c>
      <c r="F1594" s="7" t="n">
        <v>106.199996948242</v>
      </c>
      <c r="G1594" s="7" t="n">
        <v>6</v>
      </c>
      <c r="H1594" s="7" t="n">
        <v>0</v>
      </c>
      <c r="I1594" s="7" t="n">
        <v>0</v>
      </c>
    </row>
    <row r="1595" spans="1:6">
      <c r="A1595" t="s">
        <v>4</v>
      </c>
      <c r="B1595" s="4" t="s">
        <v>5</v>
      </c>
      <c r="C1595" s="4" t="s">
        <v>13</v>
      </c>
      <c r="D1595" s="4" t="s">
        <v>13</v>
      </c>
      <c r="E1595" s="4" t="s">
        <v>22</v>
      </c>
      <c r="F1595" s="4" t="s">
        <v>10</v>
      </c>
    </row>
    <row r="1596" spans="1:6">
      <c r="A1596" t="n">
        <v>13038</v>
      </c>
      <c r="B1596" s="32" t="n">
        <v>45</v>
      </c>
      <c r="C1596" s="7" t="n">
        <v>5</v>
      </c>
      <c r="D1596" s="7" t="n">
        <v>3</v>
      </c>
      <c r="E1596" s="7" t="n">
        <v>4.59999990463257</v>
      </c>
      <c r="F1596" s="7" t="n">
        <v>0</v>
      </c>
    </row>
    <row r="1597" spans="1:6">
      <c r="A1597" t="s">
        <v>4</v>
      </c>
      <c r="B1597" s="4" t="s">
        <v>5</v>
      </c>
      <c r="C1597" s="4" t="s">
        <v>13</v>
      </c>
      <c r="D1597" s="4" t="s">
        <v>13</v>
      </c>
      <c r="E1597" s="4" t="s">
        <v>22</v>
      </c>
      <c r="F1597" s="4" t="s">
        <v>10</v>
      </c>
    </row>
    <row r="1598" spans="1:6">
      <c r="A1598" t="n">
        <v>13047</v>
      </c>
      <c r="B1598" s="32" t="n">
        <v>45</v>
      </c>
      <c r="C1598" s="7" t="n">
        <v>11</v>
      </c>
      <c r="D1598" s="7" t="n">
        <v>3</v>
      </c>
      <c r="E1598" s="7" t="n">
        <v>40</v>
      </c>
      <c r="F1598" s="7" t="n">
        <v>0</v>
      </c>
    </row>
    <row r="1599" spans="1:6">
      <c r="A1599" t="s">
        <v>4</v>
      </c>
      <c r="B1599" s="4" t="s">
        <v>5</v>
      </c>
      <c r="C1599" s="4" t="s">
        <v>10</v>
      </c>
      <c r="D1599" s="4" t="s">
        <v>10</v>
      </c>
      <c r="E1599" s="4" t="s">
        <v>10</v>
      </c>
    </row>
    <row r="1600" spans="1:6">
      <c r="A1600" t="n">
        <v>13056</v>
      </c>
      <c r="B1600" s="58" t="n">
        <v>61</v>
      </c>
      <c r="C1600" s="7" t="n">
        <v>0</v>
      </c>
      <c r="D1600" s="7" t="n">
        <v>1661</v>
      </c>
      <c r="E1600" s="7" t="n">
        <v>0</v>
      </c>
    </row>
    <row r="1601" spans="1:9">
      <c r="A1601" t="s">
        <v>4</v>
      </c>
      <c r="B1601" s="4" t="s">
        <v>5</v>
      </c>
      <c r="C1601" s="4" t="s">
        <v>10</v>
      </c>
      <c r="D1601" s="4" t="s">
        <v>10</v>
      </c>
      <c r="E1601" s="4" t="s">
        <v>10</v>
      </c>
    </row>
    <row r="1602" spans="1:9">
      <c r="A1602" t="n">
        <v>13063</v>
      </c>
      <c r="B1602" s="58" t="n">
        <v>61</v>
      </c>
      <c r="C1602" s="7" t="n">
        <v>16</v>
      </c>
      <c r="D1602" s="7" t="n">
        <v>1661</v>
      </c>
      <c r="E1602" s="7" t="n">
        <v>0</v>
      </c>
    </row>
    <row r="1603" spans="1:9">
      <c r="A1603" t="s">
        <v>4</v>
      </c>
      <c r="B1603" s="4" t="s">
        <v>5</v>
      </c>
      <c r="C1603" s="4" t="s">
        <v>10</v>
      </c>
      <c r="D1603" s="4" t="s">
        <v>10</v>
      </c>
      <c r="E1603" s="4" t="s">
        <v>10</v>
      </c>
    </row>
    <row r="1604" spans="1:9">
      <c r="A1604" t="n">
        <v>13070</v>
      </c>
      <c r="B1604" s="58" t="n">
        <v>61</v>
      </c>
      <c r="C1604" s="7" t="n">
        <v>7032</v>
      </c>
      <c r="D1604" s="7" t="n">
        <v>1661</v>
      </c>
      <c r="E1604" s="7" t="n">
        <v>0</v>
      </c>
    </row>
    <row r="1605" spans="1:9">
      <c r="A1605" t="s">
        <v>4</v>
      </c>
      <c r="B1605" s="4" t="s">
        <v>5</v>
      </c>
      <c r="C1605" s="4" t="s">
        <v>10</v>
      </c>
      <c r="D1605" s="4" t="s">
        <v>10</v>
      </c>
      <c r="E1605" s="4" t="s">
        <v>10</v>
      </c>
    </row>
    <row r="1606" spans="1:9">
      <c r="A1606" t="n">
        <v>13077</v>
      </c>
      <c r="B1606" s="58" t="n">
        <v>61</v>
      </c>
      <c r="C1606" s="7" t="n">
        <v>17</v>
      </c>
      <c r="D1606" s="7" t="n">
        <v>1661</v>
      </c>
      <c r="E1606" s="7" t="n">
        <v>0</v>
      </c>
    </row>
    <row r="1607" spans="1:9">
      <c r="A1607" t="s">
        <v>4</v>
      </c>
      <c r="B1607" s="4" t="s">
        <v>5</v>
      </c>
      <c r="C1607" s="4" t="s">
        <v>13</v>
      </c>
      <c r="D1607" s="4" t="s">
        <v>13</v>
      </c>
      <c r="E1607" s="4" t="s">
        <v>22</v>
      </c>
      <c r="F1607" s="4" t="s">
        <v>10</v>
      </c>
    </row>
    <row r="1608" spans="1:9">
      <c r="A1608" t="n">
        <v>13084</v>
      </c>
      <c r="B1608" s="32" t="n">
        <v>45</v>
      </c>
      <c r="C1608" s="7" t="n">
        <v>5</v>
      </c>
      <c r="D1608" s="7" t="n">
        <v>3</v>
      </c>
      <c r="E1608" s="7" t="n">
        <v>3.5</v>
      </c>
      <c r="F1608" s="7" t="n">
        <v>3000</v>
      </c>
    </row>
    <row r="1609" spans="1:9">
      <c r="A1609" t="s">
        <v>4</v>
      </c>
      <c r="B1609" s="4" t="s">
        <v>5</v>
      </c>
      <c r="C1609" s="4" t="s">
        <v>13</v>
      </c>
      <c r="D1609" s="4" t="s">
        <v>10</v>
      </c>
      <c r="E1609" s="4" t="s">
        <v>10</v>
      </c>
      <c r="F1609" s="4" t="s">
        <v>9</v>
      </c>
    </row>
    <row r="1610" spans="1:9">
      <c r="A1610" t="n">
        <v>13093</v>
      </c>
      <c r="B1610" s="64" t="n">
        <v>84</v>
      </c>
      <c r="C1610" s="7" t="n">
        <v>1</v>
      </c>
      <c r="D1610" s="7" t="n">
        <v>0</v>
      </c>
      <c r="E1610" s="7" t="n">
        <v>0</v>
      </c>
      <c r="F1610" s="7" t="n">
        <v>0</v>
      </c>
    </row>
    <row r="1611" spans="1:9">
      <c r="A1611" t="s">
        <v>4</v>
      </c>
      <c r="B1611" s="4" t="s">
        <v>5</v>
      </c>
      <c r="C1611" s="4" t="s">
        <v>13</v>
      </c>
      <c r="D1611" s="4" t="s">
        <v>10</v>
      </c>
    </row>
    <row r="1612" spans="1:9">
      <c r="A1612" t="n">
        <v>13103</v>
      </c>
      <c r="B1612" s="34" t="n">
        <v>58</v>
      </c>
      <c r="C1612" s="7" t="n">
        <v>255</v>
      </c>
      <c r="D1612" s="7" t="n">
        <v>0</v>
      </c>
    </row>
    <row r="1613" spans="1:9">
      <c r="A1613" t="s">
        <v>4</v>
      </c>
      <c r="B1613" s="4" t="s">
        <v>5</v>
      </c>
      <c r="C1613" s="4" t="s">
        <v>10</v>
      </c>
    </row>
    <row r="1614" spans="1:9">
      <c r="A1614" t="n">
        <v>13107</v>
      </c>
      <c r="B1614" s="30" t="n">
        <v>16</v>
      </c>
      <c r="C1614" s="7" t="n">
        <v>300</v>
      </c>
    </row>
    <row r="1615" spans="1:9">
      <c r="A1615" t="s">
        <v>4</v>
      </c>
      <c r="B1615" s="4" t="s">
        <v>5</v>
      </c>
      <c r="C1615" s="4" t="s">
        <v>13</v>
      </c>
      <c r="D1615" s="4" t="s">
        <v>10</v>
      </c>
      <c r="E1615" s="4" t="s">
        <v>6</v>
      </c>
    </row>
    <row r="1616" spans="1:9">
      <c r="A1616" t="n">
        <v>13110</v>
      </c>
      <c r="B1616" s="36" t="n">
        <v>51</v>
      </c>
      <c r="C1616" s="7" t="n">
        <v>4</v>
      </c>
      <c r="D1616" s="7" t="n">
        <v>17</v>
      </c>
      <c r="E1616" s="7" t="s">
        <v>67</v>
      </c>
    </row>
    <row r="1617" spans="1:6">
      <c r="A1617" t="s">
        <v>4</v>
      </c>
      <c r="B1617" s="4" t="s">
        <v>5</v>
      </c>
      <c r="C1617" s="4" t="s">
        <v>10</v>
      </c>
    </row>
    <row r="1618" spans="1:6">
      <c r="A1618" t="n">
        <v>13123</v>
      </c>
      <c r="B1618" s="30" t="n">
        <v>16</v>
      </c>
      <c r="C1618" s="7" t="n">
        <v>0</v>
      </c>
    </row>
    <row r="1619" spans="1:6">
      <c r="A1619" t="s">
        <v>4</v>
      </c>
      <c r="B1619" s="4" t="s">
        <v>5</v>
      </c>
      <c r="C1619" s="4" t="s">
        <v>10</v>
      </c>
      <c r="D1619" s="4" t="s">
        <v>37</v>
      </c>
      <c r="E1619" s="4" t="s">
        <v>13</v>
      </c>
      <c r="F1619" s="4" t="s">
        <v>13</v>
      </c>
    </row>
    <row r="1620" spans="1:6">
      <c r="A1620" t="n">
        <v>13126</v>
      </c>
      <c r="B1620" s="37" t="n">
        <v>26</v>
      </c>
      <c r="C1620" s="7" t="n">
        <v>17</v>
      </c>
      <c r="D1620" s="7" t="s">
        <v>149</v>
      </c>
      <c r="E1620" s="7" t="n">
        <v>2</v>
      </c>
      <c r="F1620" s="7" t="n">
        <v>0</v>
      </c>
    </row>
    <row r="1621" spans="1:6">
      <c r="A1621" t="s">
        <v>4</v>
      </c>
      <c r="B1621" s="4" t="s">
        <v>5</v>
      </c>
    </row>
    <row r="1622" spans="1:6">
      <c r="A1622" t="n">
        <v>13164</v>
      </c>
      <c r="B1622" s="28" t="n">
        <v>28</v>
      </c>
    </row>
    <row r="1623" spans="1:6">
      <c r="A1623" t="s">
        <v>4</v>
      </c>
      <c r="B1623" s="4" t="s">
        <v>5</v>
      </c>
      <c r="C1623" s="4" t="s">
        <v>13</v>
      </c>
      <c r="D1623" s="4" t="s">
        <v>10</v>
      </c>
      <c r="E1623" s="4" t="s">
        <v>6</v>
      </c>
    </row>
    <row r="1624" spans="1:6">
      <c r="A1624" t="n">
        <v>13165</v>
      </c>
      <c r="B1624" s="36" t="n">
        <v>51</v>
      </c>
      <c r="C1624" s="7" t="n">
        <v>4</v>
      </c>
      <c r="D1624" s="7" t="n">
        <v>16</v>
      </c>
      <c r="E1624" s="7" t="s">
        <v>122</v>
      </c>
    </row>
    <row r="1625" spans="1:6">
      <c r="A1625" t="s">
        <v>4</v>
      </c>
      <c r="B1625" s="4" t="s">
        <v>5</v>
      </c>
      <c r="C1625" s="4" t="s">
        <v>10</v>
      </c>
    </row>
    <row r="1626" spans="1:6">
      <c r="A1626" t="n">
        <v>13178</v>
      </c>
      <c r="B1626" s="30" t="n">
        <v>16</v>
      </c>
      <c r="C1626" s="7" t="n">
        <v>0</v>
      </c>
    </row>
    <row r="1627" spans="1:6">
      <c r="A1627" t="s">
        <v>4</v>
      </c>
      <c r="B1627" s="4" t="s">
        <v>5</v>
      </c>
      <c r="C1627" s="4" t="s">
        <v>10</v>
      </c>
      <c r="D1627" s="4" t="s">
        <v>37</v>
      </c>
      <c r="E1627" s="4" t="s">
        <v>13</v>
      </c>
      <c r="F1627" s="4" t="s">
        <v>13</v>
      </c>
    </row>
    <row r="1628" spans="1:6">
      <c r="A1628" t="n">
        <v>13181</v>
      </c>
      <c r="B1628" s="37" t="n">
        <v>26</v>
      </c>
      <c r="C1628" s="7" t="n">
        <v>16</v>
      </c>
      <c r="D1628" s="7" t="s">
        <v>150</v>
      </c>
      <c r="E1628" s="7" t="n">
        <v>2</v>
      </c>
      <c r="F1628" s="7" t="n">
        <v>0</v>
      </c>
    </row>
    <row r="1629" spans="1:6">
      <c r="A1629" t="s">
        <v>4</v>
      </c>
      <c r="B1629" s="4" t="s">
        <v>5</v>
      </c>
    </row>
    <row r="1630" spans="1:6">
      <c r="A1630" t="n">
        <v>13213</v>
      </c>
      <c r="B1630" s="28" t="n">
        <v>28</v>
      </c>
    </row>
    <row r="1631" spans="1:6">
      <c r="A1631" t="s">
        <v>4</v>
      </c>
      <c r="B1631" s="4" t="s">
        <v>5</v>
      </c>
      <c r="C1631" s="4" t="s">
        <v>13</v>
      </c>
      <c r="D1631" s="4" t="s">
        <v>10</v>
      </c>
    </row>
    <row r="1632" spans="1:6">
      <c r="A1632" t="n">
        <v>13214</v>
      </c>
      <c r="B1632" s="32" t="n">
        <v>45</v>
      </c>
      <c r="C1632" s="7" t="n">
        <v>7</v>
      </c>
      <c r="D1632" s="7" t="n">
        <v>255</v>
      </c>
    </row>
    <row r="1633" spans="1:6">
      <c r="A1633" t="s">
        <v>4</v>
      </c>
      <c r="B1633" s="4" t="s">
        <v>5</v>
      </c>
      <c r="C1633" s="4" t="s">
        <v>13</v>
      </c>
      <c r="D1633" s="4" t="s">
        <v>10</v>
      </c>
      <c r="E1633" s="4" t="s">
        <v>22</v>
      </c>
    </row>
    <row r="1634" spans="1:6">
      <c r="A1634" t="n">
        <v>13218</v>
      </c>
      <c r="B1634" s="34" t="n">
        <v>58</v>
      </c>
      <c r="C1634" s="7" t="n">
        <v>101</v>
      </c>
      <c r="D1634" s="7" t="n">
        <v>500</v>
      </c>
      <c r="E1634" s="7" t="n">
        <v>1</v>
      </c>
    </row>
    <row r="1635" spans="1:6">
      <c r="A1635" t="s">
        <v>4</v>
      </c>
      <c r="B1635" s="4" t="s">
        <v>5</v>
      </c>
      <c r="C1635" s="4" t="s">
        <v>13</v>
      </c>
      <c r="D1635" s="4" t="s">
        <v>10</v>
      </c>
    </row>
    <row r="1636" spans="1:6">
      <c r="A1636" t="n">
        <v>13226</v>
      </c>
      <c r="B1636" s="34" t="n">
        <v>58</v>
      </c>
      <c r="C1636" s="7" t="n">
        <v>254</v>
      </c>
      <c r="D1636" s="7" t="n">
        <v>0</v>
      </c>
    </row>
    <row r="1637" spans="1:6">
      <c r="A1637" t="s">
        <v>4</v>
      </c>
      <c r="B1637" s="4" t="s">
        <v>5</v>
      </c>
      <c r="C1637" s="4" t="s">
        <v>10</v>
      </c>
      <c r="D1637" s="4" t="s">
        <v>13</v>
      </c>
      <c r="E1637" s="4" t="s">
        <v>6</v>
      </c>
      <c r="F1637" s="4" t="s">
        <v>22</v>
      </c>
      <c r="G1637" s="4" t="s">
        <v>22</v>
      </c>
      <c r="H1637" s="4" t="s">
        <v>22</v>
      </c>
    </row>
    <row r="1638" spans="1:6">
      <c r="A1638" t="n">
        <v>13230</v>
      </c>
      <c r="B1638" s="47" t="n">
        <v>48</v>
      </c>
      <c r="C1638" s="7" t="n">
        <v>0</v>
      </c>
      <c r="D1638" s="7" t="n">
        <v>0</v>
      </c>
      <c r="E1638" s="7" t="s">
        <v>151</v>
      </c>
      <c r="F1638" s="7" t="n">
        <v>0</v>
      </c>
      <c r="G1638" s="7" t="n">
        <v>1</v>
      </c>
      <c r="H1638" s="7" t="n">
        <v>0</v>
      </c>
    </row>
    <row r="1639" spans="1:6">
      <c r="A1639" t="s">
        <v>4</v>
      </c>
      <c r="B1639" s="4" t="s">
        <v>5</v>
      </c>
      <c r="C1639" s="4" t="s">
        <v>13</v>
      </c>
      <c r="D1639" s="4" t="s">
        <v>13</v>
      </c>
      <c r="E1639" s="4" t="s">
        <v>22</v>
      </c>
      <c r="F1639" s="4" t="s">
        <v>22</v>
      </c>
      <c r="G1639" s="4" t="s">
        <v>22</v>
      </c>
      <c r="H1639" s="4" t="s">
        <v>10</v>
      </c>
    </row>
    <row r="1640" spans="1:6">
      <c r="A1640" t="n">
        <v>13256</v>
      </c>
      <c r="B1640" s="32" t="n">
        <v>45</v>
      </c>
      <c r="C1640" s="7" t="n">
        <v>2</v>
      </c>
      <c r="D1640" s="7" t="n">
        <v>3</v>
      </c>
      <c r="E1640" s="7" t="n">
        <v>85.5599975585938</v>
      </c>
      <c r="F1640" s="7" t="n">
        <v>36.4900016784668</v>
      </c>
      <c r="G1640" s="7" t="n">
        <v>-218.919998168945</v>
      </c>
      <c r="H1640" s="7" t="n">
        <v>0</v>
      </c>
    </row>
    <row r="1641" spans="1:6">
      <c r="A1641" t="s">
        <v>4</v>
      </c>
      <c r="B1641" s="4" t="s">
        <v>5</v>
      </c>
      <c r="C1641" s="4" t="s">
        <v>13</v>
      </c>
      <c r="D1641" s="4" t="s">
        <v>13</v>
      </c>
      <c r="E1641" s="4" t="s">
        <v>22</v>
      </c>
      <c r="F1641" s="4" t="s">
        <v>22</v>
      </c>
      <c r="G1641" s="4" t="s">
        <v>22</v>
      </c>
      <c r="H1641" s="4" t="s">
        <v>10</v>
      </c>
      <c r="I1641" s="4" t="s">
        <v>13</v>
      </c>
    </row>
    <row r="1642" spans="1:6">
      <c r="A1642" t="n">
        <v>13273</v>
      </c>
      <c r="B1642" s="32" t="n">
        <v>45</v>
      </c>
      <c r="C1642" s="7" t="n">
        <v>4</v>
      </c>
      <c r="D1642" s="7" t="n">
        <v>3</v>
      </c>
      <c r="E1642" s="7" t="n">
        <v>20.0900001525879</v>
      </c>
      <c r="F1642" s="7" t="n">
        <v>83.120002746582</v>
      </c>
      <c r="G1642" s="7" t="n">
        <v>6</v>
      </c>
      <c r="H1642" s="7" t="n">
        <v>0</v>
      </c>
      <c r="I1642" s="7" t="n">
        <v>0</v>
      </c>
    </row>
    <row r="1643" spans="1:6">
      <c r="A1643" t="s">
        <v>4</v>
      </c>
      <c r="B1643" s="4" t="s">
        <v>5</v>
      </c>
      <c r="C1643" s="4" t="s">
        <v>13</v>
      </c>
      <c r="D1643" s="4" t="s">
        <v>13</v>
      </c>
      <c r="E1643" s="4" t="s">
        <v>22</v>
      </c>
      <c r="F1643" s="4" t="s">
        <v>10</v>
      </c>
    </row>
    <row r="1644" spans="1:6">
      <c r="A1644" t="n">
        <v>13291</v>
      </c>
      <c r="B1644" s="32" t="n">
        <v>45</v>
      </c>
      <c r="C1644" s="7" t="n">
        <v>5</v>
      </c>
      <c r="D1644" s="7" t="n">
        <v>3</v>
      </c>
      <c r="E1644" s="7" t="n">
        <v>1.5</v>
      </c>
      <c r="F1644" s="7" t="n">
        <v>0</v>
      </c>
    </row>
    <row r="1645" spans="1:6">
      <c r="A1645" t="s">
        <v>4</v>
      </c>
      <c r="B1645" s="4" t="s">
        <v>5</v>
      </c>
      <c r="C1645" s="4" t="s">
        <v>13</v>
      </c>
      <c r="D1645" s="4" t="s">
        <v>13</v>
      </c>
      <c r="E1645" s="4" t="s">
        <v>22</v>
      </c>
      <c r="F1645" s="4" t="s">
        <v>10</v>
      </c>
    </row>
    <row r="1646" spans="1:6">
      <c r="A1646" t="n">
        <v>13300</v>
      </c>
      <c r="B1646" s="32" t="n">
        <v>45</v>
      </c>
      <c r="C1646" s="7" t="n">
        <v>11</v>
      </c>
      <c r="D1646" s="7" t="n">
        <v>3</v>
      </c>
      <c r="E1646" s="7" t="n">
        <v>40</v>
      </c>
      <c r="F1646" s="7" t="n">
        <v>0</v>
      </c>
    </row>
    <row r="1647" spans="1:6">
      <c r="A1647" t="s">
        <v>4</v>
      </c>
      <c r="B1647" s="4" t="s">
        <v>5</v>
      </c>
      <c r="C1647" s="4" t="s">
        <v>10</v>
      </c>
      <c r="D1647" s="4" t="s">
        <v>9</v>
      </c>
    </row>
    <row r="1648" spans="1:6">
      <c r="A1648" t="n">
        <v>13309</v>
      </c>
      <c r="B1648" s="61" t="n">
        <v>44</v>
      </c>
      <c r="C1648" s="7" t="n">
        <v>0</v>
      </c>
      <c r="D1648" s="7" t="n">
        <v>16</v>
      </c>
    </row>
    <row r="1649" spans="1:9">
      <c r="A1649" t="s">
        <v>4</v>
      </c>
      <c r="B1649" s="4" t="s">
        <v>5</v>
      </c>
      <c r="C1649" s="4" t="s">
        <v>10</v>
      </c>
      <c r="D1649" s="4" t="s">
        <v>13</v>
      </c>
      <c r="E1649" s="4" t="s">
        <v>13</v>
      </c>
      <c r="F1649" s="4" t="s">
        <v>6</v>
      </c>
    </row>
    <row r="1650" spans="1:9">
      <c r="A1650" t="n">
        <v>13316</v>
      </c>
      <c r="B1650" s="49" t="n">
        <v>47</v>
      </c>
      <c r="C1650" s="7" t="n">
        <v>0</v>
      </c>
      <c r="D1650" s="7" t="n">
        <v>0</v>
      </c>
      <c r="E1650" s="7" t="n">
        <v>0</v>
      </c>
      <c r="F1650" s="7" t="s">
        <v>152</v>
      </c>
    </row>
    <row r="1651" spans="1:9">
      <c r="A1651" t="s">
        <v>4</v>
      </c>
      <c r="B1651" s="4" t="s">
        <v>5</v>
      </c>
      <c r="C1651" s="4" t="s">
        <v>10</v>
      </c>
      <c r="D1651" s="4" t="s">
        <v>9</v>
      </c>
    </row>
    <row r="1652" spans="1:9">
      <c r="A1652" t="n">
        <v>13338</v>
      </c>
      <c r="B1652" s="48" t="n">
        <v>43</v>
      </c>
      <c r="C1652" s="7" t="n">
        <v>0</v>
      </c>
      <c r="D1652" s="7" t="n">
        <v>256</v>
      </c>
    </row>
    <row r="1653" spans="1:9">
      <c r="A1653" t="s">
        <v>4</v>
      </c>
      <c r="B1653" s="4" t="s">
        <v>5</v>
      </c>
      <c r="C1653" s="4" t="s">
        <v>10</v>
      </c>
      <c r="D1653" s="4" t="s">
        <v>13</v>
      </c>
      <c r="E1653" s="4" t="s">
        <v>6</v>
      </c>
      <c r="F1653" s="4" t="s">
        <v>22</v>
      </c>
      <c r="G1653" s="4" t="s">
        <v>22</v>
      </c>
      <c r="H1653" s="4" t="s">
        <v>22</v>
      </c>
    </row>
    <row r="1654" spans="1:9">
      <c r="A1654" t="n">
        <v>13345</v>
      </c>
      <c r="B1654" s="47" t="n">
        <v>48</v>
      </c>
      <c r="C1654" s="7" t="n">
        <v>0</v>
      </c>
      <c r="D1654" s="7" t="n">
        <v>0</v>
      </c>
      <c r="E1654" s="7" t="s">
        <v>153</v>
      </c>
      <c r="F1654" s="7" t="n">
        <v>0</v>
      </c>
      <c r="G1654" s="7" t="n">
        <v>1</v>
      </c>
      <c r="H1654" s="7" t="n">
        <v>0</v>
      </c>
    </row>
    <row r="1655" spans="1:9">
      <c r="A1655" t="s">
        <v>4</v>
      </c>
      <c r="B1655" s="4" t="s">
        <v>5</v>
      </c>
      <c r="C1655" s="4" t="s">
        <v>13</v>
      </c>
      <c r="D1655" s="4" t="s">
        <v>10</v>
      </c>
      <c r="E1655" s="4" t="s">
        <v>6</v>
      </c>
      <c r="F1655" s="4" t="s">
        <v>6</v>
      </c>
      <c r="G1655" s="4" t="s">
        <v>6</v>
      </c>
      <c r="H1655" s="4" t="s">
        <v>6</v>
      </c>
    </row>
    <row r="1656" spans="1:9">
      <c r="A1656" t="n">
        <v>13370</v>
      </c>
      <c r="B1656" s="36" t="n">
        <v>51</v>
      </c>
      <c r="C1656" s="7" t="n">
        <v>3</v>
      </c>
      <c r="D1656" s="7" t="n">
        <v>7032</v>
      </c>
      <c r="E1656" s="7" t="s">
        <v>105</v>
      </c>
      <c r="F1656" s="7" t="s">
        <v>51</v>
      </c>
      <c r="G1656" s="7" t="s">
        <v>50</v>
      </c>
      <c r="H1656" s="7" t="s">
        <v>51</v>
      </c>
    </row>
    <row r="1657" spans="1:9">
      <c r="A1657" t="s">
        <v>4</v>
      </c>
      <c r="B1657" s="4" t="s">
        <v>5</v>
      </c>
      <c r="C1657" s="4" t="s">
        <v>13</v>
      </c>
      <c r="D1657" s="4" t="s">
        <v>10</v>
      </c>
    </row>
    <row r="1658" spans="1:9">
      <c r="A1658" t="n">
        <v>13383</v>
      </c>
      <c r="B1658" s="34" t="n">
        <v>58</v>
      </c>
      <c r="C1658" s="7" t="n">
        <v>255</v>
      </c>
      <c r="D1658" s="7" t="n">
        <v>0</v>
      </c>
    </row>
    <row r="1659" spans="1:9">
      <c r="A1659" t="s">
        <v>4</v>
      </c>
      <c r="B1659" s="4" t="s">
        <v>5</v>
      </c>
      <c r="C1659" s="4" t="s">
        <v>10</v>
      </c>
      <c r="D1659" s="4" t="s">
        <v>10</v>
      </c>
      <c r="E1659" s="4" t="s">
        <v>10</v>
      </c>
    </row>
    <row r="1660" spans="1:9">
      <c r="A1660" t="n">
        <v>13387</v>
      </c>
      <c r="B1660" s="58" t="n">
        <v>61</v>
      </c>
      <c r="C1660" s="7" t="n">
        <v>7032</v>
      </c>
      <c r="D1660" s="7" t="n">
        <v>0</v>
      </c>
      <c r="E1660" s="7" t="n">
        <v>5000</v>
      </c>
    </row>
    <row r="1661" spans="1:9">
      <c r="A1661" t="s">
        <v>4</v>
      </c>
      <c r="B1661" s="4" t="s">
        <v>5</v>
      </c>
      <c r="C1661" s="4" t="s">
        <v>10</v>
      </c>
      <c r="D1661" s="4" t="s">
        <v>10</v>
      </c>
      <c r="E1661" s="4" t="s">
        <v>10</v>
      </c>
    </row>
    <row r="1662" spans="1:9">
      <c r="A1662" t="n">
        <v>13394</v>
      </c>
      <c r="B1662" s="58" t="n">
        <v>61</v>
      </c>
      <c r="C1662" s="7" t="n">
        <v>0</v>
      </c>
      <c r="D1662" s="7" t="n">
        <v>65533</v>
      </c>
      <c r="E1662" s="7" t="n">
        <v>1000</v>
      </c>
    </row>
    <row r="1663" spans="1:9">
      <c r="A1663" t="s">
        <v>4</v>
      </c>
      <c r="B1663" s="4" t="s">
        <v>5</v>
      </c>
      <c r="C1663" s="4" t="s">
        <v>10</v>
      </c>
    </row>
    <row r="1664" spans="1:9">
      <c r="A1664" t="n">
        <v>13401</v>
      </c>
      <c r="B1664" s="30" t="n">
        <v>16</v>
      </c>
      <c r="C1664" s="7" t="n">
        <v>300</v>
      </c>
    </row>
    <row r="1665" spans="1:8">
      <c r="A1665" t="s">
        <v>4</v>
      </c>
      <c r="B1665" s="4" t="s">
        <v>5</v>
      </c>
      <c r="C1665" s="4" t="s">
        <v>13</v>
      </c>
      <c r="D1665" s="4" t="s">
        <v>10</v>
      </c>
      <c r="E1665" s="4" t="s">
        <v>6</v>
      </c>
    </row>
    <row r="1666" spans="1:8">
      <c r="A1666" t="n">
        <v>13404</v>
      </c>
      <c r="B1666" s="36" t="n">
        <v>51</v>
      </c>
      <c r="C1666" s="7" t="n">
        <v>4</v>
      </c>
      <c r="D1666" s="7" t="n">
        <v>7032</v>
      </c>
      <c r="E1666" s="7" t="s">
        <v>46</v>
      </c>
    </row>
    <row r="1667" spans="1:8">
      <c r="A1667" t="s">
        <v>4</v>
      </c>
      <c r="B1667" s="4" t="s">
        <v>5</v>
      </c>
      <c r="C1667" s="4" t="s">
        <v>10</v>
      </c>
    </row>
    <row r="1668" spans="1:8">
      <c r="A1668" t="n">
        <v>13417</v>
      </c>
      <c r="B1668" s="30" t="n">
        <v>16</v>
      </c>
      <c r="C1668" s="7" t="n">
        <v>0</v>
      </c>
    </row>
    <row r="1669" spans="1:8">
      <c r="A1669" t="s">
        <v>4</v>
      </c>
      <c r="B1669" s="4" t="s">
        <v>5</v>
      </c>
      <c r="C1669" s="4" t="s">
        <v>10</v>
      </c>
      <c r="D1669" s="4" t="s">
        <v>37</v>
      </c>
      <c r="E1669" s="4" t="s">
        <v>13</v>
      </c>
      <c r="F1669" s="4" t="s">
        <v>13</v>
      </c>
    </row>
    <row r="1670" spans="1:8">
      <c r="A1670" t="n">
        <v>13420</v>
      </c>
      <c r="B1670" s="37" t="n">
        <v>26</v>
      </c>
      <c r="C1670" s="7" t="n">
        <v>7032</v>
      </c>
      <c r="D1670" s="7" t="s">
        <v>154</v>
      </c>
      <c r="E1670" s="7" t="n">
        <v>2</v>
      </c>
      <c r="F1670" s="7" t="n">
        <v>0</v>
      </c>
    </row>
    <row r="1671" spans="1:8">
      <c r="A1671" t="s">
        <v>4</v>
      </c>
      <c r="B1671" s="4" t="s">
        <v>5</v>
      </c>
    </row>
    <row r="1672" spans="1:8">
      <c r="A1672" t="n">
        <v>13448</v>
      </c>
      <c r="B1672" s="28" t="n">
        <v>28</v>
      </c>
    </row>
    <row r="1673" spans="1:8">
      <c r="A1673" t="s">
        <v>4</v>
      </c>
      <c r="B1673" s="4" t="s">
        <v>5</v>
      </c>
      <c r="C1673" s="4" t="s">
        <v>13</v>
      </c>
      <c r="D1673" s="4" t="s">
        <v>13</v>
      </c>
      <c r="E1673" s="4" t="s">
        <v>22</v>
      </c>
      <c r="F1673" s="4" t="s">
        <v>22</v>
      </c>
      <c r="G1673" s="4" t="s">
        <v>22</v>
      </c>
      <c r="H1673" s="4" t="s">
        <v>10</v>
      </c>
    </row>
    <row r="1674" spans="1:8">
      <c r="A1674" t="n">
        <v>13449</v>
      </c>
      <c r="B1674" s="32" t="n">
        <v>45</v>
      </c>
      <c r="C1674" s="7" t="n">
        <v>2</v>
      </c>
      <c r="D1674" s="7" t="n">
        <v>3</v>
      </c>
      <c r="E1674" s="7" t="n">
        <v>86.1600036621094</v>
      </c>
      <c r="F1674" s="7" t="n">
        <v>37.5099983215332</v>
      </c>
      <c r="G1674" s="7" t="n">
        <v>-218.419998168945</v>
      </c>
      <c r="H1674" s="7" t="n">
        <v>2000</v>
      </c>
    </row>
    <row r="1675" spans="1:8">
      <c r="A1675" t="s">
        <v>4</v>
      </c>
      <c r="B1675" s="4" t="s">
        <v>5</v>
      </c>
      <c r="C1675" s="4" t="s">
        <v>13</v>
      </c>
      <c r="D1675" s="4" t="s">
        <v>13</v>
      </c>
      <c r="E1675" s="4" t="s">
        <v>22</v>
      </c>
      <c r="F1675" s="4" t="s">
        <v>22</v>
      </c>
      <c r="G1675" s="4" t="s">
        <v>22</v>
      </c>
      <c r="H1675" s="4" t="s">
        <v>10</v>
      </c>
      <c r="I1675" s="4" t="s">
        <v>13</v>
      </c>
    </row>
    <row r="1676" spans="1:8">
      <c r="A1676" t="n">
        <v>13466</v>
      </c>
      <c r="B1676" s="32" t="n">
        <v>45</v>
      </c>
      <c r="C1676" s="7" t="n">
        <v>4</v>
      </c>
      <c r="D1676" s="7" t="n">
        <v>3</v>
      </c>
      <c r="E1676" s="7" t="n">
        <v>7.57000017166138</v>
      </c>
      <c r="F1676" s="7" t="n">
        <v>98.2099990844727</v>
      </c>
      <c r="G1676" s="7" t="n">
        <v>6</v>
      </c>
      <c r="H1676" s="7" t="n">
        <v>2000</v>
      </c>
      <c r="I1676" s="7" t="n">
        <v>0</v>
      </c>
    </row>
    <row r="1677" spans="1:8">
      <c r="A1677" t="s">
        <v>4</v>
      </c>
      <c r="B1677" s="4" t="s">
        <v>5</v>
      </c>
      <c r="C1677" s="4" t="s">
        <v>13</v>
      </c>
      <c r="D1677" s="4" t="s">
        <v>13</v>
      </c>
      <c r="E1677" s="4" t="s">
        <v>22</v>
      </c>
      <c r="F1677" s="4" t="s">
        <v>10</v>
      </c>
    </row>
    <row r="1678" spans="1:8">
      <c r="A1678" t="n">
        <v>13484</v>
      </c>
      <c r="B1678" s="32" t="n">
        <v>45</v>
      </c>
      <c r="C1678" s="7" t="n">
        <v>5</v>
      </c>
      <c r="D1678" s="7" t="n">
        <v>3</v>
      </c>
      <c r="E1678" s="7" t="n">
        <v>1.10000002384186</v>
      </c>
      <c r="F1678" s="7" t="n">
        <v>2000</v>
      </c>
    </row>
    <row r="1679" spans="1:8">
      <c r="A1679" t="s">
        <v>4</v>
      </c>
      <c r="B1679" s="4" t="s">
        <v>5</v>
      </c>
      <c r="C1679" s="4" t="s">
        <v>10</v>
      </c>
    </row>
    <row r="1680" spans="1:8">
      <c r="A1680" t="n">
        <v>13493</v>
      </c>
      <c r="B1680" s="30" t="n">
        <v>16</v>
      </c>
      <c r="C1680" s="7" t="n">
        <v>500</v>
      </c>
    </row>
    <row r="1681" spans="1:9">
      <c r="A1681" t="s">
        <v>4</v>
      </c>
      <c r="B1681" s="4" t="s">
        <v>5</v>
      </c>
      <c r="C1681" s="4" t="s">
        <v>13</v>
      </c>
      <c r="D1681" s="4" t="s">
        <v>10</v>
      </c>
      <c r="E1681" s="4" t="s">
        <v>6</v>
      </c>
      <c r="F1681" s="4" t="s">
        <v>6</v>
      </c>
      <c r="G1681" s="4" t="s">
        <v>6</v>
      </c>
      <c r="H1681" s="4" t="s">
        <v>6</v>
      </c>
    </row>
    <row r="1682" spans="1:9">
      <c r="A1682" t="n">
        <v>13496</v>
      </c>
      <c r="B1682" s="36" t="n">
        <v>51</v>
      </c>
      <c r="C1682" s="7" t="n">
        <v>3</v>
      </c>
      <c r="D1682" s="7" t="n">
        <v>0</v>
      </c>
      <c r="E1682" s="7" t="s">
        <v>155</v>
      </c>
      <c r="F1682" s="7" t="s">
        <v>51</v>
      </c>
      <c r="G1682" s="7" t="s">
        <v>50</v>
      </c>
      <c r="H1682" s="7" t="s">
        <v>51</v>
      </c>
    </row>
    <row r="1683" spans="1:9">
      <c r="A1683" t="s">
        <v>4</v>
      </c>
      <c r="B1683" s="4" t="s">
        <v>5</v>
      </c>
      <c r="C1683" s="4" t="s">
        <v>10</v>
      </c>
      <c r="D1683" s="4" t="s">
        <v>13</v>
      </c>
      <c r="E1683" s="4" t="s">
        <v>6</v>
      </c>
      <c r="F1683" s="4" t="s">
        <v>22</v>
      </c>
      <c r="G1683" s="4" t="s">
        <v>22</v>
      </c>
      <c r="H1683" s="4" t="s">
        <v>22</v>
      </c>
    </row>
    <row r="1684" spans="1:9">
      <c r="A1684" t="n">
        <v>13509</v>
      </c>
      <c r="B1684" s="47" t="n">
        <v>48</v>
      </c>
      <c r="C1684" s="7" t="n">
        <v>0</v>
      </c>
      <c r="D1684" s="7" t="n">
        <v>0</v>
      </c>
      <c r="E1684" s="7" t="s">
        <v>140</v>
      </c>
      <c r="F1684" s="7" t="n">
        <v>-1</v>
      </c>
      <c r="G1684" s="7" t="n">
        <v>1</v>
      </c>
      <c r="H1684" s="7" t="n">
        <v>0</v>
      </c>
    </row>
    <row r="1685" spans="1:9">
      <c r="A1685" t="s">
        <v>4</v>
      </c>
      <c r="B1685" s="4" t="s">
        <v>5</v>
      </c>
      <c r="C1685" s="4" t="s">
        <v>10</v>
      </c>
      <c r="D1685" s="4" t="s">
        <v>22</v>
      </c>
      <c r="E1685" s="4" t="s">
        <v>22</v>
      </c>
      <c r="F1685" s="4" t="s">
        <v>22</v>
      </c>
      <c r="G1685" s="4" t="s">
        <v>10</v>
      </c>
      <c r="H1685" s="4" t="s">
        <v>10</v>
      </c>
    </row>
    <row r="1686" spans="1:9">
      <c r="A1686" t="n">
        <v>13537</v>
      </c>
      <c r="B1686" s="67" t="n">
        <v>60</v>
      </c>
      <c r="C1686" s="7" t="n">
        <v>0</v>
      </c>
      <c r="D1686" s="7" t="n">
        <v>0</v>
      </c>
      <c r="E1686" s="7" t="n">
        <v>-20</v>
      </c>
      <c r="F1686" s="7" t="n">
        <v>0</v>
      </c>
      <c r="G1686" s="7" t="n">
        <v>300</v>
      </c>
      <c r="H1686" s="7" t="n">
        <v>0</v>
      </c>
    </row>
    <row r="1687" spans="1:9">
      <c r="A1687" t="s">
        <v>4</v>
      </c>
      <c r="B1687" s="4" t="s">
        <v>5</v>
      </c>
      <c r="C1687" s="4" t="s">
        <v>13</v>
      </c>
      <c r="D1687" s="4" t="s">
        <v>10</v>
      </c>
    </row>
    <row r="1688" spans="1:9">
      <c r="A1688" t="n">
        <v>13556</v>
      </c>
      <c r="B1688" s="32" t="n">
        <v>45</v>
      </c>
      <c r="C1688" s="7" t="n">
        <v>7</v>
      </c>
      <c r="D1688" s="7" t="n">
        <v>255</v>
      </c>
    </row>
    <row r="1689" spans="1:9">
      <c r="A1689" t="s">
        <v>4</v>
      </c>
      <c r="B1689" s="4" t="s">
        <v>5</v>
      </c>
      <c r="C1689" s="4" t="s">
        <v>10</v>
      </c>
    </row>
    <row r="1690" spans="1:9">
      <c r="A1690" t="n">
        <v>13560</v>
      </c>
      <c r="B1690" s="30" t="n">
        <v>16</v>
      </c>
      <c r="C1690" s="7" t="n">
        <v>300</v>
      </c>
    </row>
    <row r="1691" spans="1:9">
      <c r="A1691" t="s">
        <v>4</v>
      </c>
      <c r="B1691" s="4" t="s">
        <v>5</v>
      </c>
      <c r="C1691" s="4" t="s">
        <v>13</v>
      </c>
      <c r="D1691" s="4" t="s">
        <v>10</v>
      </c>
      <c r="E1691" s="4" t="s">
        <v>6</v>
      </c>
    </row>
    <row r="1692" spans="1:9">
      <c r="A1692" t="n">
        <v>13563</v>
      </c>
      <c r="B1692" s="36" t="n">
        <v>51</v>
      </c>
      <c r="C1692" s="7" t="n">
        <v>4</v>
      </c>
      <c r="D1692" s="7" t="n">
        <v>0</v>
      </c>
      <c r="E1692" s="7" t="s">
        <v>113</v>
      </c>
    </row>
    <row r="1693" spans="1:9">
      <c r="A1693" t="s">
        <v>4</v>
      </c>
      <c r="B1693" s="4" t="s">
        <v>5</v>
      </c>
      <c r="C1693" s="4" t="s">
        <v>10</v>
      </c>
    </row>
    <row r="1694" spans="1:9">
      <c r="A1694" t="n">
        <v>13577</v>
      </c>
      <c r="B1694" s="30" t="n">
        <v>16</v>
      </c>
      <c r="C1694" s="7" t="n">
        <v>0</v>
      </c>
    </row>
    <row r="1695" spans="1:9">
      <c r="A1695" t="s">
        <v>4</v>
      </c>
      <c r="B1695" s="4" t="s">
        <v>5</v>
      </c>
      <c r="C1695" s="4" t="s">
        <v>10</v>
      </c>
      <c r="D1695" s="4" t="s">
        <v>37</v>
      </c>
      <c r="E1695" s="4" t="s">
        <v>13</v>
      </c>
      <c r="F1695" s="4" t="s">
        <v>13</v>
      </c>
      <c r="G1695" s="4" t="s">
        <v>37</v>
      </c>
      <c r="H1695" s="4" t="s">
        <v>13</v>
      </c>
      <c r="I1695" s="4" t="s">
        <v>13</v>
      </c>
    </row>
    <row r="1696" spans="1:9">
      <c r="A1696" t="n">
        <v>13580</v>
      </c>
      <c r="B1696" s="37" t="n">
        <v>26</v>
      </c>
      <c r="C1696" s="7" t="n">
        <v>0</v>
      </c>
      <c r="D1696" s="7" t="s">
        <v>156</v>
      </c>
      <c r="E1696" s="7" t="n">
        <v>2</v>
      </c>
      <c r="F1696" s="7" t="n">
        <v>3</v>
      </c>
      <c r="G1696" s="7" t="s">
        <v>157</v>
      </c>
      <c r="H1696" s="7" t="n">
        <v>2</v>
      </c>
      <c r="I1696" s="7" t="n">
        <v>0</v>
      </c>
    </row>
    <row r="1697" spans="1:9">
      <c r="A1697" t="s">
        <v>4</v>
      </c>
      <c r="B1697" s="4" t="s">
        <v>5</v>
      </c>
    </row>
    <row r="1698" spans="1:9">
      <c r="A1698" t="n">
        <v>13692</v>
      </c>
      <c r="B1698" s="28" t="n">
        <v>28</v>
      </c>
    </row>
    <row r="1699" spans="1:9">
      <c r="A1699" t="s">
        <v>4</v>
      </c>
      <c r="B1699" s="4" t="s">
        <v>5</v>
      </c>
      <c r="C1699" s="4" t="s">
        <v>10</v>
      </c>
      <c r="D1699" s="4" t="s">
        <v>22</v>
      </c>
      <c r="E1699" s="4" t="s">
        <v>22</v>
      </c>
      <c r="F1699" s="4" t="s">
        <v>22</v>
      </c>
      <c r="G1699" s="4" t="s">
        <v>10</v>
      </c>
      <c r="H1699" s="4" t="s">
        <v>10</v>
      </c>
    </row>
    <row r="1700" spans="1:9">
      <c r="A1700" t="n">
        <v>13693</v>
      </c>
      <c r="B1700" s="67" t="n">
        <v>60</v>
      </c>
      <c r="C1700" s="7" t="n">
        <v>0</v>
      </c>
      <c r="D1700" s="7" t="n">
        <v>0</v>
      </c>
      <c r="E1700" s="7" t="n">
        <v>0</v>
      </c>
      <c r="F1700" s="7" t="n">
        <v>0</v>
      </c>
      <c r="G1700" s="7" t="n">
        <v>300</v>
      </c>
      <c r="H1700" s="7" t="n">
        <v>0</v>
      </c>
    </row>
    <row r="1701" spans="1:9">
      <c r="A1701" t="s">
        <v>4</v>
      </c>
      <c r="B1701" s="4" t="s">
        <v>5</v>
      </c>
      <c r="C1701" s="4" t="s">
        <v>10</v>
      </c>
    </row>
    <row r="1702" spans="1:9">
      <c r="A1702" t="n">
        <v>13712</v>
      </c>
      <c r="B1702" s="30" t="n">
        <v>16</v>
      </c>
      <c r="C1702" s="7" t="n">
        <v>500</v>
      </c>
    </row>
    <row r="1703" spans="1:9">
      <c r="A1703" t="s">
        <v>4</v>
      </c>
      <c r="B1703" s="4" t="s">
        <v>5</v>
      </c>
      <c r="C1703" s="4" t="s">
        <v>13</v>
      </c>
      <c r="D1703" s="4" t="s">
        <v>22</v>
      </c>
      <c r="E1703" s="4" t="s">
        <v>22</v>
      </c>
      <c r="F1703" s="4" t="s">
        <v>22</v>
      </c>
    </row>
    <row r="1704" spans="1:9">
      <c r="A1704" t="n">
        <v>13715</v>
      </c>
      <c r="B1704" s="32" t="n">
        <v>45</v>
      </c>
      <c r="C1704" s="7" t="n">
        <v>9</v>
      </c>
      <c r="D1704" s="7" t="n">
        <v>0.0500000007450581</v>
      </c>
      <c r="E1704" s="7" t="n">
        <v>0.0500000007450581</v>
      </c>
      <c r="F1704" s="7" t="n">
        <v>0.200000002980232</v>
      </c>
    </row>
    <row r="1705" spans="1:9">
      <c r="A1705" t="s">
        <v>4</v>
      </c>
      <c r="B1705" s="4" t="s">
        <v>5</v>
      </c>
      <c r="C1705" s="4" t="s">
        <v>13</v>
      </c>
      <c r="D1705" s="4" t="s">
        <v>10</v>
      </c>
      <c r="E1705" s="4" t="s">
        <v>6</v>
      </c>
    </row>
    <row r="1706" spans="1:9">
      <c r="A1706" t="n">
        <v>13729</v>
      </c>
      <c r="B1706" s="36" t="n">
        <v>51</v>
      </c>
      <c r="C1706" s="7" t="n">
        <v>4</v>
      </c>
      <c r="D1706" s="7" t="n">
        <v>0</v>
      </c>
      <c r="E1706" s="7" t="s">
        <v>122</v>
      </c>
    </row>
    <row r="1707" spans="1:9">
      <c r="A1707" t="s">
        <v>4</v>
      </c>
      <c r="B1707" s="4" t="s">
        <v>5</v>
      </c>
      <c r="C1707" s="4" t="s">
        <v>10</v>
      </c>
    </row>
    <row r="1708" spans="1:9">
      <c r="A1708" t="n">
        <v>13742</v>
      </c>
      <c r="B1708" s="30" t="n">
        <v>16</v>
      </c>
      <c r="C1708" s="7" t="n">
        <v>0</v>
      </c>
    </row>
    <row r="1709" spans="1:9">
      <c r="A1709" t="s">
        <v>4</v>
      </c>
      <c r="B1709" s="4" t="s">
        <v>5</v>
      </c>
      <c r="C1709" s="4" t="s">
        <v>10</v>
      </c>
      <c r="D1709" s="4" t="s">
        <v>37</v>
      </c>
      <c r="E1709" s="4" t="s">
        <v>13</v>
      </c>
      <c r="F1709" s="4" t="s">
        <v>13</v>
      </c>
    </row>
    <row r="1710" spans="1:9">
      <c r="A1710" t="n">
        <v>13745</v>
      </c>
      <c r="B1710" s="37" t="n">
        <v>26</v>
      </c>
      <c r="C1710" s="7" t="n">
        <v>0</v>
      </c>
      <c r="D1710" s="7" t="s">
        <v>158</v>
      </c>
      <c r="E1710" s="7" t="n">
        <v>2</v>
      </c>
      <c r="F1710" s="7" t="n">
        <v>0</v>
      </c>
    </row>
    <row r="1711" spans="1:9">
      <c r="A1711" t="s">
        <v>4</v>
      </c>
      <c r="B1711" s="4" t="s">
        <v>5</v>
      </c>
    </row>
    <row r="1712" spans="1:9">
      <c r="A1712" t="n">
        <v>13777</v>
      </c>
      <c r="B1712" s="28" t="n">
        <v>28</v>
      </c>
    </row>
    <row r="1713" spans="1:8">
      <c r="A1713" t="s">
        <v>4</v>
      </c>
      <c r="B1713" s="4" t="s">
        <v>5</v>
      </c>
      <c r="C1713" s="4" t="s">
        <v>10</v>
      </c>
      <c r="D1713" s="4" t="s">
        <v>10</v>
      </c>
      <c r="E1713" s="4" t="s">
        <v>10</v>
      </c>
    </row>
    <row r="1714" spans="1:8">
      <c r="A1714" t="n">
        <v>13778</v>
      </c>
      <c r="B1714" s="58" t="n">
        <v>61</v>
      </c>
      <c r="C1714" s="7" t="n">
        <v>17</v>
      </c>
      <c r="D1714" s="7" t="n">
        <v>0</v>
      </c>
      <c r="E1714" s="7" t="n">
        <v>5000</v>
      </c>
    </row>
    <row r="1715" spans="1:8">
      <c r="A1715" t="s">
        <v>4</v>
      </c>
      <c r="B1715" s="4" t="s">
        <v>5</v>
      </c>
      <c r="C1715" s="4" t="s">
        <v>10</v>
      </c>
    </row>
    <row r="1716" spans="1:8">
      <c r="A1716" t="n">
        <v>13785</v>
      </c>
      <c r="B1716" s="30" t="n">
        <v>16</v>
      </c>
      <c r="C1716" s="7" t="n">
        <v>100</v>
      </c>
    </row>
    <row r="1717" spans="1:8">
      <c r="A1717" t="s">
        <v>4</v>
      </c>
      <c r="B1717" s="4" t="s">
        <v>5</v>
      </c>
      <c r="C1717" s="4" t="s">
        <v>10</v>
      </c>
      <c r="D1717" s="4" t="s">
        <v>10</v>
      </c>
      <c r="E1717" s="4" t="s">
        <v>10</v>
      </c>
    </row>
    <row r="1718" spans="1:8">
      <c r="A1718" t="n">
        <v>13788</v>
      </c>
      <c r="B1718" s="58" t="n">
        <v>61</v>
      </c>
      <c r="C1718" s="7" t="n">
        <v>16</v>
      </c>
      <c r="D1718" s="7" t="n">
        <v>0</v>
      </c>
      <c r="E1718" s="7" t="n">
        <v>5000</v>
      </c>
    </row>
    <row r="1719" spans="1:8">
      <c r="A1719" t="s">
        <v>4</v>
      </c>
      <c r="B1719" s="4" t="s">
        <v>5</v>
      </c>
      <c r="C1719" s="4" t="s">
        <v>10</v>
      </c>
    </row>
    <row r="1720" spans="1:8">
      <c r="A1720" t="n">
        <v>13795</v>
      </c>
      <c r="B1720" s="30" t="n">
        <v>16</v>
      </c>
      <c r="C1720" s="7" t="n">
        <v>300</v>
      </c>
    </row>
    <row r="1721" spans="1:8">
      <c r="A1721" t="s">
        <v>4</v>
      </c>
      <c r="B1721" s="4" t="s">
        <v>5</v>
      </c>
      <c r="C1721" s="4" t="s">
        <v>13</v>
      </c>
      <c r="D1721" s="4" t="s">
        <v>10</v>
      </c>
      <c r="E1721" s="4" t="s">
        <v>6</v>
      </c>
    </row>
    <row r="1722" spans="1:8">
      <c r="A1722" t="n">
        <v>13798</v>
      </c>
      <c r="B1722" s="36" t="n">
        <v>51</v>
      </c>
      <c r="C1722" s="7" t="n">
        <v>4</v>
      </c>
      <c r="D1722" s="7" t="n">
        <v>17</v>
      </c>
      <c r="E1722" s="7" t="s">
        <v>108</v>
      </c>
    </row>
    <row r="1723" spans="1:8">
      <c r="A1723" t="s">
        <v>4</v>
      </c>
      <c r="B1723" s="4" t="s">
        <v>5</v>
      </c>
      <c r="C1723" s="4" t="s">
        <v>10</v>
      </c>
    </row>
    <row r="1724" spans="1:8">
      <c r="A1724" t="n">
        <v>13812</v>
      </c>
      <c r="B1724" s="30" t="n">
        <v>16</v>
      </c>
      <c r="C1724" s="7" t="n">
        <v>0</v>
      </c>
    </row>
    <row r="1725" spans="1:8">
      <c r="A1725" t="s">
        <v>4</v>
      </c>
      <c r="B1725" s="4" t="s">
        <v>5</v>
      </c>
      <c r="C1725" s="4" t="s">
        <v>10</v>
      </c>
      <c r="D1725" s="4" t="s">
        <v>37</v>
      </c>
      <c r="E1725" s="4" t="s">
        <v>13</v>
      </c>
      <c r="F1725" s="4" t="s">
        <v>13</v>
      </c>
    </row>
    <row r="1726" spans="1:8">
      <c r="A1726" t="n">
        <v>13815</v>
      </c>
      <c r="B1726" s="37" t="n">
        <v>26</v>
      </c>
      <c r="C1726" s="7" t="n">
        <v>17</v>
      </c>
      <c r="D1726" s="7" t="s">
        <v>159</v>
      </c>
      <c r="E1726" s="7" t="n">
        <v>2</v>
      </c>
      <c r="F1726" s="7" t="n">
        <v>0</v>
      </c>
    </row>
    <row r="1727" spans="1:8">
      <c r="A1727" t="s">
        <v>4</v>
      </c>
      <c r="B1727" s="4" t="s">
        <v>5</v>
      </c>
    </row>
    <row r="1728" spans="1:8">
      <c r="A1728" t="n">
        <v>13827</v>
      </c>
      <c r="B1728" s="28" t="n">
        <v>28</v>
      </c>
    </row>
    <row r="1729" spans="1:6">
      <c r="A1729" t="s">
        <v>4</v>
      </c>
      <c r="B1729" s="4" t="s">
        <v>5</v>
      </c>
      <c r="C1729" s="4" t="s">
        <v>13</v>
      </c>
      <c r="D1729" s="4" t="s">
        <v>10</v>
      </c>
      <c r="E1729" s="4" t="s">
        <v>6</v>
      </c>
    </row>
    <row r="1730" spans="1:6">
      <c r="A1730" t="n">
        <v>13828</v>
      </c>
      <c r="B1730" s="36" t="n">
        <v>51</v>
      </c>
      <c r="C1730" s="7" t="n">
        <v>4</v>
      </c>
      <c r="D1730" s="7" t="n">
        <v>16</v>
      </c>
      <c r="E1730" s="7" t="s">
        <v>160</v>
      </c>
    </row>
    <row r="1731" spans="1:6">
      <c r="A1731" t="s">
        <v>4</v>
      </c>
      <c r="B1731" s="4" t="s">
        <v>5</v>
      </c>
      <c r="C1731" s="4" t="s">
        <v>10</v>
      </c>
    </row>
    <row r="1732" spans="1:6">
      <c r="A1732" t="n">
        <v>13842</v>
      </c>
      <c r="B1732" s="30" t="n">
        <v>16</v>
      </c>
      <c r="C1732" s="7" t="n">
        <v>0</v>
      </c>
    </row>
    <row r="1733" spans="1:6">
      <c r="A1733" t="s">
        <v>4</v>
      </c>
      <c r="B1733" s="4" t="s">
        <v>5</v>
      </c>
      <c r="C1733" s="4" t="s">
        <v>10</v>
      </c>
      <c r="D1733" s="4" t="s">
        <v>37</v>
      </c>
      <c r="E1733" s="4" t="s">
        <v>13</v>
      </c>
      <c r="F1733" s="4" t="s">
        <v>13</v>
      </c>
    </row>
    <row r="1734" spans="1:6">
      <c r="A1734" t="n">
        <v>13845</v>
      </c>
      <c r="B1734" s="37" t="n">
        <v>26</v>
      </c>
      <c r="C1734" s="7" t="n">
        <v>16</v>
      </c>
      <c r="D1734" s="7" t="s">
        <v>161</v>
      </c>
      <c r="E1734" s="7" t="n">
        <v>2</v>
      </c>
      <c r="F1734" s="7" t="n">
        <v>0</v>
      </c>
    </row>
    <row r="1735" spans="1:6">
      <c r="A1735" t="s">
        <v>4</v>
      </c>
      <c r="B1735" s="4" t="s">
        <v>5</v>
      </c>
    </row>
    <row r="1736" spans="1:6">
      <c r="A1736" t="n">
        <v>13859</v>
      </c>
      <c r="B1736" s="28" t="n">
        <v>28</v>
      </c>
    </row>
    <row r="1737" spans="1:6">
      <c r="A1737" t="s">
        <v>4</v>
      </c>
      <c r="B1737" s="4" t="s">
        <v>5</v>
      </c>
      <c r="C1737" s="4" t="s">
        <v>13</v>
      </c>
      <c r="D1737" s="4" t="s">
        <v>10</v>
      </c>
      <c r="E1737" s="4" t="s">
        <v>13</v>
      </c>
    </row>
    <row r="1738" spans="1:6">
      <c r="A1738" t="n">
        <v>13860</v>
      </c>
      <c r="B1738" s="33" t="n">
        <v>49</v>
      </c>
      <c r="C1738" s="7" t="n">
        <v>1</v>
      </c>
      <c r="D1738" s="7" t="n">
        <v>2000</v>
      </c>
      <c r="E1738" s="7" t="n">
        <v>0</v>
      </c>
    </row>
    <row r="1739" spans="1:6">
      <c r="A1739" t="s">
        <v>4</v>
      </c>
      <c r="B1739" s="4" t="s">
        <v>5</v>
      </c>
      <c r="C1739" s="4" t="s">
        <v>13</v>
      </c>
      <c r="D1739" s="4" t="s">
        <v>10</v>
      </c>
      <c r="E1739" s="4" t="s">
        <v>22</v>
      </c>
    </row>
    <row r="1740" spans="1:6">
      <c r="A1740" t="n">
        <v>13865</v>
      </c>
      <c r="B1740" s="34" t="n">
        <v>58</v>
      </c>
      <c r="C1740" s="7" t="n">
        <v>101</v>
      </c>
      <c r="D1740" s="7" t="n">
        <v>500</v>
      </c>
      <c r="E1740" s="7" t="n">
        <v>1</v>
      </c>
    </row>
    <row r="1741" spans="1:6">
      <c r="A1741" t="s">
        <v>4</v>
      </c>
      <c r="B1741" s="4" t="s">
        <v>5</v>
      </c>
      <c r="C1741" s="4" t="s">
        <v>13</v>
      </c>
      <c r="D1741" s="4" t="s">
        <v>10</v>
      </c>
    </row>
    <row r="1742" spans="1:6">
      <c r="A1742" t="n">
        <v>13873</v>
      </c>
      <c r="B1742" s="34" t="n">
        <v>58</v>
      </c>
      <c r="C1742" s="7" t="n">
        <v>254</v>
      </c>
      <c r="D1742" s="7" t="n">
        <v>0</v>
      </c>
    </row>
    <row r="1743" spans="1:6">
      <c r="A1743" t="s">
        <v>4</v>
      </c>
      <c r="B1743" s="4" t="s">
        <v>5</v>
      </c>
      <c r="C1743" s="4" t="s">
        <v>13</v>
      </c>
    </row>
    <row r="1744" spans="1:6">
      <c r="A1744" t="n">
        <v>13877</v>
      </c>
      <c r="B1744" s="54" t="n">
        <v>116</v>
      </c>
      <c r="C1744" s="7" t="n">
        <v>0</v>
      </c>
    </row>
    <row r="1745" spans="1:6">
      <c r="A1745" t="s">
        <v>4</v>
      </c>
      <c r="B1745" s="4" t="s">
        <v>5</v>
      </c>
      <c r="C1745" s="4" t="s">
        <v>13</v>
      </c>
      <c r="D1745" s="4" t="s">
        <v>10</v>
      </c>
    </row>
    <row r="1746" spans="1:6">
      <c r="A1746" t="n">
        <v>13879</v>
      </c>
      <c r="B1746" s="54" t="n">
        <v>116</v>
      </c>
      <c r="C1746" s="7" t="n">
        <v>2</v>
      </c>
      <c r="D1746" s="7" t="n">
        <v>1</v>
      </c>
    </row>
    <row r="1747" spans="1:6">
      <c r="A1747" t="s">
        <v>4</v>
      </c>
      <c r="B1747" s="4" t="s">
        <v>5</v>
      </c>
      <c r="C1747" s="4" t="s">
        <v>13</v>
      </c>
      <c r="D1747" s="4" t="s">
        <v>9</v>
      </c>
    </row>
    <row r="1748" spans="1:6">
      <c r="A1748" t="n">
        <v>13883</v>
      </c>
      <c r="B1748" s="54" t="n">
        <v>116</v>
      </c>
      <c r="C1748" s="7" t="n">
        <v>5</v>
      </c>
      <c r="D1748" s="7" t="n">
        <v>1084227584</v>
      </c>
    </row>
    <row r="1749" spans="1:6">
      <c r="A1749" t="s">
        <v>4</v>
      </c>
      <c r="B1749" s="4" t="s">
        <v>5</v>
      </c>
      <c r="C1749" s="4" t="s">
        <v>13</v>
      </c>
      <c r="D1749" s="4" t="s">
        <v>10</v>
      </c>
    </row>
    <row r="1750" spans="1:6">
      <c r="A1750" t="n">
        <v>13889</v>
      </c>
      <c r="B1750" s="54" t="n">
        <v>116</v>
      </c>
      <c r="C1750" s="7" t="n">
        <v>6</v>
      </c>
      <c r="D1750" s="7" t="n">
        <v>1</v>
      </c>
    </row>
    <row r="1751" spans="1:6">
      <c r="A1751" t="s">
        <v>4</v>
      </c>
      <c r="B1751" s="4" t="s">
        <v>5</v>
      </c>
      <c r="C1751" s="4" t="s">
        <v>13</v>
      </c>
      <c r="D1751" s="4" t="s">
        <v>10</v>
      </c>
      <c r="E1751" s="4" t="s">
        <v>6</v>
      </c>
      <c r="F1751" s="4" t="s">
        <v>6</v>
      </c>
      <c r="G1751" s="4" t="s">
        <v>6</v>
      </c>
      <c r="H1751" s="4" t="s">
        <v>6</v>
      </c>
    </row>
    <row r="1752" spans="1:6">
      <c r="A1752" t="n">
        <v>13893</v>
      </c>
      <c r="B1752" s="36" t="n">
        <v>51</v>
      </c>
      <c r="C1752" s="7" t="n">
        <v>3</v>
      </c>
      <c r="D1752" s="7" t="n">
        <v>0</v>
      </c>
      <c r="E1752" s="7" t="s">
        <v>162</v>
      </c>
      <c r="F1752" s="7" t="s">
        <v>51</v>
      </c>
      <c r="G1752" s="7" t="s">
        <v>50</v>
      </c>
      <c r="H1752" s="7" t="s">
        <v>51</v>
      </c>
    </row>
    <row r="1753" spans="1:6">
      <c r="A1753" t="s">
        <v>4</v>
      </c>
      <c r="B1753" s="4" t="s">
        <v>5</v>
      </c>
      <c r="C1753" s="4" t="s">
        <v>10</v>
      </c>
      <c r="D1753" s="4" t="s">
        <v>13</v>
      </c>
      <c r="E1753" s="4" t="s">
        <v>6</v>
      </c>
      <c r="F1753" s="4" t="s">
        <v>22</v>
      </c>
      <c r="G1753" s="4" t="s">
        <v>22</v>
      </c>
      <c r="H1753" s="4" t="s">
        <v>22</v>
      </c>
    </row>
    <row r="1754" spans="1:6">
      <c r="A1754" t="n">
        <v>13906</v>
      </c>
      <c r="B1754" s="47" t="n">
        <v>48</v>
      </c>
      <c r="C1754" s="7" t="n">
        <v>0</v>
      </c>
      <c r="D1754" s="7" t="n">
        <v>0</v>
      </c>
      <c r="E1754" s="7" t="s">
        <v>151</v>
      </c>
      <c r="F1754" s="7" t="n">
        <v>0</v>
      </c>
      <c r="G1754" s="7" t="n">
        <v>1</v>
      </c>
      <c r="H1754" s="7" t="n">
        <v>0</v>
      </c>
    </row>
    <row r="1755" spans="1:6">
      <c r="A1755" t="s">
        <v>4</v>
      </c>
      <c r="B1755" s="4" t="s">
        <v>5</v>
      </c>
      <c r="C1755" s="4" t="s">
        <v>13</v>
      </c>
      <c r="D1755" s="4" t="s">
        <v>13</v>
      </c>
      <c r="E1755" s="4" t="s">
        <v>22</v>
      </c>
      <c r="F1755" s="4" t="s">
        <v>22</v>
      </c>
      <c r="G1755" s="4" t="s">
        <v>22</v>
      </c>
      <c r="H1755" s="4" t="s">
        <v>10</v>
      </c>
    </row>
    <row r="1756" spans="1:6">
      <c r="A1756" t="n">
        <v>13932</v>
      </c>
      <c r="B1756" s="32" t="n">
        <v>45</v>
      </c>
      <c r="C1756" s="7" t="n">
        <v>2</v>
      </c>
      <c r="D1756" s="7" t="n">
        <v>3</v>
      </c>
      <c r="E1756" s="7" t="n">
        <v>85.8899993896484</v>
      </c>
      <c r="F1756" s="7" t="n">
        <v>37.5299987792969</v>
      </c>
      <c r="G1756" s="7" t="n">
        <v>-218.279998779297</v>
      </c>
      <c r="H1756" s="7" t="n">
        <v>0</v>
      </c>
    </row>
    <row r="1757" spans="1:6">
      <c r="A1757" t="s">
        <v>4</v>
      </c>
      <c r="B1757" s="4" t="s">
        <v>5</v>
      </c>
      <c r="C1757" s="4" t="s">
        <v>13</v>
      </c>
      <c r="D1757" s="4" t="s">
        <v>13</v>
      </c>
      <c r="E1757" s="4" t="s">
        <v>22</v>
      </c>
      <c r="F1757" s="4" t="s">
        <v>22</v>
      </c>
      <c r="G1757" s="4" t="s">
        <v>22</v>
      </c>
      <c r="H1757" s="4" t="s">
        <v>10</v>
      </c>
      <c r="I1757" s="4" t="s">
        <v>13</v>
      </c>
    </row>
    <row r="1758" spans="1:6">
      <c r="A1758" t="n">
        <v>13949</v>
      </c>
      <c r="B1758" s="32" t="n">
        <v>45</v>
      </c>
      <c r="C1758" s="7" t="n">
        <v>4</v>
      </c>
      <c r="D1758" s="7" t="n">
        <v>3</v>
      </c>
      <c r="E1758" s="7" t="n">
        <v>345.850006103516</v>
      </c>
      <c r="F1758" s="7" t="n">
        <v>158.759994506836</v>
      </c>
      <c r="G1758" s="7" t="n">
        <v>6</v>
      </c>
      <c r="H1758" s="7" t="n">
        <v>0</v>
      </c>
      <c r="I1758" s="7" t="n">
        <v>0</v>
      </c>
    </row>
    <row r="1759" spans="1:6">
      <c r="A1759" t="s">
        <v>4</v>
      </c>
      <c r="B1759" s="4" t="s">
        <v>5</v>
      </c>
      <c r="C1759" s="4" t="s">
        <v>13</v>
      </c>
      <c r="D1759" s="4" t="s">
        <v>13</v>
      </c>
      <c r="E1759" s="4" t="s">
        <v>22</v>
      </c>
      <c r="F1759" s="4" t="s">
        <v>10</v>
      </c>
    </row>
    <row r="1760" spans="1:6">
      <c r="A1760" t="n">
        <v>13967</v>
      </c>
      <c r="B1760" s="32" t="n">
        <v>45</v>
      </c>
      <c r="C1760" s="7" t="n">
        <v>5</v>
      </c>
      <c r="D1760" s="7" t="n">
        <v>3</v>
      </c>
      <c r="E1760" s="7" t="n">
        <v>1.10000002384186</v>
      </c>
      <c r="F1760" s="7" t="n">
        <v>0</v>
      </c>
    </row>
    <row r="1761" spans="1:9">
      <c r="A1761" t="s">
        <v>4</v>
      </c>
      <c r="B1761" s="4" t="s">
        <v>5</v>
      </c>
      <c r="C1761" s="4" t="s">
        <v>13</v>
      </c>
      <c r="D1761" s="4" t="s">
        <v>13</v>
      </c>
      <c r="E1761" s="4" t="s">
        <v>22</v>
      </c>
      <c r="F1761" s="4" t="s">
        <v>10</v>
      </c>
    </row>
    <row r="1762" spans="1:9">
      <c r="A1762" t="n">
        <v>13976</v>
      </c>
      <c r="B1762" s="32" t="n">
        <v>45</v>
      </c>
      <c r="C1762" s="7" t="n">
        <v>11</v>
      </c>
      <c r="D1762" s="7" t="n">
        <v>3</v>
      </c>
      <c r="E1762" s="7" t="n">
        <v>40</v>
      </c>
      <c r="F1762" s="7" t="n">
        <v>0</v>
      </c>
    </row>
    <row r="1763" spans="1:9">
      <c r="A1763" t="s">
        <v>4</v>
      </c>
      <c r="B1763" s="4" t="s">
        <v>5</v>
      </c>
      <c r="C1763" s="4" t="s">
        <v>13</v>
      </c>
      <c r="D1763" s="4" t="s">
        <v>13</v>
      </c>
      <c r="E1763" s="4" t="s">
        <v>22</v>
      </c>
      <c r="F1763" s="4" t="s">
        <v>22</v>
      </c>
      <c r="G1763" s="4" t="s">
        <v>22</v>
      </c>
      <c r="H1763" s="4" t="s">
        <v>10</v>
      </c>
    </row>
    <row r="1764" spans="1:9">
      <c r="A1764" t="n">
        <v>13985</v>
      </c>
      <c r="B1764" s="32" t="n">
        <v>45</v>
      </c>
      <c r="C1764" s="7" t="n">
        <v>2</v>
      </c>
      <c r="D1764" s="7" t="n">
        <v>3</v>
      </c>
      <c r="E1764" s="7" t="n">
        <v>85.9100036621094</v>
      </c>
      <c r="F1764" s="7" t="n">
        <v>37.5299987792969</v>
      </c>
      <c r="G1764" s="7" t="n">
        <v>-218.330001831055</v>
      </c>
      <c r="H1764" s="7" t="n">
        <v>2500</v>
      </c>
    </row>
    <row r="1765" spans="1:9">
      <c r="A1765" t="s">
        <v>4</v>
      </c>
      <c r="B1765" s="4" t="s">
        <v>5</v>
      </c>
      <c r="C1765" s="4" t="s">
        <v>13</v>
      </c>
      <c r="D1765" s="4" t="s">
        <v>13</v>
      </c>
      <c r="E1765" s="4" t="s">
        <v>22</v>
      </c>
      <c r="F1765" s="4" t="s">
        <v>22</v>
      </c>
      <c r="G1765" s="4" t="s">
        <v>22</v>
      </c>
      <c r="H1765" s="4" t="s">
        <v>10</v>
      </c>
      <c r="I1765" s="4" t="s">
        <v>13</v>
      </c>
    </row>
    <row r="1766" spans="1:9">
      <c r="A1766" t="n">
        <v>14002</v>
      </c>
      <c r="B1766" s="32" t="n">
        <v>45</v>
      </c>
      <c r="C1766" s="7" t="n">
        <v>4</v>
      </c>
      <c r="D1766" s="7" t="n">
        <v>3</v>
      </c>
      <c r="E1766" s="7" t="n">
        <v>18.5300006866455</v>
      </c>
      <c r="F1766" s="7" t="n">
        <v>65.4000015258789</v>
      </c>
      <c r="G1766" s="7" t="n">
        <v>6</v>
      </c>
      <c r="H1766" s="7" t="n">
        <v>2500</v>
      </c>
      <c r="I1766" s="7" t="n">
        <v>1</v>
      </c>
    </row>
    <row r="1767" spans="1:9">
      <c r="A1767" t="s">
        <v>4</v>
      </c>
      <c r="B1767" s="4" t="s">
        <v>5</v>
      </c>
      <c r="C1767" s="4" t="s">
        <v>13</v>
      </c>
      <c r="D1767" s="4" t="s">
        <v>13</v>
      </c>
      <c r="E1767" s="4" t="s">
        <v>22</v>
      </c>
      <c r="F1767" s="4" t="s">
        <v>10</v>
      </c>
    </row>
    <row r="1768" spans="1:9">
      <c r="A1768" t="n">
        <v>14020</v>
      </c>
      <c r="B1768" s="32" t="n">
        <v>45</v>
      </c>
      <c r="C1768" s="7" t="n">
        <v>5</v>
      </c>
      <c r="D1768" s="7" t="n">
        <v>3</v>
      </c>
      <c r="E1768" s="7" t="n">
        <v>1</v>
      </c>
      <c r="F1768" s="7" t="n">
        <v>3500</v>
      </c>
    </row>
    <row r="1769" spans="1:9">
      <c r="A1769" t="s">
        <v>4</v>
      </c>
      <c r="B1769" s="4" t="s">
        <v>5</v>
      </c>
      <c r="C1769" s="4" t="s">
        <v>13</v>
      </c>
      <c r="D1769" s="4" t="s">
        <v>10</v>
      </c>
    </row>
    <row r="1770" spans="1:9">
      <c r="A1770" t="n">
        <v>14029</v>
      </c>
      <c r="B1770" s="34" t="n">
        <v>58</v>
      </c>
      <c r="C1770" s="7" t="n">
        <v>255</v>
      </c>
      <c r="D1770" s="7" t="n">
        <v>0</v>
      </c>
    </row>
    <row r="1771" spans="1:9">
      <c r="A1771" t="s">
        <v>4</v>
      </c>
      <c r="B1771" s="4" t="s">
        <v>5</v>
      </c>
      <c r="C1771" s="4" t="s">
        <v>10</v>
      </c>
    </row>
    <row r="1772" spans="1:9">
      <c r="A1772" t="n">
        <v>14033</v>
      </c>
      <c r="B1772" s="30" t="n">
        <v>16</v>
      </c>
      <c r="C1772" s="7" t="n">
        <v>1000</v>
      </c>
    </row>
    <row r="1773" spans="1:9">
      <c r="A1773" t="s">
        <v>4</v>
      </c>
      <c r="B1773" s="4" t="s">
        <v>5</v>
      </c>
      <c r="C1773" s="4" t="s">
        <v>10</v>
      </c>
      <c r="D1773" s="4" t="s">
        <v>13</v>
      </c>
      <c r="E1773" s="4" t="s">
        <v>6</v>
      </c>
      <c r="F1773" s="4" t="s">
        <v>22</v>
      </c>
      <c r="G1773" s="4" t="s">
        <v>22</v>
      </c>
      <c r="H1773" s="4" t="s">
        <v>22</v>
      </c>
    </row>
    <row r="1774" spans="1:9">
      <c r="A1774" t="n">
        <v>14036</v>
      </c>
      <c r="B1774" s="47" t="n">
        <v>48</v>
      </c>
      <c r="C1774" s="7" t="n">
        <v>0</v>
      </c>
      <c r="D1774" s="7" t="n">
        <v>0</v>
      </c>
      <c r="E1774" s="7" t="s">
        <v>138</v>
      </c>
      <c r="F1774" s="7" t="n">
        <v>-1</v>
      </c>
      <c r="G1774" s="7" t="n">
        <v>1</v>
      </c>
      <c r="H1774" s="7" t="n">
        <v>0</v>
      </c>
    </row>
    <row r="1775" spans="1:9">
      <c r="A1775" t="s">
        <v>4</v>
      </c>
      <c r="B1775" s="4" t="s">
        <v>5</v>
      </c>
      <c r="C1775" s="4" t="s">
        <v>10</v>
      </c>
    </row>
    <row r="1776" spans="1:9">
      <c r="A1776" t="n">
        <v>14062</v>
      </c>
      <c r="B1776" s="30" t="n">
        <v>16</v>
      </c>
      <c r="C1776" s="7" t="n">
        <v>500</v>
      </c>
    </row>
    <row r="1777" spans="1:9">
      <c r="A1777" t="s">
        <v>4</v>
      </c>
      <c r="B1777" s="4" t="s">
        <v>5</v>
      </c>
      <c r="C1777" s="4" t="s">
        <v>13</v>
      </c>
      <c r="D1777" s="4" t="s">
        <v>10</v>
      </c>
      <c r="E1777" s="4" t="s">
        <v>6</v>
      </c>
    </row>
    <row r="1778" spans="1:9">
      <c r="A1778" t="n">
        <v>14065</v>
      </c>
      <c r="B1778" s="36" t="n">
        <v>51</v>
      </c>
      <c r="C1778" s="7" t="n">
        <v>4</v>
      </c>
      <c r="D1778" s="7" t="n">
        <v>0</v>
      </c>
      <c r="E1778" s="7" t="s">
        <v>163</v>
      </c>
    </row>
    <row r="1779" spans="1:9">
      <c r="A1779" t="s">
        <v>4</v>
      </c>
      <c r="B1779" s="4" t="s">
        <v>5</v>
      </c>
      <c r="C1779" s="4" t="s">
        <v>10</v>
      </c>
    </row>
    <row r="1780" spans="1:9">
      <c r="A1780" t="n">
        <v>14079</v>
      </c>
      <c r="B1780" s="30" t="n">
        <v>16</v>
      </c>
      <c r="C1780" s="7" t="n">
        <v>0</v>
      </c>
    </row>
    <row r="1781" spans="1:9">
      <c r="A1781" t="s">
        <v>4</v>
      </c>
      <c r="B1781" s="4" t="s">
        <v>5</v>
      </c>
      <c r="C1781" s="4" t="s">
        <v>10</v>
      </c>
      <c r="D1781" s="4" t="s">
        <v>13</v>
      </c>
      <c r="E1781" s="4" t="s">
        <v>9</v>
      </c>
      <c r="F1781" s="4" t="s">
        <v>37</v>
      </c>
      <c r="G1781" s="4" t="s">
        <v>13</v>
      </c>
      <c r="H1781" s="4" t="s">
        <v>13</v>
      </c>
      <c r="I1781" s="4" t="s">
        <v>13</v>
      </c>
    </row>
    <row r="1782" spans="1:9">
      <c r="A1782" t="n">
        <v>14082</v>
      </c>
      <c r="B1782" s="37" t="n">
        <v>26</v>
      </c>
      <c r="C1782" s="7" t="n">
        <v>0</v>
      </c>
      <c r="D1782" s="7" t="n">
        <v>17</v>
      </c>
      <c r="E1782" s="7" t="n">
        <v>53970</v>
      </c>
      <c r="F1782" s="7" t="s">
        <v>164</v>
      </c>
      <c r="G1782" s="7" t="n">
        <v>8</v>
      </c>
      <c r="H1782" s="7" t="n">
        <v>2</v>
      </c>
      <c r="I1782" s="7" t="n">
        <v>0</v>
      </c>
    </row>
    <row r="1783" spans="1:9">
      <c r="A1783" t="s">
        <v>4</v>
      </c>
      <c r="B1783" s="4" t="s">
        <v>5</v>
      </c>
      <c r="C1783" s="4" t="s">
        <v>10</v>
      </c>
    </row>
    <row r="1784" spans="1:9">
      <c r="A1784" t="n">
        <v>14111</v>
      </c>
      <c r="B1784" s="30" t="n">
        <v>16</v>
      </c>
      <c r="C1784" s="7" t="n">
        <v>2000</v>
      </c>
    </row>
    <row r="1785" spans="1:9">
      <c r="A1785" t="s">
        <v>4</v>
      </c>
      <c r="B1785" s="4" t="s">
        <v>5</v>
      </c>
      <c r="C1785" s="4" t="s">
        <v>10</v>
      </c>
      <c r="D1785" s="4" t="s">
        <v>13</v>
      </c>
    </row>
    <row r="1786" spans="1:9">
      <c r="A1786" t="n">
        <v>14114</v>
      </c>
      <c r="B1786" s="39" t="n">
        <v>89</v>
      </c>
      <c r="C1786" s="7" t="n">
        <v>65533</v>
      </c>
      <c r="D1786" s="7" t="n">
        <v>0</v>
      </c>
    </row>
    <row r="1787" spans="1:9">
      <c r="A1787" t="s">
        <v>4</v>
      </c>
      <c r="B1787" s="4" t="s">
        <v>5</v>
      </c>
      <c r="C1787" s="4" t="s">
        <v>13</v>
      </c>
      <c r="D1787" s="4" t="s">
        <v>10</v>
      </c>
    </row>
    <row r="1788" spans="1:9">
      <c r="A1788" t="n">
        <v>14118</v>
      </c>
      <c r="B1788" s="32" t="n">
        <v>45</v>
      </c>
      <c r="C1788" s="7" t="n">
        <v>7</v>
      </c>
      <c r="D1788" s="7" t="n">
        <v>255</v>
      </c>
    </row>
    <row r="1789" spans="1:9">
      <c r="A1789" t="s">
        <v>4</v>
      </c>
      <c r="B1789" s="4" t="s">
        <v>5</v>
      </c>
      <c r="C1789" s="4" t="s">
        <v>13</v>
      </c>
      <c r="D1789" s="4" t="s">
        <v>10</v>
      </c>
      <c r="E1789" s="4" t="s">
        <v>22</v>
      </c>
    </row>
    <row r="1790" spans="1:9">
      <c r="A1790" t="n">
        <v>14122</v>
      </c>
      <c r="B1790" s="34" t="n">
        <v>58</v>
      </c>
      <c r="C1790" s="7" t="n">
        <v>101</v>
      </c>
      <c r="D1790" s="7" t="n">
        <v>300</v>
      </c>
      <c r="E1790" s="7" t="n">
        <v>1</v>
      </c>
    </row>
    <row r="1791" spans="1:9">
      <c r="A1791" t="s">
        <v>4</v>
      </c>
      <c r="B1791" s="4" t="s">
        <v>5</v>
      </c>
      <c r="C1791" s="4" t="s">
        <v>13</v>
      </c>
      <c r="D1791" s="4" t="s">
        <v>10</v>
      </c>
    </row>
    <row r="1792" spans="1:9">
      <c r="A1792" t="n">
        <v>14130</v>
      </c>
      <c r="B1792" s="34" t="n">
        <v>58</v>
      </c>
      <c r="C1792" s="7" t="n">
        <v>254</v>
      </c>
      <c r="D1792" s="7" t="n">
        <v>0</v>
      </c>
    </row>
    <row r="1793" spans="1:9">
      <c r="A1793" t="s">
        <v>4</v>
      </c>
      <c r="B1793" s="4" t="s">
        <v>5</v>
      </c>
      <c r="C1793" s="4" t="s">
        <v>13</v>
      </c>
      <c r="D1793" s="4" t="s">
        <v>13</v>
      </c>
      <c r="E1793" s="4" t="s">
        <v>22</v>
      </c>
      <c r="F1793" s="4" t="s">
        <v>22</v>
      </c>
      <c r="G1793" s="4" t="s">
        <v>22</v>
      </c>
      <c r="H1793" s="4" t="s">
        <v>10</v>
      </c>
    </row>
    <row r="1794" spans="1:9">
      <c r="A1794" t="n">
        <v>14134</v>
      </c>
      <c r="B1794" s="32" t="n">
        <v>45</v>
      </c>
      <c r="C1794" s="7" t="n">
        <v>2</v>
      </c>
      <c r="D1794" s="7" t="n">
        <v>3</v>
      </c>
      <c r="E1794" s="7" t="n">
        <v>85.75</v>
      </c>
      <c r="F1794" s="7" t="n">
        <v>37.2599983215332</v>
      </c>
      <c r="G1794" s="7" t="n">
        <v>-218.25</v>
      </c>
      <c r="H1794" s="7" t="n">
        <v>0</v>
      </c>
    </row>
    <row r="1795" spans="1:9">
      <c r="A1795" t="s">
        <v>4</v>
      </c>
      <c r="B1795" s="4" t="s">
        <v>5</v>
      </c>
      <c r="C1795" s="4" t="s">
        <v>13</v>
      </c>
      <c r="D1795" s="4" t="s">
        <v>13</v>
      </c>
      <c r="E1795" s="4" t="s">
        <v>22</v>
      </c>
      <c r="F1795" s="4" t="s">
        <v>22</v>
      </c>
      <c r="G1795" s="4" t="s">
        <v>22</v>
      </c>
      <c r="H1795" s="4" t="s">
        <v>10</v>
      </c>
      <c r="I1795" s="4" t="s">
        <v>13</v>
      </c>
    </row>
    <row r="1796" spans="1:9">
      <c r="A1796" t="n">
        <v>14151</v>
      </c>
      <c r="B1796" s="32" t="n">
        <v>45</v>
      </c>
      <c r="C1796" s="7" t="n">
        <v>4</v>
      </c>
      <c r="D1796" s="7" t="n">
        <v>3</v>
      </c>
      <c r="E1796" s="7" t="n">
        <v>70.3499984741211</v>
      </c>
      <c r="F1796" s="7" t="n">
        <v>87.9199981689453</v>
      </c>
      <c r="G1796" s="7" t="n">
        <v>-10</v>
      </c>
      <c r="H1796" s="7" t="n">
        <v>0</v>
      </c>
      <c r="I1796" s="7" t="n">
        <v>0</v>
      </c>
    </row>
    <row r="1797" spans="1:9">
      <c r="A1797" t="s">
        <v>4</v>
      </c>
      <c r="B1797" s="4" t="s">
        <v>5</v>
      </c>
      <c r="C1797" s="4" t="s">
        <v>13</v>
      </c>
      <c r="D1797" s="4" t="s">
        <v>13</v>
      </c>
      <c r="E1797" s="4" t="s">
        <v>22</v>
      </c>
      <c r="F1797" s="4" t="s">
        <v>10</v>
      </c>
    </row>
    <row r="1798" spans="1:9">
      <c r="A1798" t="n">
        <v>14169</v>
      </c>
      <c r="B1798" s="32" t="n">
        <v>45</v>
      </c>
      <c r="C1798" s="7" t="n">
        <v>5</v>
      </c>
      <c r="D1798" s="7" t="n">
        <v>3</v>
      </c>
      <c r="E1798" s="7" t="n">
        <v>0.800000011920929</v>
      </c>
      <c r="F1798" s="7" t="n">
        <v>0</v>
      </c>
    </row>
    <row r="1799" spans="1:9">
      <c r="A1799" t="s">
        <v>4</v>
      </c>
      <c r="B1799" s="4" t="s">
        <v>5</v>
      </c>
      <c r="C1799" s="4" t="s">
        <v>13</v>
      </c>
      <c r="D1799" s="4" t="s">
        <v>13</v>
      </c>
      <c r="E1799" s="4" t="s">
        <v>22</v>
      </c>
      <c r="F1799" s="4" t="s">
        <v>10</v>
      </c>
    </row>
    <row r="1800" spans="1:9">
      <c r="A1800" t="n">
        <v>14178</v>
      </c>
      <c r="B1800" s="32" t="n">
        <v>45</v>
      </c>
      <c r="C1800" s="7" t="n">
        <v>11</v>
      </c>
      <c r="D1800" s="7" t="n">
        <v>3</v>
      </c>
      <c r="E1800" s="7" t="n">
        <v>44</v>
      </c>
      <c r="F1800" s="7" t="n">
        <v>0</v>
      </c>
    </row>
    <row r="1801" spans="1:9">
      <c r="A1801" t="s">
        <v>4</v>
      </c>
      <c r="B1801" s="4" t="s">
        <v>5</v>
      </c>
      <c r="C1801" s="4" t="s">
        <v>13</v>
      </c>
      <c r="D1801" s="4" t="s">
        <v>13</v>
      </c>
      <c r="E1801" s="4" t="s">
        <v>22</v>
      </c>
      <c r="F1801" s="4" t="s">
        <v>22</v>
      </c>
      <c r="G1801" s="4" t="s">
        <v>22</v>
      </c>
      <c r="H1801" s="4" t="s">
        <v>10</v>
      </c>
    </row>
    <row r="1802" spans="1:9">
      <c r="A1802" t="n">
        <v>14187</v>
      </c>
      <c r="B1802" s="32" t="n">
        <v>45</v>
      </c>
      <c r="C1802" s="7" t="n">
        <v>2</v>
      </c>
      <c r="D1802" s="7" t="n">
        <v>3</v>
      </c>
      <c r="E1802" s="7" t="n">
        <v>85.7900009155273</v>
      </c>
      <c r="F1802" s="7" t="n">
        <v>37.5900001525879</v>
      </c>
      <c r="G1802" s="7" t="n">
        <v>-218.25</v>
      </c>
      <c r="H1802" s="7" t="n">
        <v>3000</v>
      </c>
    </row>
    <row r="1803" spans="1:9">
      <c r="A1803" t="s">
        <v>4</v>
      </c>
      <c r="B1803" s="4" t="s">
        <v>5</v>
      </c>
      <c r="C1803" s="4" t="s">
        <v>13</v>
      </c>
      <c r="D1803" s="4" t="s">
        <v>13</v>
      </c>
      <c r="E1803" s="4" t="s">
        <v>22</v>
      </c>
      <c r="F1803" s="4" t="s">
        <v>22</v>
      </c>
      <c r="G1803" s="4" t="s">
        <v>22</v>
      </c>
      <c r="H1803" s="4" t="s">
        <v>10</v>
      </c>
      <c r="I1803" s="4" t="s">
        <v>13</v>
      </c>
    </row>
    <row r="1804" spans="1:9">
      <c r="A1804" t="n">
        <v>14204</v>
      </c>
      <c r="B1804" s="32" t="n">
        <v>45</v>
      </c>
      <c r="C1804" s="7" t="n">
        <v>4</v>
      </c>
      <c r="D1804" s="7" t="n">
        <v>3</v>
      </c>
      <c r="E1804" s="7" t="n">
        <v>61.5299987792969</v>
      </c>
      <c r="F1804" s="7" t="n">
        <v>80.5100021362305</v>
      </c>
      <c r="G1804" s="7" t="n">
        <v>6</v>
      </c>
      <c r="H1804" s="7" t="n">
        <v>3000</v>
      </c>
      <c r="I1804" s="7" t="n">
        <v>1</v>
      </c>
    </row>
    <row r="1805" spans="1:9">
      <c r="A1805" t="s">
        <v>4</v>
      </c>
      <c r="B1805" s="4" t="s">
        <v>5</v>
      </c>
      <c r="C1805" s="4" t="s">
        <v>13</v>
      </c>
      <c r="D1805" s="4" t="s">
        <v>13</v>
      </c>
      <c r="E1805" s="4" t="s">
        <v>22</v>
      </c>
      <c r="F1805" s="4" t="s">
        <v>10</v>
      </c>
    </row>
    <row r="1806" spans="1:9">
      <c r="A1806" t="n">
        <v>14222</v>
      </c>
      <c r="B1806" s="32" t="n">
        <v>45</v>
      </c>
      <c r="C1806" s="7" t="n">
        <v>5</v>
      </c>
      <c r="D1806" s="7" t="n">
        <v>3</v>
      </c>
      <c r="E1806" s="7" t="n">
        <v>1.10000002384186</v>
      </c>
      <c r="F1806" s="7" t="n">
        <v>3000</v>
      </c>
    </row>
    <row r="1807" spans="1:9">
      <c r="A1807" t="s">
        <v>4</v>
      </c>
      <c r="B1807" s="4" t="s">
        <v>5</v>
      </c>
      <c r="C1807" s="4" t="s">
        <v>13</v>
      </c>
      <c r="D1807" s="4" t="s">
        <v>10</v>
      </c>
      <c r="E1807" s="4" t="s">
        <v>10</v>
      </c>
      <c r="F1807" s="4" t="s">
        <v>9</v>
      </c>
    </row>
    <row r="1808" spans="1:9">
      <c r="A1808" t="n">
        <v>14231</v>
      </c>
      <c r="B1808" s="64" t="n">
        <v>84</v>
      </c>
      <c r="C1808" s="7" t="n">
        <v>0</v>
      </c>
      <c r="D1808" s="7" t="n">
        <v>2</v>
      </c>
      <c r="E1808" s="7" t="n">
        <v>0</v>
      </c>
      <c r="F1808" s="7" t="n">
        <v>1056964608</v>
      </c>
    </row>
    <row r="1809" spans="1:9">
      <c r="A1809" t="s">
        <v>4</v>
      </c>
      <c r="B1809" s="4" t="s">
        <v>5</v>
      </c>
      <c r="C1809" s="4" t="s">
        <v>10</v>
      </c>
      <c r="D1809" s="4" t="s">
        <v>13</v>
      </c>
      <c r="E1809" s="4" t="s">
        <v>6</v>
      </c>
      <c r="F1809" s="4" t="s">
        <v>22</v>
      </c>
      <c r="G1809" s="4" t="s">
        <v>22</v>
      </c>
      <c r="H1809" s="4" t="s">
        <v>22</v>
      </c>
    </row>
    <row r="1810" spans="1:9">
      <c r="A1810" t="n">
        <v>14241</v>
      </c>
      <c r="B1810" s="47" t="n">
        <v>48</v>
      </c>
      <c r="C1810" s="7" t="n">
        <v>0</v>
      </c>
      <c r="D1810" s="7" t="n">
        <v>0</v>
      </c>
      <c r="E1810" s="7" t="s">
        <v>139</v>
      </c>
      <c r="F1810" s="7" t="n">
        <v>-1</v>
      </c>
      <c r="G1810" s="7" t="n">
        <v>1</v>
      </c>
      <c r="H1810" s="7" t="n">
        <v>0</v>
      </c>
    </row>
    <row r="1811" spans="1:9">
      <c r="A1811" t="s">
        <v>4</v>
      </c>
      <c r="B1811" s="4" t="s">
        <v>5</v>
      </c>
      <c r="C1811" s="4" t="s">
        <v>10</v>
      </c>
      <c r="D1811" s="4" t="s">
        <v>22</v>
      </c>
      <c r="E1811" s="4" t="s">
        <v>22</v>
      </c>
      <c r="F1811" s="4" t="s">
        <v>22</v>
      </c>
      <c r="G1811" s="4" t="s">
        <v>10</v>
      </c>
      <c r="H1811" s="4" t="s">
        <v>10</v>
      </c>
    </row>
    <row r="1812" spans="1:9">
      <c r="A1812" t="n">
        <v>14267</v>
      </c>
      <c r="B1812" s="67" t="n">
        <v>60</v>
      </c>
      <c r="C1812" s="7" t="n">
        <v>0</v>
      </c>
      <c r="D1812" s="7" t="n">
        <v>0</v>
      </c>
      <c r="E1812" s="7" t="n">
        <v>20</v>
      </c>
      <c r="F1812" s="7" t="n">
        <v>0</v>
      </c>
      <c r="G1812" s="7" t="n">
        <v>300</v>
      </c>
      <c r="H1812" s="7" t="n">
        <v>0</v>
      </c>
    </row>
    <row r="1813" spans="1:9">
      <c r="A1813" t="s">
        <v>4</v>
      </c>
      <c r="B1813" s="4" t="s">
        <v>5</v>
      </c>
      <c r="C1813" s="4" t="s">
        <v>10</v>
      </c>
      <c r="D1813" s="4" t="s">
        <v>9</v>
      </c>
      <c r="E1813" s="4" t="s">
        <v>13</v>
      </c>
    </row>
    <row r="1814" spans="1:9">
      <c r="A1814" t="n">
        <v>14286</v>
      </c>
      <c r="B1814" s="68" t="n">
        <v>35</v>
      </c>
      <c r="C1814" s="7" t="n">
        <v>0</v>
      </c>
      <c r="D1814" s="7" t="n">
        <v>0</v>
      </c>
      <c r="E1814" s="7" t="n">
        <v>0</v>
      </c>
    </row>
    <row r="1815" spans="1:9">
      <c r="A1815" t="s">
        <v>4</v>
      </c>
      <c r="B1815" s="4" t="s">
        <v>5</v>
      </c>
      <c r="C1815" s="4" t="s">
        <v>13</v>
      </c>
      <c r="D1815" s="4" t="s">
        <v>10</v>
      </c>
      <c r="E1815" s="4" t="s">
        <v>10</v>
      </c>
      <c r="F1815" s="4" t="s">
        <v>9</v>
      </c>
    </row>
    <row r="1816" spans="1:9">
      <c r="A1816" t="n">
        <v>14294</v>
      </c>
      <c r="B1816" s="64" t="n">
        <v>84</v>
      </c>
      <c r="C1816" s="7" t="n">
        <v>1</v>
      </c>
      <c r="D1816" s="7" t="n">
        <v>0</v>
      </c>
      <c r="E1816" s="7" t="n">
        <v>0</v>
      </c>
      <c r="F1816" s="7" t="n">
        <v>0</v>
      </c>
    </row>
    <row r="1817" spans="1:9">
      <c r="A1817" t="s">
        <v>4</v>
      </c>
      <c r="B1817" s="4" t="s">
        <v>5</v>
      </c>
      <c r="C1817" s="4" t="s">
        <v>13</v>
      </c>
      <c r="D1817" s="4" t="s">
        <v>10</v>
      </c>
    </row>
    <row r="1818" spans="1:9">
      <c r="A1818" t="n">
        <v>14304</v>
      </c>
      <c r="B1818" s="34" t="n">
        <v>58</v>
      </c>
      <c r="C1818" s="7" t="n">
        <v>255</v>
      </c>
      <c r="D1818" s="7" t="n">
        <v>0</v>
      </c>
    </row>
    <row r="1819" spans="1:9">
      <c r="A1819" t="s">
        <v>4</v>
      </c>
      <c r="B1819" s="4" t="s">
        <v>5</v>
      </c>
      <c r="C1819" s="4" t="s">
        <v>13</v>
      </c>
      <c r="D1819" s="4" t="s">
        <v>22</v>
      </c>
      <c r="E1819" s="4" t="s">
        <v>22</v>
      </c>
      <c r="F1819" s="4" t="s">
        <v>22</v>
      </c>
    </row>
    <row r="1820" spans="1:9">
      <c r="A1820" t="n">
        <v>14308</v>
      </c>
      <c r="B1820" s="32" t="n">
        <v>45</v>
      </c>
      <c r="C1820" s="7" t="n">
        <v>9</v>
      </c>
      <c r="D1820" s="7" t="n">
        <v>0.0199999995529652</v>
      </c>
      <c r="E1820" s="7" t="n">
        <v>0.0199999995529652</v>
      </c>
      <c r="F1820" s="7" t="n">
        <v>0.5</v>
      </c>
    </row>
    <row r="1821" spans="1:9">
      <c r="A1821" t="s">
        <v>4</v>
      </c>
      <c r="B1821" s="4" t="s">
        <v>5</v>
      </c>
      <c r="C1821" s="4" t="s">
        <v>13</v>
      </c>
      <c r="D1821" s="4" t="s">
        <v>10</v>
      </c>
      <c r="E1821" s="4" t="s">
        <v>6</v>
      </c>
    </row>
    <row r="1822" spans="1:9">
      <c r="A1822" t="n">
        <v>14322</v>
      </c>
      <c r="B1822" s="36" t="n">
        <v>51</v>
      </c>
      <c r="C1822" s="7" t="n">
        <v>4</v>
      </c>
      <c r="D1822" s="7" t="n">
        <v>0</v>
      </c>
      <c r="E1822" s="7" t="s">
        <v>122</v>
      </c>
    </row>
    <row r="1823" spans="1:9">
      <c r="A1823" t="s">
        <v>4</v>
      </c>
      <c r="B1823" s="4" t="s">
        <v>5</v>
      </c>
      <c r="C1823" s="4" t="s">
        <v>10</v>
      </c>
    </row>
    <row r="1824" spans="1:9">
      <c r="A1824" t="n">
        <v>14335</v>
      </c>
      <c r="B1824" s="30" t="n">
        <v>16</v>
      </c>
      <c r="C1824" s="7" t="n">
        <v>0</v>
      </c>
    </row>
    <row r="1825" spans="1:8">
      <c r="A1825" t="s">
        <v>4</v>
      </c>
      <c r="B1825" s="4" t="s">
        <v>5</v>
      </c>
      <c r="C1825" s="4" t="s">
        <v>10</v>
      </c>
      <c r="D1825" s="4" t="s">
        <v>13</v>
      </c>
      <c r="E1825" s="4" t="s">
        <v>9</v>
      </c>
      <c r="F1825" s="4" t="s">
        <v>37</v>
      </c>
      <c r="G1825" s="4" t="s">
        <v>13</v>
      </c>
      <c r="H1825" s="4" t="s">
        <v>13</v>
      </c>
      <c r="I1825" s="4" t="s">
        <v>13</v>
      </c>
    </row>
    <row r="1826" spans="1:8">
      <c r="A1826" t="n">
        <v>14338</v>
      </c>
      <c r="B1826" s="37" t="n">
        <v>26</v>
      </c>
      <c r="C1826" s="7" t="n">
        <v>0</v>
      </c>
      <c r="D1826" s="7" t="n">
        <v>17</v>
      </c>
      <c r="E1826" s="7" t="n">
        <v>53973</v>
      </c>
      <c r="F1826" s="7" t="s">
        <v>165</v>
      </c>
      <c r="G1826" s="7" t="n">
        <v>8</v>
      </c>
      <c r="H1826" s="7" t="n">
        <v>2</v>
      </c>
      <c r="I1826" s="7" t="n">
        <v>0</v>
      </c>
    </row>
    <row r="1827" spans="1:8">
      <c r="A1827" t="s">
        <v>4</v>
      </c>
      <c r="B1827" s="4" t="s">
        <v>5</v>
      </c>
      <c r="C1827" s="4" t="s">
        <v>10</v>
      </c>
    </row>
    <row r="1828" spans="1:8">
      <c r="A1828" t="n">
        <v>14378</v>
      </c>
      <c r="B1828" s="30" t="n">
        <v>16</v>
      </c>
      <c r="C1828" s="7" t="n">
        <v>3000</v>
      </c>
    </row>
    <row r="1829" spans="1:8">
      <c r="A1829" t="s">
        <v>4</v>
      </c>
      <c r="B1829" s="4" t="s">
        <v>5</v>
      </c>
      <c r="C1829" s="4" t="s">
        <v>10</v>
      </c>
    </row>
    <row r="1830" spans="1:8">
      <c r="A1830" t="n">
        <v>14381</v>
      </c>
      <c r="B1830" s="30" t="n">
        <v>16</v>
      </c>
      <c r="C1830" s="7" t="n">
        <v>100</v>
      </c>
    </row>
    <row r="1831" spans="1:8">
      <c r="A1831" t="s">
        <v>4</v>
      </c>
      <c r="B1831" s="4" t="s">
        <v>5</v>
      </c>
      <c r="C1831" s="4" t="s">
        <v>10</v>
      </c>
      <c r="D1831" s="4" t="s">
        <v>13</v>
      </c>
    </row>
    <row r="1832" spans="1:8">
      <c r="A1832" t="n">
        <v>14384</v>
      </c>
      <c r="B1832" s="39" t="n">
        <v>89</v>
      </c>
      <c r="C1832" s="7" t="n">
        <v>0</v>
      </c>
      <c r="D1832" s="7" t="n">
        <v>0</v>
      </c>
    </row>
    <row r="1833" spans="1:8">
      <c r="A1833" t="s">
        <v>4</v>
      </c>
      <c r="B1833" s="4" t="s">
        <v>5</v>
      </c>
      <c r="C1833" s="4" t="s">
        <v>13</v>
      </c>
      <c r="D1833" s="4" t="s">
        <v>10</v>
      </c>
      <c r="E1833" s="4" t="s">
        <v>9</v>
      </c>
      <c r="F1833" s="4" t="s">
        <v>10</v>
      </c>
      <c r="G1833" s="4" t="s">
        <v>9</v>
      </c>
      <c r="H1833" s="4" t="s">
        <v>13</v>
      </c>
    </row>
    <row r="1834" spans="1:8">
      <c r="A1834" t="n">
        <v>14388</v>
      </c>
      <c r="B1834" s="33" t="n">
        <v>49</v>
      </c>
      <c r="C1834" s="7" t="n">
        <v>0</v>
      </c>
      <c r="D1834" s="7" t="n">
        <v>562</v>
      </c>
      <c r="E1834" s="7" t="n">
        <v>1065353216</v>
      </c>
      <c r="F1834" s="7" t="n">
        <v>0</v>
      </c>
      <c r="G1834" s="7" t="n">
        <v>0</v>
      </c>
      <c r="H1834" s="7" t="n">
        <v>0</v>
      </c>
    </row>
    <row r="1835" spans="1:8">
      <c r="A1835" t="s">
        <v>4</v>
      </c>
      <c r="B1835" s="4" t="s">
        <v>5</v>
      </c>
      <c r="C1835" s="4" t="s">
        <v>13</v>
      </c>
      <c r="D1835" s="4" t="s">
        <v>10</v>
      </c>
    </row>
    <row r="1836" spans="1:8">
      <c r="A1836" t="n">
        <v>14403</v>
      </c>
      <c r="B1836" s="33" t="n">
        <v>49</v>
      </c>
      <c r="C1836" s="7" t="n">
        <v>6</v>
      </c>
      <c r="D1836" s="7" t="n">
        <v>562</v>
      </c>
    </row>
    <row r="1837" spans="1:8">
      <c r="A1837" t="s">
        <v>4</v>
      </c>
      <c r="B1837" s="4" t="s">
        <v>5</v>
      </c>
      <c r="C1837" s="4" t="s">
        <v>13</v>
      </c>
      <c r="D1837" s="4" t="s">
        <v>10</v>
      </c>
      <c r="E1837" s="4" t="s">
        <v>22</v>
      </c>
    </row>
    <row r="1838" spans="1:8">
      <c r="A1838" t="n">
        <v>14407</v>
      </c>
      <c r="B1838" s="34" t="n">
        <v>58</v>
      </c>
      <c r="C1838" s="7" t="n">
        <v>0</v>
      </c>
      <c r="D1838" s="7" t="n">
        <v>1000</v>
      </c>
      <c r="E1838" s="7" t="n">
        <v>1</v>
      </c>
    </row>
    <row r="1839" spans="1:8">
      <c r="A1839" t="s">
        <v>4</v>
      </c>
      <c r="B1839" s="4" t="s">
        <v>5</v>
      </c>
      <c r="C1839" s="4" t="s">
        <v>13</v>
      </c>
      <c r="D1839" s="4" t="s">
        <v>10</v>
      </c>
    </row>
    <row r="1840" spans="1:8">
      <c r="A1840" t="n">
        <v>14415</v>
      </c>
      <c r="B1840" s="34" t="n">
        <v>58</v>
      </c>
      <c r="C1840" s="7" t="n">
        <v>255</v>
      </c>
      <c r="D1840" s="7" t="n">
        <v>0</v>
      </c>
    </row>
    <row r="1841" spans="1:9">
      <c r="A1841" t="s">
        <v>4</v>
      </c>
      <c r="B1841" s="4" t="s">
        <v>5</v>
      </c>
      <c r="C1841" s="4" t="s">
        <v>10</v>
      </c>
      <c r="D1841" s="4" t="s">
        <v>22</v>
      </c>
      <c r="E1841" s="4" t="s">
        <v>22</v>
      </c>
      <c r="F1841" s="4" t="s">
        <v>22</v>
      </c>
      <c r="G1841" s="4" t="s">
        <v>22</v>
      </c>
    </row>
    <row r="1842" spans="1:9">
      <c r="A1842" t="n">
        <v>14419</v>
      </c>
      <c r="B1842" s="43" t="n">
        <v>46</v>
      </c>
      <c r="C1842" s="7" t="n">
        <v>61456</v>
      </c>
      <c r="D1842" s="7" t="n">
        <v>89.3199996948242</v>
      </c>
      <c r="E1842" s="7" t="n">
        <v>36.060001373291</v>
      </c>
      <c r="F1842" s="7" t="n">
        <v>-216.960006713867</v>
      </c>
      <c r="G1842" s="7" t="n">
        <v>3.5</v>
      </c>
    </row>
    <row r="1843" spans="1:9">
      <c r="A1843" t="s">
        <v>4</v>
      </c>
      <c r="B1843" s="4" t="s">
        <v>5</v>
      </c>
      <c r="C1843" s="4" t="s">
        <v>13</v>
      </c>
      <c r="D1843" s="4" t="s">
        <v>10</v>
      </c>
    </row>
    <row r="1844" spans="1:9">
      <c r="A1844" t="n">
        <v>14438</v>
      </c>
      <c r="B1844" s="10" t="n">
        <v>162</v>
      </c>
      <c r="C1844" s="7" t="n">
        <v>1</v>
      </c>
      <c r="D1844" s="7" t="n">
        <v>0</v>
      </c>
    </row>
    <row r="1845" spans="1:9">
      <c r="A1845" t="s">
        <v>4</v>
      </c>
      <c r="B1845" s="4" t="s">
        <v>5</v>
      </c>
    </row>
    <row r="1846" spans="1:9">
      <c r="A1846" t="n">
        <v>14442</v>
      </c>
      <c r="B1846" s="5" t="n">
        <v>1</v>
      </c>
    </row>
    <row r="1847" spans="1:9" s="3" customFormat="1" customHeight="0">
      <c r="A1847" s="3" t="s">
        <v>2</v>
      </c>
      <c r="B1847" s="3" t="s">
        <v>166</v>
      </c>
    </row>
    <row r="1848" spans="1:9">
      <c r="A1848" t="s">
        <v>4</v>
      </c>
      <c r="B1848" s="4" t="s">
        <v>5</v>
      </c>
      <c r="C1848" s="4" t="s">
        <v>13</v>
      </c>
      <c r="D1848" s="4" t="s">
        <v>13</v>
      </c>
      <c r="E1848" s="4" t="s">
        <v>13</v>
      </c>
      <c r="F1848" s="4" t="s">
        <v>13</v>
      </c>
    </row>
    <row r="1849" spans="1:9">
      <c r="A1849" t="n">
        <v>14444</v>
      </c>
      <c r="B1849" s="8" t="n">
        <v>14</v>
      </c>
      <c r="C1849" s="7" t="n">
        <v>2</v>
      </c>
      <c r="D1849" s="7" t="n">
        <v>0</v>
      </c>
      <c r="E1849" s="7" t="n">
        <v>0</v>
      </c>
      <c r="F1849" s="7" t="n">
        <v>0</v>
      </c>
    </row>
    <row r="1850" spans="1:9">
      <c r="A1850" t="s">
        <v>4</v>
      </c>
      <c r="B1850" s="4" t="s">
        <v>5</v>
      </c>
      <c r="C1850" s="4" t="s">
        <v>13</v>
      </c>
      <c r="D1850" s="17" t="s">
        <v>24</v>
      </c>
      <c r="E1850" s="4" t="s">
        <v>5</v>
      </c>
      <c r="F1850" s="4" t="s">
        <v>13</v>
      </c>
      <c r="G1850" s="4" t="s">
        <v>10</v>
      </c>
      <c r="H1850" s="17" t="s">
        <v>25</v>
      </c>
      <c r="I1850" s="4" t="s">
        <v>13</v>
      </c>
      <c r="J1850" s="4" t="s">
        <v>9</v>
      </c>
      <c r="K1850" s="4" t="s">
        <v>13</v>
      </c>
      <c r="L1850" s="4" t="s">
        <v>13</v>
      </c>
      <c r="M1850" s="17" t="s">
        <v>24</v>
      </c>
      <c r="N1850" s="4" t="s">
        <v>5</v>
      </c>
      <c r="O1850" s="4" t="s">
        <v>13</v>
      </c>
      <c r="P1850" s="4" t="s">
        <v>10</v>
      </c>
      <c r="Q1850" s="17" t="s">
        <v>25</v>
      </c>
      <c r="R1850" s="4" t="s">
        <v>13</v>
      </c>
      <c r="S1850" s="4" t="s">
        <v>9</v>
      </c>
      <c r="T1850" s="4" t="s">
        <v>13</v>
      </c>
      <c r="U1850" s="4" t="s">
        <v>13</v>
      </c>
      <c r="V1850" s="4" t="s">
        <v>13</v>
      </c>
      <c r="W1850" s="4" t="s">
        <v>26</v>
      </c>
    </row>
    <row r="1851" spans="1:9">
      <c r="A1851" t="n">
        <v>14449</v>
      </c>
      <c r="B1851" s="16" t="n">
        <v>5</v>
      </c>
      <c r="C1851" s="7" t="n">
        <v>28</v>
      </c>
      <c r="D1851" s="17" t="s">
        <v>3</v>
      </c>
      <c r="E1851" s="10" t="n">
        <v>162</v>
      </c>
      <c r="F1851" s="7" t="n">
        <v>3</v>
      </c>
      <c r="G1851" s="7" t="n">
        <v>25</v>
      </c>
      <c r="H1851" s="17" t="s">
        <v>3</v>
      </c>
      <c r="I1851" s="7" t="n">
        <v>0</v>
      </c>
      <c r="J1851" s="7" t="n">
        <v>1</v>
      </c>
      <c r="K1851" s="7" t="n">
        <v>2</v>
      </c>
      <c r="L1851" s="7" t="n">
        <v>28</v>
      </c>
      <c r="M1851" s="17" t="s">
        <v>3</v>
      </c>
      <c r="N1851" s="10" t="n">
        <v>162</v>
      </c>
      <c r="O1851" s="7" t="n">
        <v>3</v>
      </c>
      <c r="P1851" s="7" t="n">
        <v>25</v>
      </c>
      <c r="Q1851" s="17" t="s">
        <v>3</v>
      </c>
      <c r="R1851" s="7" t="n">
        <v>0</v>
      </c>
      <c r="S1851" s="7" t="n">
        <v>2</v>
      </c>
      <c r="T1851" s="7" t="n">
        <v>2</v>
      </c>
      <c r="U1851" s="7" t="n">
        <v>11</v>
      </c>
      <c r="V1851" s="7" t="n">
        <v>1</v>
      </c>
      <c r="W1851" s="19" t="n">
        <f t="normal" ca="1">A1855</f>
        <v>0</v>
      </c>
    </row>
    <row r="1852" spans="1:9">
      <c r="A1852" t="s">
        <v>4</v>
      </c>
      <c r="B1852" s="4" t="s">
        <v>5</v>
      </c>
      <c r="C1852" s="4" t="s">
        <v>13</v>
      </c>
      <c r="D1852" s="4" t="s">
        <v>10</v>
      </c>
      <c r="E1852" s="4" t="s">
        <v>22</v>
      </c>
    </row>
    <row r="1853" spans="1:9">
      <c r="A1853" t="n">
        <v>14478</v>
      </c>
      <c r="B1853" s="34" t="n">
        <v>58</v>
      </c>
      <c r="C1853" s="7" t="n">
        <v>0</v>
      </c>
      <c r="D1853" s="7" t="n">
        <v>0</v>
      </c>
      <c r="E1853" s="7" t="n">
        <v>1</v>
      </c>
    </row>
    <row r="1854" spans="1:9">
      <c r="A1854" t="s">
        <v>4</v>
      </c>
      <c r="B1854" s="4" t="s">
        <v>5</v>
      </c>
      <c r="C1854" s="4" t="s">
        <v>13</v>
      </c>
      <c r="D1854" s="17" t="s">
        <v>24</v>
      </c>
      <c r="E1854" s="4" t="s">
        <v>5</v>
      </c>
      <c r="F1854" s="4" t="s">
        <v>13</v>
      </c>
      <c r="G1854" s="4" t="s">
        <v>10</v>
      </c>
      <c r="H1854" s="17" t="s">
        <v>25</v>
      </c>
      <c r="I1854" s="4" t="s">
        <v>13</v>
      </c>
      <c r="J1854" s="4" t="s">
        <v>9</v>
      </c>
      <c r="K1854" s="4" t="s">
        <v>13</v>
      </c>
      <c r="L1854" s="4" t="s">
        <v>13</v>
      </c>
      <c r="M1854" s="17" t="s">
        <v>24</v>
      </c>
      <c r="N1854" s="4" t="s">
        <v>5</v>
      </c>
      <c r="O1854" s="4" t="s">
        <v>13</v>
      </c>
      <c r="P1854" s="4" t="s">
        <v>10</v>
      </c>
      <c r="Q1854" s="17" t="s">
        <v>25</v>
      </c>
      <c r="R1854" s="4" t="s">
        <v>13</v>
      </c>
      <c r="S1854" s="4" t="s">
        <v>9</v>
      </c>
      <c r="T1854" s="4" t="s">
        <v>13</v>
      </c>
      <c r="U1854" s="4" t="s">
        <v>13</v>
      </c>
      <c r="V1854" s="4" t="s">
        <v>13</v>
      </c>
      <c r="W1854" s="4" t="s">
        <v>26</v>
      </c>
    </row>
    <row r="1855" spans="1:9">
      <c r="A1855" t="n">
        <v>14486</v>
      </c>
      <c r="B1855" s="16" t="n">
        <v>5</v>
      </c>
      <c r="C1855" s="7" t="n">
        <v>28</v>
      </c>
      <c r="D1855" s="17" t="s">
        <v>3</v>
      </c>
      <c r="E1855" s="10" t="n">
        <v>162</v>
      </c>
      <c r="F1855" s="7" t="n">
        <v>3</v>
      </c>
      <c r="G1855" s="7" t="n">
        <v>25</v>
      </c>
      <c r="H1855" s="17" t="s">
        <v>3</v>
      </c>
      <c r="I1855" s="7" t="n">
        <v>0</v>
      </c>
      <c r="J1855" s="7" t="n">
        <v>1</v>
      </c>
      <c r="K1855" s="7" t="n">
        <v>3</v>
      </c>
      <c r="L1855" s="7" t="n">
        <v>28</v>
      </c>
      <c r="M1855" s="17" t="s">
        <v>3</v>
      </c>
      <c r="N1855" s="10" t="n">
        <v>162</v>
      </c>
      <c r="O1855" s="7" t="n">
        <v>3</v>
      </c>
      <c r="P1855" s="7" t="n">
        <v>25</v>
      </c>
      <c r="Q1855" s="17" t="s">
        <v>3</v>
      </c>
      <c r="R1855" s="7" t="n">
        <v>0</v>
      </c>
      <c r="S1855" s="7" t="n">
        <v>2</v>
      </c>
      <c r="T1855" s="7" t="n">
        <v>3</v>
      </c>
      <c r="U1855" s="7" t="n">
        <v>9</v>
      </c>
      <c r="V1855" s="7" t="n">
        <v>1</v>
      </c>
      <c r="W1855" s="19" t="n">
        <f t="normal" ca="1">A1865</f>
        <v>0</v>
      </c>
    </row>
    <row r="1856" spans="1:9">
      <c r="A1856" t="s">
        <v>4</v>
      </c>
      <c r="B1856" s="4" t="s">
        <v>5</v>
      </c>
      <c r="C1856" s="4" t="s">
        <v>13</v>
      </c>
      <c r="D1856" s="17" t="s">
        <v>24</v>
      </c>
      <c r="E1856" s="4" t="s">
        <v>5</v>
      </c>
      <c r="F1856" s="4" t="s">
        <v>10</v>
      </c>
      <c r="G1856" s="4" t="s">
        <v>13</v>
      </c>
      <c r="H1856" s="4" t="s">
        <v>13</v>
      </c>
      <c r="I1856" s="4" t="s">
        <v>6</v>
      </c>
      <c r="J1856" s="17" t="s">
        <v>25</v>
      </c>
      <c r="K1856" s="4" t="s">
        <v>13</v>
      </c>
      <c r="L1856" s="4" t="s">
        <v>13</v>
      </c>
      <c r="M1856" s="17" t="s">
        <v>24</v>
      </c>
      <c r="N1856" s="4" t="s">
        <v>5</v>
      </c>
      <c r="O1856" s="4" t="s">
        <v>13</v>
      </c>
      <c r="P1856" s="17" t="s">
        <v>25</v>
      </c>
      <c r="Q1856" s="4" t="s">
        <v>13</v>
      </c>
      <c r="R1856" s="4" t="s">
        <v>9</v>
      </c>
      <c r="S1856" s="4" t="s">
        <v>13</v>
      </c>
      <c r="T1856" s="4" t="s">
        <v>13</v>
      </c>
      <c r="U1856" s="4" t="s">
        <v>13</v>
      </c>
      <c r="V1856" s="17" t="s">
        <v>24</v>
      </c>
      <c r="W1856" s="4" t="s">
        <v>5</v>
      </c>
      <c r="X1856" s="4" t="s">
        <v>13</v>
      </c>
      <c r="Y1856" s="17" t="s">
        <v>25</v>
      </c>
      <c r="Z1856" s="4" t="s">
        <v>13</v>
      </c>
      <c r="AA1856" s="4" t="s">
        <v>9</v>
      </c>
      <c r="AB1856" s="4" t="s">
        <v>13</v>
      </c>
      <c r="AC1856" s="4" t="s">
        <v>13</v>
      </c>
      <c r="AD1856" s="4" t="s">
        <v>13</v>
      </c>
      <c r="AE1856" s="4" t="s">
        <v>26</v>
      </c>
    </row>
    <row r="1857" spans="1:31">
      <c r="A1857" t="n">
        <v>14515</v>
      </c>
      <c r="B1857" s="16" t="n">
        <v>5</v>
      </c>
      <c r="C1857" s="7" t="n">
        <v>28</v>
      </c>
      <c r="D1857" s="17" t="s">
        <v>3</v>
      </c>
      <c r="E1857" s="49" t="n">
        <v>47</v>
      </c>
      <c r="F1857" s="7" t="n">
        <v>61456</v>
      </c>
      <c r="G1857" s="7" t="n">
        <v>2</v>
      </c>
      <c r="H1857" s="7" t="n">
        <v>0</v>
      </c>
      <c r="I1857" s="7" t="s">
        <v>87</v>
      </c>
      <c r="J1857" s="17" t="s">
        <v>3</v>
      </c>
      <c r="K1857" s="7" t="n">
        <v>8</v>
      </c>
      <c r="L1857" s="7" t="n">
        <v>28</v>
      </c>
      <c r="M1857" s="17" t="s">
        <v>3</v>
      </c>
      <c r="N1857" s="12" t="n">
        <v>74</v>
      </c>
      <c r="O1857" s="7" t="n">
        <v>65</v>
      </c>
      <c r="P1857" s="17" t="s">
        <v>3</v>
      </c>
      <c r="Q1857" s="7" t="n">
        <v>0</v>
      </c>
      <c r="R1857" s="7" t="n">
        <v>1</v>
      </c>
      <c r="S1857" s="7" t="n">
        <v>3</v>
      </c>
      <c r="T1857" s="7" t="n">
        <v>9</v>
      </c>
      <c r="U1857" s="7" t="n">
        <v>28</v>
      </c>
      <c r="V1857" s="17" t="s">
        <v>3</v>
      </c>
      <c r="W1857" s="12" t="n">
        <v>74</v>
      </c>
      <c r="X1857" s="7" t="n">
        <v>65</v>
      </c>
      <c r="Y1857" s="17" t="s">
        <v>3</v>
      </c>
      <c r="Z1857" s="7" t="n">
        <v>0</v>
      </c>
      <c r="AA1857" s="7" t="n">
        <v>2</v>
      </c>
      <c r="AB1857" s="7" t="n">
        <v>3</v>
      </c>
      <c r="AC1857" s="7" t="n">
        <v>9</v>
      </c>
      <c r="AD1857" s="7" t="n">
        <v>1</v>
      </c>
      <c r="AE1857" s="19" t="n">
        <f t="normal" ca="1">A1861</f>
        <v>0</v>
      </c>
    </row>
    <row r="1858" spans="1:31">
      <c r="A1858" t="s">
        <v>4</v>
      </c>
      <c r="B1858" s="4" t="s">
        <v>5</v>
      </c>
      <c r="C1858" s="4" t="s">
        <v>10</v>
      </c>
      <c r="D1858" s="4" t="s">
        <v>13</v>
      </c>
      <c r="E1858" s="4" t="s">
        <v>13</v>
      </c>
      <c r="F1858" s="4" t="s">
        <v>6</v>
      </c>
    </row>
    <row r="1859" spans="1:31">
      <c r="A1859" t="n">
        <v>14563</v>
      </c>
      <c r="B1859" s="49" t="n">
        <v>47</v>
      </c>
      <c r="C1859" s="7" t="n">
        <v>61456</v>
      </c>
      <c r="D1859" s="7" t="n">
        <v>0</v>
      </c>
      <c r="E1859" s="7" t="n">
        <v>0</v>
      </c>
      <c r="F1859" s="7" t="s">
        <v>88</v>
      </c>
    </row>
    <row r="1860" spans="1:31">
      <c r="A1860" t="s">
        <v>4</v>
      </c>
      <c r="B1860" s="4" t="s">
        <v>5</v>
      </c>
      <c r="C1860" s="4" t="s">
        <v>13</v>
      </c>
      <c r="D1860" s="4" t="s">
        <v>10</v>
      </c>
      <c r="E1860" s="4" t="s">
        <v>22</v>
      </c>
    </row>
    <row r="1861" spans="1:31">
      <c r="A1861" t="n">
        <v>14576</v>
      </c>
      <c r="B1861" s="34" t="n">
        <v>58</v>
      </c>
      <c r="C1861" s="7" t="n">
        <v>0</v>
      </c>
      <c r="D1861" s="7" t="n">
        <v>300</v>
      </c>
      <c r="E1861" s="7" t="n">
        <v>1</v>
      </c>
    </row>
    <row r="1862" spans="1:31">
      <c r="A1862" t="s">
        <v>4</v>
      </c>
      <c r="B1862" s="4" t="s">
        <v>5</v>
      </c>
      <c r="C1862" s="4" t="s">
        <v>13</v>
      </c>
      <c r="D1862" s="4" t="s">
        <v>10</v>
      </c>
    </row>
    <row r="1863" spans="1:31">
      <c r="A1863" t="n">
        <v>14584</v>
      </c>
      <c r="B1863" s="34" t="n">
        <v>58</v>
      </c>
      <c r="C1863" s="7" t="n">
        <v>255</v>
      </c>
      <c r="D1863" s="7" t="n">
        <v>0</v>
      </c>
    </row>
    <row r="1864" spans="1:31">
      <c r="A1864" t="s">
        <v>4</v>
      </c>
      <c r="B1864" s="4" t="s">
        <v>5</v>
      </c>
      <c r="C1864" s="4" t="s">
        <v>13</v>
      </c>
      <c r="D1864" s="4" t="s">
        <v>13</v>
      </c>
      <c r="E1864" s="4" t="s">
        <v>13</v>
      </c>
      <c r="F1864" s="4" t="s">
        <v>13</v>
      </c>
    </row>
    <row r="1865" spans="1:31">
      <c r="A1865" t="n">
        <v>14588</v>
      </c>
      <c r="B1865" s="8" t="n">
        <v>14</v>
      </c>
      <c r="C1865" s="7" t="n">
        <v>0</v>
      </c>
      <c r="D1865" s="7" t="n">
        <v>0</v>
      </c>
      <c r="E1865" s="7" t="n">
        <v>0</v>
      </c>
      <c r="F1865" s="7" t="n">
        <v>64</v>
      </c>
    </row>
    <row r="1866" spans="1:31">
      <c r="A1866" t="s">
        <v>4</v>
      </c>
      <c r="B1866" s="4" t="s">
        <v>5</v>
      </c>
      <c r="C1866" s="4" t="s">
        <v>13</v>
      </c>
      <c r="D1866" s="4" t="s">
        <v>10</v>
      </c>
    </row>
    <row r="1867" spans="1:31">
      <c r="A1867" t="n">
        <v>14593</v>
      </c>
      <c r="B1867" s="25" t="n">
        <v>22</v>
      </c>
      <c r="C1867" s="7" t="n">
        <v>0</v>
      </c>
      <c r="D1867" s="7" t="n">
        <v>25</v>
      </c>
    </row>
    <row r="1868" spans="1:31">
      <c r="A1868" t="s">
        <v>4</v>
      </c>
      <c r="B1868" s="4" t="s">
        <v>5</v>
      </c>
      <c r="C1868" s="4" t="s">
        <v>13</v>
      </c>
      <c r="D1868" s="4" t="s">
        <v>10</v>
      </c>
    </row>
    <row r="1869" spans="1:31">
      <c r="A1869" t="n">
        <v>14597</v>
      </c>
      <c r="B1869" s="34" t="n">
        <v>58</v>
      </c>
      <c r="C1869" s="7" t="n">
        <v>5</v>
      </c>
      <c r="D1869" s="7" t="n">
        <v>300</v>
      </c>
    </row>
    <row r="1870" spans="1:31">
      <c r="A1870" t="s">
        <v>4</v>
      </c>
      <c r="B1870" s="4" t="s">
        <v>5</v>
      </c>
      <c r="C1870" s="4" t="s">
        <v>22</v>
      </c>
      <c r="D1870" s="4" t="s">
        <v>10</v>
      </c>
    </row>
    <row r="1871" spans="1:31">
      <c r="A1871" t="n">
        <v>14601</v>
      </c>
      <c r="B1871" s="35" t="n">
        <v>103</v>
      </c>
      <c r="C1871" s="7" t="n">
        <v>0</v>
      </c>
      <c r="D1871" s="7" t="n">
        <v>300</v>
      </c>
    </row>
    <row r="1872" spans="1:31">
      <c r="A1872" t="s">
        <v>4</v>
      </c>
      <c r="B1872" s="4" t="s">
        <v>5</v>
      </c>
      <c r="C1872" s="4" t="s">
        <v>13</v>
      </c>
    </row>
    <row r="1873" spans="1:31">
      <c r="A1873" t="n">
        <v>14608</v>
      </c>
      <c r="B1873" s="40" t="n">
        <v>64</v>
      </c>
      <c r="C1873" s="7" t="n">
        <v>7</v>
      </c>
    </row>
    <row r="1874" spans="1:31">
      <c r="A1874" t="s">
        <v>4</v>
      </c>
      <c r="B1874" s="4" t="s">
        <v>5</v>
      </c>
      <c r="C1874" s="4" t="s">
        <v>13</v>
      </c>
      <c r="D1874" s="4" t="s">
        <v>10</v>
      </c>
    </row>
    <row r="1875" spans="1:31">
      <c r="A1875" t="n">
        <v>14610</v>
      </c>
      <c r="B1875" s="50" t="n">
        <v>72</v>
      </c>
      <c r="C1875" s="7" t="n">
        <v>5</v>
      </c>
      <c r="D1875" s="7" t="n">
        <v>0</v>
      </c>
    </row>
    <row r="1876" spans="1:31">
      <c r="A1876" t="s">
        <v>4</v>
      </c>
      <c r="B1876" s="4" t="s">
        <v>5</v>
      </c>
      <c r="C1876" s="4" t="s">
        <v>13</v>
      </c>
      <c r="D1876" s="17" t="s">
        <v>24</v>
      </c>
      <c r="E1876" s="4" t="s">
        <v>5</v>
      </c>
      <c r="F1876" s="4" t="s">
        <v>13</v>
      </c>
      <c r="G1876" s="4" t="s">
        <v>10</v>
      </c>
      <c r="H1876" s="17" t="s">
        <v>25</v>
      </c>
      <c r="I1876" s="4" t="s">
        <v>13</v>
      </c>
      <c r="J1876" s="4" t="s">
        <v>9</v>
      </c>
      <c r="K1876" s="4" t="s">
        <v>13</v>
      </c>
      <c r="L1876" s="4" t="s">
        <v>13</v>
      </c>
      <c r="M1876" s="4" t="s">
        <v>26</v>
      </c>
    </row>
    <row r="1877" spans="1:31">
      <c r="A1877" t="n">
        <v>14614</v>
      </c>
      <c r="B1877" s="16" t="n">
        <v>5</v>
      </c>
      <c r="C1877" s="7" t="n">
        <v>28</v>
      </c>
      <c r="D1877" s="17" t="s">
        <v>3</v>
      </c>
      <c r="E1877" s="10" t="n">
        <v>162</v>
      </c>
      <c r="F1877" s="7" t="n">
        <v>4</v>
      </c>
      <c r="G1877" s="7" t="n">
        <v>25</v>
      </c>
      <c r="H1877" s="17" t="s">
        <v>3</v>
      </c>
      <c r="I1877" s="7" t="n">
        <v>0</v>
      </c>
      <c r="J1877" s="7" t="n">
        <v>1</v>
      </c>
      <c r="K1877" s="7" t="n">
        <v>2</v>
      </c>
      <c r="L1877" s="7" t="n">
        <v>1</v>
      </c>
      <c r="M1877" s="19" t="n">
        <f t="normal" ca="1">A1883</f>
        <v>0</v>
      </c>
    </row>
    <row r="1878" spans="1:31">
      <c r="A1878" t="s">
        <v>4</v>
      </c>
      <c r="B1878" s="4" t="s">
        <v>5</v>
      </c>
      <c r="C1878" s="4" t="s">
        <v>13</v>
      </c>
      <c r="D1878" s="4" t="s">
        <v>6</v>
      </c>
    </row>
    <row r="1879" spans="1:31">
      <c r="A1879" t="n">
        <v>14631</v>
      </c>
      <c r="B1879" s="9" t="n">
        <v>2</v>
      </c>
      <c r="C1879" s="7" t="n">
        <v>10</v>
      </c>
      <c r="D1879" s="7" t="s">
        <v>89</v>
      </c>
    </row>
    <row r="1880" spans="1:31">
      <c r="A1880" t="s">
        <v>4</v>
      </c>
      <c r="B1880" s="4" t="s">
        <v>5</v>
      </c>
      <c r="C1880" s="4" t="s">
        <v>10</v>
      </c>
    </row>
    <row r="1881" spans="1:31">
      <c r="A1881" t="n">
        <v>14648</v>
      </c>
      <c r="B1881" s="30" t="n">
        <v>16</v>
      </c>
      <c r="C1881" s="7" t="n">
        <v>0</v>
      </c>
    </row>
    <row r="1882" spans="1:31">
      <c r="A1882" t="s">
        <v>4</v>
      </c>
      <c r="B1882" s="4" t="s">
        <v>5</v>
      </c>
      <c r="C1882" s="4" t="s">
        <v>13</v>
      </c>
      <c r="D1882" s="4" t="s">
        <v>10</v>
      </c>
      <c r="E1882" s="4" t="s">
        <v>13</v>
      </c>
      <c r="F1882" s="4" t="s">
        <v>6</v>
      </c>
    </row>
    <row r="1883" spans="1:31">
      <c r="A1883" t="n">
        <v>14651</v>
      </c>
      <c r="B1883" s="11" t="n">
        <v>39</v>
      </c>
      <c r="C1883" s="7" t="n">
        <v>10</v>
      </c>
      <c r="D1883" s="7" t="n">
        <v>65533</v>
      </c>
      <c r="E1883" s="7" t="n">
        <v>208</v>
      </c>
      <c r="F1883" s="7" t="s">
        <v>167</v>
      </c>
    </row>
    <row r="1884" spans="1:31">
      <c r="A1884" t="s">
        <v>4</v>
      </c>
      <c r="B1884" s="4" t="s">
        <v>5</v>
      </c>
      <c r="C1884" s="4" t="s">
        <v>13</v>
      </c>
      <c r="D1884" s="4" t="s">
        <v>10</v>
      </c>
      <c r="E1884" s="4" t="s">
        <v>13</v>
      </c>
      <c r="F1884" s="4" t="s">
        <v>6</v>
      </c>
    </row>
    <row r="1885" spans="1:31">
      <c r="A1885" t="n">
        <v>14675</v>
      </c>
      <c r="B1885" s="11" t="n">
        <v>39</v>
      </c>
      <c r="C1885" s="7" t="n">
        <v>10</v>
      </c>
      <c r="D1885" s="7" t="n">
        <v>65533</v>
      </c>
      <c r="E1885" s="7" t="n">
        <v>209</v>
      </c>
      <c r="F1885" s="7" t="s">
        <v>168</v>
      </c>
    </row>
    <row r="1886" spans="1:31">
      <c r="A1886" t="s">
        <v>4</v>
      </c>
      <c r="B1886" s="4" t="s">
        <v>5</v>
      </c>
      <c r="C1886" s="4" t="s">
        <v>13</v>
      </c>
      <c r="D1886" s="4" t="s">
        <v>10</v>
      </c>
      <c r="E1886" s="4" t="s">
        <v>13</v>
      </c>
      <c r="F1886" s="4" t="s">
        <v>6</v>
      </c>
    </row>
    <row r="1887" spans="1:31">
      <c r="A1887" t="n">
        <v>14699</v>
      </c>
      <c r="B1887" s="11" t="n">
        <v>39</v>
      </c>
      <c r="C1887" s="7" t="n">
        <v>10</v>
      </c>
      <c r="D1887" s="7" t="n">
        <v>65533</v>
      </c>
      <c r="E1887" s="7" t="n">
        <v>201</v>
      </c>
      <c r="F1887" s="7" t="s">
        <v>169</v>
      </c>
    </row>
    <row r="1888" spans="1:31">
      <c r="A1888" t="s">
        <v>4</v>
      </c>
      <c r="B1888" s="4" t="s">
        <v>5</v>
      </c>
      <c r="C1888" s="4" t="s">
        <v>13</v>
      </c>
      <c r="D1888" s="4" t="s">
        <v>10</v>
      </c>
      <c r="E1888" s="4" t="s">
        <v>13</v>
      </c>
      <c r="F1888" s="4" t="s">
        <v>6</v>
      </c>
    </row>
    <row r="1889" spans="1:13">
      <c r="A1889" t="n">
        <v>14723</v>
      </c>
      <c r="B1889" s="11" t="n">
        <v>39</v>
      </c>
      <c r="C1889" s="7" t="n">
        <v>10</v>
      </c>
      <c r="D1889" s="7" t="n">
        <v>65533</v>
      </c>
      <c r="E1889" s="7" t="n">
        <v>202</v>
      </c>
      <c r="F1889" s="7" t="s">
        <v>170</v>
      </c>
    </row>
    <row r="1890" spans="1:13">
      <c r="A1890" t="s">
        <v>4</v>
      </c>
      <c r="B1890" s="4" t="s">
        <v>5</v>
      </c>
      <c r="C1890" s="4" t="s">
        <v>13</v>
      </c>
      <c r="D1890" s="4" t="s">
        <v>10</v>
      </c>
      <c r="E1890" s="4" t="s">
        <v>13</v>
      </c>
      <c r="F1890" s="4" t="s">
        <v>6</v>
      </c>
    </row>
    <row r="1891" spans="1:13">
      <c r="A1891" t="n">
        <v>14747</v>
      </c>
      <c r="B1891" s="11" t="n">
        <v>39</v>
      </c>
      <c r="C1891" s="7" t="n">
        <v>10</v>
      </c>
      <c r="D1891" s="7" t="n">
        <v>65533</v>
      </c>
      <c r="E1891" s="7" t="n">
        <v>203</v>
      </c>
      <c r="F1891" s="7" t="s">
        <v>171</v>
      </c>
    </row>
    <row r="1892" spans="1:13">
      <c r="A1892" t="s">
        <v>4</v>
      </c>
      <c r="B1892" s="4" t="s">
        <v>5</v>
      </c>
      <c r="C1892" s="4" t="s">
        <v>13</v>
      </c>
      <c r="D1892" s="4" t="s">
        <v>10</v>
      </c>
      <c r="E1892" s="4" t="s">
        <v>13</v>
      </c>
      <c r="F1892" s="4" t="s">
        <v>6</v>
      </c>
    </row>
    <row r="1893" spans="1:13">
      <c r="A1893" t="n">
        <v>14771</v>
      </c>
      <c r="B1893" s="11" t="n">
        <v>39</v>
      </c>
      <c r="C1893" s="7" t="n">
        <v>10</v>
      </c>
      <c r="D1893" s="7" t="n">
        <v>65533</v>
      </c>
      <c r="E1893" s="7" t="n">
        <v>204</v>
      </c>
      <c r="F1893" s="7" t="s">
        <v>172</v>
      </c>
    </row>
    <row r="1894" spans="1:13">
      <c r="A1894" t="s">
        <v>4</v>
      </c>
      <c r="B1894" s="4" t="s">
        <v>5</v>
      </c>
      <c r="C1894" s="4" t="s">
        <v>13</v>
      </c>
      <c r="D1894" s="4" t="s">
        <v>10</v>
      </c>
      <c r="E1894" s="4" t="s">
        <v>13</v>
      </c>
      <c r="F1894" s="4" t="s">
        <v>6</v>
      </c>
    </row>
    <row r="1895" spans="1:13">
      <c r="A1895" t="n">
        <v>14795</v>
      </c>
      <c r="B1895" s="11" t="n">
        <v>39</v>
      </c>
      <c r="C1895" s="7" t="n">
        <v>10</v>
      </c>
      <c r="D1895" s="7" t="n">
        <v>65533</v>
      </c>
      <c r="E1895" s="7" t="n">
        <v>205</v>
      </c>
      <c r="F1895" s="7" t="s">
        <v>173</v>
      </c>
    </row>
    <row r="1896" spans="1:13">
      <c r="A1896" t="s">
        <v>4</v>
      </c>
      <c r="B1896" s="4" t="s">
        <v>5</v>
      </c>
      <c r="C1896" s="4" t="s">
        <v>13</v>
      </c>
      <c r="D1896" s="4" t="s">
        <v>10</v>
      </c>
      <c r="E1896" s="4" t="s">
        <v>13</v>
      </c>
      <c r="F1896" s="4" t="s">
        <v>6</v>
      </c>
    </row>
    <row r="1897" spans="1:13">
      <c r="A1897" t="n">
        <v>14819</v>
      </c>
      <c r="B1897" s="11" t="n">
        <v>39</v>
      </c>
      <c r="C1897" s="7" t="n">
        <v>10</v>
      </c>
      <c r="D1897" s="7" t="n">
        <v>65533</v>
      </c>
      <c r="E1897" s="7" t="n">
        <v>206</v>
      </c>
      <c r="F1897" s="7" t="s">
        <v>174</v>
      </c>
    </row>
    <row r="1898" spans="1:13">
      <c r="A1898" t="s">
        <v>4</v>
      </c>
      <c r="B1898" s="4" t="s">
        <v>5</v>
      </c>
      <c r="C1898" s="4" t="s">
        <v>10</v>
      </c>
      <c r="D1898" s="4" t="s">
        <v>22</v>
      </c>
      <c r="E1898" s="4" t="s">
        <v>22</v>
      </c>
      <c r="F1898" s="4" t="s">
        <v>22</v>
      </c>
      <c r="G1898" s="4" t="s">
        <v>22</v>
      </c>
    </row>
    <row r="1899" spans="1:13">
      <c r="A1899" t="n">
        <v>14843</v>
      </c>
      <c r="B1899" s="43" t="n">
        <v>46</v>
      </c>
      <c r="C1899" s="7" t="n">
        <v>0</v>
      </c>
      <c r="D1899" s="7" t="n">
        <v>89.3199996948242</v>
      </c>
      <c r="E1899" s="7" t="n">
        <v>36.060001373291</v>
      </c>
      <c r="F1899" s="7" t="n">
        <v>-216.960006713867</v>
      </c>
      <c r="G1899" s="7" t="n">
        <v>3.5</v>
      </c>
    </row>
    <row r="1900" spans="1:13">
      <c r="A1900" t="s">
        <v>4</v>
      </c>
      <c r="B1900" s="4" t="s">
        <v>5</v>
      </c>
      <c r="C1900" s="4" t="s">
        <v>10</v>
      </c>
      <c r="D1900" s="4" t="s">
        <v>22</v>
      </c>
      <c r="E1900" s="4" t="s">
        <v>22</v>
      </c>
      <c r="F1900" s="4" t="s">
        <v>22</v>
      </c>
      <c r="G1900" s="4" t="s">
        <v>22</v>
      </c>
    </row>
    <row r="1901" spans="1:13">
      <c r="A1901" t="n">
        <v>14862</v>
      </c>
      <c r="B1901" s="43" t="n">
        <v>46</v>
      </c>
      <c r="C1901" s="7" t="n">
        <v>16</v>
      </c>
      <c r="D1901" s="7" t="n">
        <v>89.3199996948242</v>
      </c>
      <c r="E1901" s="7" t="n">
        <v>36.060001373291</v>
      </c>
      <c r="F1901" s="7" t="n">
        <v>-216.960006713867</v>
      </c>
      <c r="G1901" s="7" t="n">
        <v>3.5</v>
      </c>
    </row>
    <row r="1902" spans="1:13">
      <c r="A1902" t="s">
        <v>4</v>
      </c>
      <c r="B1902" s="4" t="s">
        <v>5</v>
      </c>
      <c r="C1902" s="4" t="s">
        <v>10</v>
      </c>
      <c r="D1902" s="4" t="s">
        <v>22</v>
      </c>
      <c r="E1902" s="4" t="s">
        <v>22</v>
      </c>
      <c r="F1902" s="4" t="s">
        <v>22</v>
      </c>
      <c r="G1902" s="4" t="s">
        <v>22</v>
      </c>
    </row>
    <row r="1903" spans="1:13">
      <c r="A1903" t="n">
        <v>14881</v>
      </c>
      <c r="B1903" s="43" t="n">
        <v>46</v>
      </c>
      <c r="C1903" s="7" t="n">
        <v>17</v>
      </c>
      <c r="D1903" s="7" t="n">
        <v>89.3199996948242</v>
      </c>
      <c r="E1903" s="7" t="n">
        <v>36.060001373291</v>
      </c>
      <c r="F1903" s="7" t="n">
        <v>-216.960006713867</v>
      </c>
      <c r="G1903" s="7" t="n">
        <v>3.5</v>
      </c>
    </row>
    <row r="1904" spans="1:13">
      <c r="A1904" t="s">
        <v>4</v>
      </c>
      <c r="B1904" s="4" t="s">
        <v>5</v>
      </c>
      <c r="C1904" s="4" t="s">
        <v>10</v>
      </c>
      <c r="D1904" s="4" t="s">
        <v>6</v>
      </c>
      <c r="E1904" s="4" t="s">
        <v>6</v>
      </c>
      <c r="F1904" s="4" t="s">
        <v>6</v>
      </c>
      <c r="G1904" s="4" t="s">
        <v>13</v>
      </c>
      <c r="H1904" s="4" t="s">
        <v>9</v>
      </c>
      <c r="I1904" s="4" t="s">
        <v>22</v>
      </c>
      <c r="J1904" s="4" t="s">
        <v>22</v>
      </c>
      <c r="K1904" s="4" t="s">
        <v>22</v>
      </c>
      <c r="L1904" s="4" t="s">
        <v>22</v>
      </c>
      <c r="M1904" s="4" t="s">
        <v>22</v>
      </c>
      <c r="N1904" s="4" t="s">
        <v>22</v>
      </c>
      <c r="O1904" s="4" t="s">
        <v>22</v>
      </c>
      <c r="P1904" s="4" t="s">
        <v>6</v>
      </c>
      <c r="Q1904" s="4" t="s">
        <v>6</v>
      </c>
      <c r="R1904" s="4" t="s">
        <v>9</v>
      </c>
      <c r="S1904" s="4" t="s">
        <v>13</v>
      </c>
      <c r="T1904" s="4" t="s">
        <v>9</v>
      </c>
      <c r="U1904" s="4" t="s">
        <v>9</v>
      </c>
      <c r="V1904" s="4" t="s">
        <v>10</v>
      </c>
    </row>
    <row r="1905" spans="1:22">
      <c r="A1905" t="n">
        <v>14900</v>
      </c>
      <c r="B1905" s="15" t="n">
        <v>19</v>
      </c>
      <c r="C1905" s="7" t="n">
        <v>7032</v>
      </c>
      <c r="D1905" s="7" t="s">
        <v>93</v>
      </c>
      <c r="E1905" s="7" t="s">
        <v>94</v>
      </c>
      <c r="F1905" s="7" t="s">
        <v>12</v>
      </c>
      <c r="G1905" s="7" t="n">
        <v>0</v>
      </c>
      <c r="H1905" s="7" t="n">
        <v>1</v>
      </c>
      <c r="I1905" s="7" t="n">
        <v>89.3199996948242</v>
      </c>
      <c r="J1905" s="7" t="n">
        <v>36.060001373291</v>
      </c>
      <c r="K1905" s="7" t="n">
        <v>-216.960006713867</v>
      </c>
      <c r="L1905" s="7" t="n">
        <v>3.5</v>
      </c>
      <c r="M1905" s="7" t="n">
        <v>1</v>
      </c>
      <c r="N1905" s="7" t="n">
        <v>1.60000002384186</v>
      </c>
      <c r="O1905" s="7" t="n">
        <v>0.0900000035762787</v>
      </c>
      <c r="P1905" s="7" t="s">
        <v>12</v>
      </c>
      <c r="Q1905" s="7" t="s">
        <v>12</v>
      </c>
      <c r="R1905" s="7" t="n">
        <v>-1</v>
      </c>
      <c r="S1905" s="7" t="n">
        <v>0</v>
      </c>
      <c r="T1905" s="7" t="n">
        <v>0</v>
      </c>
      <c r="U1905" s="7" t="n">
        <v>0</v>
      </c>
      <c r="V1905" s="7" t="n">
        <v>0</v>
      </c>
    </row>
    <row r="1906" spans="1:22">
      <c r="A1906" t="s">
        <v>4</v>
      </c>
      <c r="B1906" s="4" t="s">
        <v>5</v>
      </c>
      <c r="C1906" s="4" t="s">
        <v>10</v>
      </c>
      <c r="D1906" s="4" t="s">
        <v>6</v>
      </c>
      <c r="E1906" s="4" t="s">
        <v>6</v>
      </c>
      <c r="F1906" s="4" t="s">
        <v>6</v>
      </c>
      <c r="G1906" s="4" t="s">
        <v>13</v>
      </c>
      <c r="H1906" s="4" t="s">
        <v>9</v>
      </c>
      <c r="I1906" s="4" t="s">
        <v>22</v>
      </c>
      <c r="J1906" s="4" t="s">
        <v>22</v>
      </c>
      <c r="K1906" s="4" t="s">
        <v>22</v>
      </c>
      <c r="L1906" s="4" t="s">
        <v>22</v>
      </c>
      <c r="M1906" s="4" t="s">
        <v>22</v>
      </c>
      <c r="N1906" s="4" t="s">
        <v>22</v>
      </c>
      <c r="O1906" s="4" t="s">
        <v>22</v>
      </c>
      <c r="P1906" s="4" t="s">
        <v>6</v>
      </c>
      <c r="Q1906" s="4" t="s">
        <v>6</v>
      </c>
      <c r="R1906" s="4" t="s">
        <v>9</v>
      </c>
      <c r="S1906" s="4" t="s">
        <v>13</v>
      </c>
      <c r="T1906" s="4" t="s">
        <v>9</v>
      </c>
      <c r="U1906" s="4" t="s">
        <v>9</v>
      </c>
      <c r="V1906" s="4" t="s">
        <v>10</v>
      </c>
    </row>
    <row r="1907" spans="1:22">
      <c r="A1907" t="n">
        <v>14970</v>
      </c>
      <c r="B1907" s="15" t="n">
        <v>19</v>
      </c>
      <c r="C1907" s="7" t="n">
        <v>1661</v>
      </c>
      <c r="D1907" s="7" t="s">
        <v>136</v>
      </c>
      <c r="E1907" s="7" t="s">
        <v>96</v>
      </c>
      <c r="F1907" s="7" t="s">
        <v>12</v>
      </c>
      <c r="G1907" s="7" t="n">
        <v>0</v>
      </c>
      <c r="H1907" s="7" t="n">
        <v>1</v>
      </c>
      <c r="I1907" s="7" t="n">
        <v>89.3199996948242</v>
      </c>
      <c r="J1907" s="7" t="n">
        <v>36.060001373291</v>
      </c>
      <c r="K1907" s="7" t="n">
        <v>-216.960006713867</v>
      </c>
      <c r="L1907" s="7" t="n">
        <v>3.5</v>
      </c>
      <c r="M1907" s="7" t="n">
        <v>1</v>
      </c>
      <c r="N1907" s="7" t="n">
        <v>1.60000002384186</v>
      </c>
      <c r="O1907" s="7" t="n">
        <v>0.0900000035762787</v>
      </c>
      <c r="P1907" s="7" t="s">
        <v>137</v>
      </c>
      <c r="Q1907" s="7" t="s">
        <v>12</v>
      </c>
      <c r="R1907" s="7" t="n">
        <v>-1</v>
      </c>
      <c r="S1907" s="7" t="n">
        <v>0</v>
      </c>
      <c r="T1907" s="7" t="n">
        <v>0</v>
      </c>
      <c r="U1907" s="7" t="n">
        <v>0</v>
      </c>
      <c r="V1907" s="7" t="n">
        <v>0</v>
      </c>
    </row>
    <row r="1908" spans="1:22">
      <c r="A1908" t="s">
        <v>4</v>
      </c>
      <c r="B1908" s="4" t="s">
        <v>5</v>
      </c>
      <c r="C1908" s="4" t="s">
        <v>10</v>
      </c>
      <c r="D1908" s="4" t="s">
        <v>6</v>
      </c>
      <c r="E1908" s="4" t="s">
        <v>6</v>
      </c>
      <c r="F1908" s="4" t="s">
        <v>6</v>
      </c>
      <c r="G1908" s="4" t="s">
        <v>13</v>
      </c>
      <c r="H1908" s="4" t="s">
        <v>9</v>
      </c>
      <c r="I1908" s="4" t="s">
        <v>22</v>
      </c>
      <c r="J1908" s="4" t="s">
        <v>22</v>
      </c>
      <c r="K1908" s="4" t="s">
        <v>22</v>
      </c>
      <c r="L1908" s="4" t="s">
        <v>22</v>
      </c>
      <c r="M1908" s="4" t="s">
        <v>22</v>
      </c>
      <c r="N1908" s="4" t="s">
        <v>22</v>
      </c>
      <c r="O1908" s="4" t="s">
        <v>22</v>
      </c>
      <c r="P1908" s="4" t="s">
        <v>6</v>
      </c>
      <c r="Q1908" s="4" t="s">
        <v>6</v>
      </c>
      <c r="R1908" s="4" t="s">
        <v>9</v>
      </c>
      <c r="S1908" s="4" t="s">
        <v>13</v>
      </c>
      <c r="T1908" s="4" t="s">
        <v>9</v>
      </c>
      <c r="U1908" s="4" t="s">
        <v>9</v>
      </c>
      <c r="V1908" s="4" t="s">
        <v>10</v>
      </c>
    </row>
    <row r="1909" spans="1:22">
      <c r="A1909" t="n">
        <v>15052</v>
      </c>
      <c r="B1909" s="15" t="n">
        <v>19</v>
      </c>
      <c r="C1909" s="7" t="n">
        <v>7033</v>
      </c>
      <c r="D1909" s="7" t="s">
        <v>175</v>
      </c>
      <c r="E1909" s="7" t="s">
        <v>176</v>
      </c>
      <c r="F1909" s="7" t="s">
        <v>12</v>
      </c>
      <c r="G1909" s="7" t="n">
        <v>0</v>
      </c>
      <c r="H1909" s="7" t="n">
        <v>1</v>
      </c>
      <c r="I1909" s="7" t="n">
        <v>89.3199996948242</v>
      </c>
      <c r="J1909" s="7" t="n">
        <v>36.060001373291</v>
      </c>
      <c r="K1909" s="7" t="n">
        <v>-216.960006713867</v>
      </c>
      <c r="L1909" s="7" t="n">
        <v>3.5</v>
      </c>
      <c r="M1909" s="7" t="n">
        <v>1</v>
      </c>
      <c r="N1909" s="7" t="n">
        <v>1.60000002384186</v>
      </c>
      <c r="O1909" s="7" t="n">
        <v>0.0900000035762787</v>
      </c>
      <c r="P1909" s="7" t="s">
        <v>12</v>
      </c>
      <c r="Q1909" s="7" t="s">
        <v>12</v>
      </c>
      <c r="R1909" s="7" t="n">
        <v>-1</v>
      </c>
      <c r="S1909" s="7" t="n">
        <v>0</v>
      </c>
      <c r="T1909" s="7" t="n">
        <v>0</v>
      </c>
      <c r="U1909" s="7" t="n">
        <v>0</v>
      </c>
      <c r="V1909" s="7" t="n">
        <v>0</v>
      </c>
    </row>
    <row r="1910" spans="1:22">
      <c r="A1910" t="s">
        <v>4</v>
      </c>
      <c r="B1910" s="4" t="s">
        <v>5</v>
      </c>
      <c r="C1910" s="4" t="s">
        <v>10</v>
      </c>
      <c r="D1910" s="4" t="s">
        <v>13</v>
      </c>
      <c r="E1910" s="4" t="s">
        <v>13</v>
      </c>
      <c r="F1910" s="4" t="s">
        <v>6</v>
      </c>
    </row>
    <row r="1911" spans="1:22">
      <c r="A1911" t="n">
        <v>15123</v>
      </c>
      <c r="B1911" s="53" t="n">
        <v>20</v>
      </c>
      <c r="C1911" s="7" t="n">
        <v>0</v>
      </c>
      <c r="D1911" s="7" t="n">
        <v>3</v>
      </c>
      <c r="E1911" s="7" t="n">
        <v>10</v>
      </c>
      <c r="F1911" s="7" t="s">
        <v>98</v>
      </c>
    </row>
    <row r="1912" spans="1:22">
      <c r="A1912" t="s">
        <v>4</v>
      </c>
      <c r="B1912" s="4" t="s">
        <v>5</v>
      </c>
      <c r="C1912" s="4" t="s">
        <v>10</v>
      </c>
    </row>
    <row r="1913" spans="1:22">
      <c r="A1913" t="n">
        <v>15141</v>
      </c>
      <c r="B1913" s="30" t="n">
        <v>16</v>
      </c>
      <c r="C1913" s="7" t="n">
        <v>0</v>
      </c>
    </row>
    <row r="1914" spans="1:22">
      <c r="A1914" t="s">
        <v>4</v>
      </c>
      <c r="B1914" s="4" t="s">
        <v>5</v>
      </c>
      <c r="C1914" s="4" t="s">
        <v>10</v>
      </c>
      <c r="D1914" s="4" t="s">
        <v>13</v>
      </c>
      <c r="E1914" s="4" t="s">
        <v>13</v>
      </c>
      <c r="F1914" s="4" t="s">
        <v>6</v>
      </c>
    </row>
    <row r="1915" spans="1:22">
      <c r="A1915" t="n">
        <v>15144</v>
      </c>
      <c r="B1915" s="53" t="n">
        <v>20</v>
      </c>
      <c r="C1915" s="7" t="n">
        <v>16</v>
      </c>
      <c r="D1915" s="7" t="n">
        <v>3</v>
      </c>
      <c r="E1915" s="7" t="n">
        <v>10</v>
      </c>
      <c r="F1915" s="7" t="s">
        <v>98</v>
      </c>
    </row>
    <row r="1916" spans="1:22">
      <c r="A1916" t="s">
        <v>4</v>
      </c>
      <c r="B1916" s="4" t="s">
        <v>5</v>
      </c>
      <c r="C1916" s="4" t="s">
        <v>10</v>
      </c>
    </row>
    <row r="1917" spans="1:22">
      <c r="A1917" t="n">
        <v>15162</v>
      </c>
      <c r="B1917" s="30" t="n">
        <v>16</v>
      </c>
      <c r="C1917" s="7" t="n">
        <v>0</v>
      </c>
    </row>
    <row r="1918" spans="1:22">
      <c r="A1918" t="s">
        <v>4</v>
      </c>
      <c r="B1918" s="4" t="s">
        <v>5</v>
      </c>
      <c r="C1918" s="4" t="s">
        <v>10</v>
      </c>
      <c r="D1918" s="4" t="s">
        <v>13</v>
      </c>
      <c r="E1918" s="4" t="s">
        <v>13</v>
      </c>
      <c r="F1918" s="4" t="s">
        <v>6</v>
      </c>
    </row>
    <row r="1919" spans="1:22">
      <c r="A1919" t="n">
        <v>15165</v>
      </c>
      <c r="B1919" s="53" t="n">
        <v>20</v>
      </c>
      <c r="C1919" s="7" t="n">
        <v>17</v>
      </c>
      <c r="D1919" s="7" t="n">
        <v>3</v>
      </c>
      <c r="E1919" s="7" t="n">
        <v>10</v>
      </c>
      <c r="F1919" s="7" t="s">
        <v>98</v>
      </c>
    </row>
    <row r="1920" spans="1:22">
      <c r="A1920" t="s">
        <v>4</v>
      </c>
      <c r="B1920" s="4" t="s">
        <v>5</v>
      </c>
      <c r="C1920" s="4" t="s">
        <v>10</v>
      </c>
    </row>
    <row r="1921" spans="1:22">
      <c r="A1921" t="n">
        <v>15183</v>
      </c>
      <c r="B1921" s="30" t="n">
        <v>16</v>
      </c>
      <c r="C1921" s="7" t="n">
        <v>0</v>
      </c>
    </row>
    <row r="1922" spans="1:22">
      <c r="A1922" t="s">
        <v>4</v>
      </c>
      <c r="B1922" s="4" t="s">
        <v>5</v>
      </c>
      <c r="C1922" s="4" t="s">
        <v>10</v>
      </c>
      <c r="D1922" s="4" t="s">
        <v>13</v>
      </c>
      <c r="E1922" s="4" t="s">
        <v>13</v>
      </c>
      <c r="F1922" s="4" t="s">
        <v>6</v>
      </c>
    </row>
    <row r="1923" spans="1:22">
      <c r="A1923" t="n">
        <v>15186</v>
      </c>
      <c r="B1923" s="53" t="n">
        <v>20</v>
      </c>
      <c r="C1923" s="7" t="n">
        <v>7032</v>
      </c>
      <c r="D1923" s="7" t="n">
        <v>3</v>
      </c>
      <c r="E1923" s="7" t="n">
        <v>10</v>
      </c>
      <c r="F1923" s="7" t="s">
        <v>98</v>
      </c>
    </row>
    <row r="1924" spans="1:22">
      <c r="A1924" t="s">
        <v>4</v>
      </c>
      <c r="B1924" s="4" t="s">
        <v>5</v>
      </c>
      <c r="C1924" s="4" t="s">
        <v>10</v>
      </c>
    </row>
    <row r="1925" spans="1:22">
      <c r="A1925" t="n">
        <v>15204</v>
      </c>
      <c r="B1925" s="30" t="n">
        <v>16</v>
      </c>
      <c r="C1925" s="7" t="n">
        <v>0</v>
      </c>
    </row>
    <row r="1926" spans="1:22">
      <c r="A1926" t="s">
        <v>4</v>
      </c>
      <c r="B1926" s="4" t="s">
        <v>5</v>
      </c>
      <c r="C1926" s="4" t="s">
        <v>10</v>
      </c>
      <c r="D1926" s="4" t="s">
        <v>13</v>
      </c>
      <c r="E1926" s="4" t="s">
        <v>13</v>
      </c>
      <c r="F1926" s="4" t="s">
        <v>6</v>
      </c>
    </row>
    <row r="1927" spans="1:22">
      <c r="A1927" t="n">
        <v>15207</v>
      </c>
      <c r="B1927" s="53" t="n">
        <v>20</v>
      </c>
      <c r="C1927" s="7" t="n">
        <v>1661</v>
      </c>
      <c r="D1927" s="7" t="n">
        <v>3</v>
      </c>
      <c r="E1927" s="7" t="n">
        <v>10</v>
      </c>
      <c r="F1927" s="7" t="s">
        <v>98</v>
      </c>
    </row>
    <row r="1928" spans="1:22">
      <c r="A1928" t="s">
        <v>4</v>
      </c>
      <c r="B1928" s="4" t="s">
        <v>5</v>
      </c>
      <c r="C1928" s="4" t="s">
        <v>10</v>
      </c>
    </row>
    <row r="1929" spans="1:22">
      <c r="A1929" t="n">
        <v>15225</v>
      </c>
      <c r="B1929" s="30" t="n">
        <v>16</v>
      </c>
      <c r="C1929" s="7" t="n">
        <v>0</v>
      </c>
    </row>
    <row r="1930" spans="1:22">
      <c r="A1930" t="s">
        <v>4</v>
      </c>
      <c r="B1930" s="4" t="s">
        <v>5</v>
      </c>
      <c r="C1930" s="4" t="s">
        <v>10</v>
      </c>
      <c r="D1930" s="4" t="s">
        <v>13</v>
      </c>
      <c r="E1930" s="4" t="s">
        <v>13</v>
      </c>
      <c r="F1930" s="4" t="s">
        <v>6</v>
      </c>
    </row>
    <row r="1931" spans="1:22">
      <c r="A1931" t="n">
        <v>15228</v>
      </c>
      <c r="B1931" s="53" t="n">
        <v>20</v>
      </c>
      <c r="C1931" s="7" t="n">
        <v>7033</v>
      </c>
      <c r="D1931" s="7" t="n">
        <v>3</v>
      </c>
      <c r="E1931" s="7" t="n">
        <v>10</v>
      </c>
      <c r="F1931" s="7" t="s">
        <v>98</v>
      </c>
    </row>
    <row r="1932" spans="1:22">
      <c r="A1932" t="s">
        <v>4</v>
      </c>
      <c r="B1932" s="4" t="s">
        <v>5</v>
      </c>
      <c r="C1932" s="4" t="s">
        <v>10</v>
      </c>
    </row>
    <row r="1933" spans="1:22">
      <c r="A1933" t="n">
        <v>15246</v>
      </c>
      <c r="B1933" s="30" t="n">
        <v>16</v>
      </c>
      <c r="C1933" s="7" t="n">
        <v>0</v>
      </c>
    </row>
    <row r="1934" spans="1:22">
      <c r="A1934" t="s">
        <v>4</v>
      </c>
      <c r="B1934" s="4" t="s">
        <v>5</v>
      </c>
      <c r="C1934" s="4" t="s">
        <v>6</v>
      </c>
      <c r="D1934" s="4" t="s">
        <v>10</v>
      </c>
    </row>
    <row r="1935" spans="1:22">
      <c r="A1935" t="n">
        <v>15249</v>
      </c>
      <c r="B1935" s="69" t="n">
        <v>29</v>
      </c>
      <c r="C1935" s="7" t="s">
        <v>177</v>
      </c>
      <c r="D1935" s="7" t="n">
        <v>7033</v>
      </c>
    </row>
    <row r="1936" spans="1:22">
      <c r="A1936" t="s">
        <v>4</v>
      </c>
      <c r="B1936" s="4" t="s">
        <v>5</v>
      </c>
      <c r="C1936" s="4" t="s">
        <v>13</v>
      </c>
      <c r="D1936" s="4" t="s">
        <v>10</v>
      </c>
      <c r="E1936" s="4" t="s">
        <v>9</v>
      </c>
      <c r="F1936" s="4" t="s">
        <v>10</v>
      </c>
      <c r="G1936" s="4" t="s">
        <v>9</v>
      </c>
      <c r="H1936" s="4" t="s">
        <v>13</v>
      </c>
    </row>
    <row r="1937" spans="1:8">
      <c r="A1937" t="n">
        <v>15265</v>
      </c>
      <c r="B1937" s="33" t="n">
        <v>49</v>
      </c>
      <c r="C1937" s="7" t="n">
        <v>0</v>
      </c>
      <c r="D1937" s="7" t="n">
        <v>562</v>
      </c>
      <c r="E1937" s="7" t="n">
        <v>1065353216</v>
      </c>
      <c r="F1937" s="7" t="n">
        <v>0</v>
      </c>
      <c r="G1937" s="7" t="n">
        <v>0</v>
      </c>
      <c r="H1937" s="7" t="n">
        <v>0</v>
      </c>
    </row>
    <row r="1938" spans="1:8">
      <c r="A1938" t="s">
        <v>4</v>
      </c>
      <c r="B1938" s="4" t="s">
        <v>5</v>
      </c>
      <c r="C1938" s="4" t="s">
        <v>13</v>
      </c>
      <c r="D1938" s="4" t="s">
        <v>10</v>
      </c>
    </row>
    <row r="1939" spans="1:8">
      <c r="A1939" t="n">
        <v>15280</v>
      </c>
      <c r="B1939" s="33" t="n">
        <v>49</v>
      </c>
      <c r="C1939" s="7" t="n">
        <v>6</v>
      </c>
      <c r="D1939" s="7" t="n">
        <v>562</v>
      </c>
    </row>
    <row r="1940" spans="1:8">
      <c r="A1940" t="s">
        <v>4</v>
      </c>
      <c r="B1940" s="4" t="s">
        <v>5</v>
      </c>
      <c r="C1940" s="4" t="s">
        <v>10</v>
      </c>
      <c r="D1940" s="4" t="s">
        <v>9</v>
      </c>
    </row>
    <row r="1941" spans="1:8">
      <c r="A1941" t="n">
        <v>15284</v>
      </c>
      <c r="B1941" s="48" t="n">
        <v>43</v>
      </c>
      <c r="C1941" s="7" t="n">
        <v>7033</v>
      </c>
      <c r="D1941" s="7" t="n">
        <v>512</v>
      </c>
    </row>
    <row r="1942" spans="1:8">
      <c r="A1942" t="s">
        <v>4</v>
      </c>
      <c r="B1942" s="4" t="s">
        <v>5</v>
      </c>
      <c r="C1942" s="4" t="s">
        <v>13</v>
      </c>
      <c r="D1942" s="4" t="s">
        <v>13</v>
      </c>
      <c r="E1942" s="4" t="s">
        <v>13</v>
      </c>
      <c r="F1942" s="4" t="s">
        <v>13</v>
      </c>
    </row>
    <row r="1943" spans="1:8">
      <c r="A1943" t="n">
        <v>15291</v>
      </c>
      <c r="B1943" s="8" t="n">
        <v>14</v>
      </c>
      <c r="C1943" s="7" t="n">
        <v>0</v>
      </c>
      <c r="D1943" s="7" t="n">
        <v>0</v>
      </c>
      <c r="E1943" s="7" t="n">
        <v>32</v>
      </c>
      <c r="F1943" s="7" t="n">
        <v>0</v>
      </c>
    </row>
    <row r="1944" spans="1:8">
      <c r="A1944" t="s">
        <v>4</v>
      </c>
      <c r="B1944" s="4" t="s">
        <v>5</v>
      </c>
      <c r="C1944" s="4" t="s">
        <v>10</v>
      </c>
      <c r="D1944" s="4" t="s">
        <v>9</v>
      </c>
    </row>
    <row r="1945" spans="1:8">
      <c r="A1945" t="n">
        <v>15296</v>
      </c>
      <c r="B1945" s="48" t="n">
        <v>43</v>
      </c>
      <c r="C1945" s="7" t="n">
        <v>17</v>
      </c>
      <c r="D1945" s="7" t="n">
        <v>16</v>
      </c>
    </row>
    <row r="1946" spans="1:8">
      <c r="A1946" t="s">
        <v>4</v>
      </c>
      <c r="B1946" s="4" t="s">
        <v>5</v>
      </c>
      <c r="C1946" s="4" t="s">
        <v>10</v>
      </c>
      <c r="D1946" s="4" t="s">
        <v>13</v>
      </c>
      <c r="E1946" s="4" t="s">
        <v>13</v>
      </c>
      <c r="F1946" s="4" t="s">
        <v>6</v>
      </c>
    </row>
    <row r="1947" spans="1:8">
      <c r="A1947" t="n">
        <v>15303</v>
      </c>
      <c r="B1947" s="49" t="n">
        <v>47</v>
      </c>
      <c r="C1947" s="7" t="n">
        <v>17</v>
      </c>
      <c r="D1947" s="7" t="n">
        <v>0</v>
      </c>
      <c r="E1947" s="7" t="n">
        <v>0</v>
      </c>
      <c r="F1947" s="7" t="s">
        <v>143</v>
      </c>
    </row>
    <row r="1948" spans="1:8">
      <c r="A1948" t="s">
        <v>4</v>
      </c>
      <c r="B1948" s="4" t="s">
        <v>5</v>
      </c>
      <c r="C1948" s="4" t="s">
        <v>10</v>
      </c>
    </row>
    <row r="1949" spans="1:8">
      <c r="A1949" t="n">
        <v>15325</v>
      </c>
      <c r="B1949" s="30" t="n">
        <v>16</v>
      </c>
      <c r="C1949" s="7" t="n">
        <v>0</v>
      </c>
    </row>
    <row r="1950" spans="1:8">
      <c r="A1950" t="s">
        <v>4</v>
      </c>
      <c r="B1950" s="4" t="s">
        <v>5</v>
      </c>
      <c r="C1950" s="4" t="s">
        <v>10</v>
      </c>
      <c r="D1950" s="4" t="s">
        <v>13</v>
      </c>
      <c r="E1950" s="4" t="s">
        <v>6</v>
      </c>
      <c r="F1950" s="4" t="s">
        <v>22</v>
      </c>
      <c r="G1950" s="4" t="s">
        <v>22</v>
      </c>
      <c r="H1950" s="4" t="s">
        <v>22</v>
      </c>
    </row>
    <row r="1951" spans="1:8">
      <c r="A1951" t="n">
        <v>15328</v>
      </c>
      <c r="B1951" s="47" t="n">
        <v>48</v>
      </c>
      <c r="C1951" s="7" t="n">
        <v>17</v>
      </c>
      <c r="D1951" s="7" t="n">
        <v>0</v>
      </c>
      <c r="E1951" s="7" t="s">
        <v>88</v>
      </c>
      <c r="F1951" s="7" t="n">
        <v>0</v>
      </c>
      <c r="G1951" s="7" t="n">
        <v>1</v>
      </c>
      <c r="H1951" s="7" t="n">
        <v>0</v>
      </c>
    </row>
    <row r="1952" spans="1:8">
      <c r="A1952" t="s">
        <v>4</v>
      </c>
      <c r="B1952" s="4" t="s">
        <v>5</v>
      </c>
      <c r="C1952" s="4" t="s">
        <v>10</v>
      </c>
      <c r="D1952" s="4" t="s">
        <v>9</v>
      </c>
    </row>
    <row r="1953" spans="1:8">
      <c r="A1953" t="n">
        <v>15352</v>
      </c>
      <c r="B1953" s="48" t="n">
        <v>43</v>
      </c>
      <c r="C1953" s="7" t="n">
        <v>16</v>
      </c>
      <c r="D1953" s="7" t="n">
        <v>16</v>
      </c>
    </row>
    <row r="1954" spans="1:8">
      <c r="A1954" t="s">
        <v>4</v>
      </c>
      <c r="B1954" s="4" t="s">
        <v>5</v>
      </c>
      <c r="C1954" s="4" t="s">
        <v>10</v>
      </c>
      <c r="D1954" s="4" t="s">
        <v>13</v>
      </c>
      <c r="E1954" s="4" t="s">
        <v>13</v>
      </c>
      <c r="F1954" s="4" t="s">
        <v>6</v>
      </c>
    </row>
    <row r="1955" spans="1:8">
      <c r="A1955" t="n">
        <v>15359</v>
      </c>
      <c r="B1955" s="49" t="n">
        <v>47</v>
      </c>
      <c r="C1955" s="7" t="n">
        <v>16</v>
      </c>
      <c r="D1955" s="7" t="n">
        <v>0</v>
      </c>
      <c r="E1955" s="7" t="n">
        <v>0</v>
      </c>
      <c r="F1955" s="7" t="s">
        <v>143</v>
      </c>
    </row>
    <row r="1956" spans="1:8">
      <c r="A1956" t="s">
        <v>4</v>
      </c>
      <c r="B1956" s="4" t="s">
        <v>5</v>
      </c>
      <c r="C1956" s="4" t="s">
        <v>10</v>
      </c>
    </row>
    <row r="1957" spans="1:8">
      <c r="A1957" t="n">
        <v>15381</v>
      </c>
      <c r="B1957" s="30" t="n">
        <v>16</v>
      </c>
      <c r="C1957" s="7" t="n">
        <v>0</v>
      </c>
    </row>
    <row r="1958" spans="1:8">
      <c r="A1958" t="s">
        <v>4</v>
      </c>
      <c r="B1958" s="4" t="s">
        <v>5</v>
      </c>
      <c r="C1958" s="4" t="s">
        <v>10</v>
      </c>
      <c r="D1958" s="4" t="s">
        <v>13</v>
      </c>
      <c r="E1958" s="4" t="s">
        <v>6</v>
      </c>
      <c r="F1958" s="4" t="s">
        <v>22</v>
      </c>
      <c r="G1958" s="4" t="s">
        <v>22</v>
      </c>
      <c r="H1958" s="4" t="s">
        <v>22</v>
      </c>
    </row>
    <row r="1959" spans="1:8">
      <c r="A1959" t="n">
        <v>15384</v>
      </c>
      <c r="B1959" s="47" t="n">
        <v>48</v>
      </c>
      <c r="C1959" s="7" t="n">
        <v>16</v>
      </c>
      <c r="D1959" s="7" t="n">
        <v>0</v>
      </c>
      <c r="E1959" s="7" t="s">
        <v>88</v>
      </c>
      <c r="F1959" s="7" t="n">
        <v>0</v>
      </c>
      <c r="G1959" s="7" t="n">
        <v>1</v>
      </c>
      <c r="H1959" s="7" t="n">
        <v>0</v>
      </c>
    </row>
    <row r="1960" spans="1:8">
      <c r="A1960" t="s">
        <v>4</v>
      </c>
      <c r="B1960" s="4" t="s">
        <v>5</v>
      </c>
      <c r="C1960" s="4" t="s">
        <v>10</v>
      </c>
      <c r="D1960" s="4" t="s">
        <v>22</v>
      </c>
      <c r="E1960" s="4" t="s">
        <v>22</v>
      </c>
      <c r="F1960" s="4" t="s">
        <v>22</v>
      </c>
      <c r="G1960" s="4" t="s">
        <v>22</v>
      </c>
    </row>
    <row r="1961" spans="1:8">
      <c r="A1961" t="n">
        <v>15408</v>
      </c>
      <c r="B1961" s="43" t="n">
        <v>46</v>
      </c>
      <c r="C1961" s="7" t="n">
        <v>0</v>
      </c>
      <c r="D1961" s="7" t="n">
        <v>86.7699966430664</v>
      </c>
      <c r="E1961" s="7" t="n">
        <v>36.060001373291</v>
      </c>
      <c r="F1961" s="7" t="n">
        <v>-218.389999389648</v>
      </c>
      <c r="G1961" s="7" t="n">
        <v>90</v>
      </c>
    </row>
    <row r="1962" spans="1:8">
      <c r="A1962" t="s">
        <v>4</v>
      </c>
      <c r="B1962" s="4" t="s">
        <v>5</v>
      </c>
      <c r="C1962" s="4" t="s">
        <v>10</v>
      </c>
      <c r="D1962" s="4" t="s">
        <v>22</v>
      </c>
      <c r="E1962" s="4" t="s">
        <v>22</v>
      </c>
      <c r="F1962" s="4" t="s">
        <v>22</v>
      </c>
      <c r="G1962" s="4" t="s">
        <v>22</v>
      </c>
    </row>
    <row r="1963" spans="1:8">
      <c r="A1963" t="n">
        <v>15427</v>
      </c>
      <c r="B1963" s="43" t="n">
        <v>46</v>
      </c>
      <c r="C1963" s="7" t="n">
        <v>17</v>
      </c>
      <c r="D1963" s="7" t="n">
        <v>84.9199981689453</v>
      </c>
      <c r="E1963" s="7" t="n">
        <v>36.060001373291</v>
      </c>
      <c r="F1963" s="7" t="n">
        <v>-217.419998168945</v>
      </c>
      <c r="G1963" s="7" t="n">
        <v>90</v>
      </c>
    </row>
    <row r="1964" spans="1:8">
      <c r="A1964" t="s">
        <v>4</v>
      </c>
      <c r="B1964" s="4" t="s">
        <v>5</v>
      </c>
      <c r="C1964" s="4" t="s">
        <v>10</v>
      </c>
      <c r="D1964" s="4" t="s">
        <v>22</v>
      </c>
      <c r="E1964" s="4" t="s">
        <v>22</v>
      </c>
      <c r="F1964" s="4" t="s">
        <v>22</v>
      </c>
      <c r="G1964" s="4" t="s">
        <v>22</v>
      </c>
    </row>
    <row r="1965" spans="1:8">
      <c r="A1965" t="n">
        <v>15446</v>
      </c>
      <c r="B1965" s="43" t="n">
        <v>46</v>
      </c>
      <c r="C1965" s="7" t="n">
        <v>16</v>
      </c>
      <c r="D1965" s="7" t="n">
        <v>84.8099975585938</v>
      </c>
      <c r="E1965" s="7" t="n">
        <v>36.060001373291</v>
      </c>
      <c r="F1965" s="7" t="n">
        <v>-219.360000610352</v>
      </c>
      <c r="G1965" s="7" t="n">
        <v>90</v>
      </c>
    </row>
    <row r="1966" spans="1:8">
      <c r="A1966" t="s">
        <v>4</v>
      </c>
      <c r="B1966" s="4" t="s">
        <v>5</v>
      </c>
      <c r="C1966" s="4" t="s">
        <v>10</v>
      </c>
      <c r="D1966" s="4" t="s">
        <v>22</v>
      </c>
      <c r="E1966" s="4" t="s">
        <v>22</v>
      </c>
      <c r="F1966" s="4" t="s">
        <v>22</v>
      </c>
      <c r="G1966" s="4" t="s">
        <v>22</v>
      </c>
    </row>
    <row r="1967" spans="1:8">
      <c r="A1967" t="n">
        <v>15465</v>
      </c>
      <c r="B1967" s="43" t="n">
        <v>46</v>
      </c>
      <c r="C1967" s="7" t="n">
        <v>7032</v>
      </c>
      <c r="D1967" s="7" t="n">
        <v>85.4199981689453</v>
      </c>
      <c r="E1967" s="7" t="n">
        <v>36.060001373291</v>
      </c>
      <c r="F1967" s="7" t="n">
        <v>-218.929992675781</v>
      </c>
      <c r="G1967" s="7" t="n">
        <v>90</v>
      </c>
    </row>
    <row r="1968" spans="1:8">
      <c r="A1968" t="s">
        <v>4</v>
      </c>
      <c r="B1968" s="4" t="s">
        <v>5</v>
      </c>
      <c r="C1968" s="4" t="s">
        <v>10</v>
      </c>
      <c r="D1968" s="4" t="s">
        <v>22</v>
      </c>
      <c r="E1968" s="4" t="s">
        <v>22</v>
      </c>
      <c r="F1968" s="4" t="s">
        <v>22</v>
      </c>
      <c r="G1968" s="4" t="s">
        <v>22</v>
      </c>
    </row>
    <row r="1969" spans="1:8">
      <c r="A1969" t="n">
        <v>15484</v>
      </c>
      <c r="B1969" s="43" t="n">
        <v>46</v>
      </c>
      <c r="C1969" s="7" t="n">
        <v>1661</v>
      </c>
      <c r="D1969" s="7" t="n">
        <v>93.7399978637695</v>
      </c>
      <c r="E1969" s="7" t="n">
        <v>36.060001373291</v>
      </c>
      <c r="F1969" s="7" t="n">
        <v>-218.380004882813</v>
      </c>
      <c r="G1969" s="7" t="n">
        <v>270</v>
      </c>
    </row>
    <row r="1970" spans="1:8">
      <c r="A1970" t="s">
        <v>4</v>
      </c>
      <c r="B1970" s="4" t="s">
        <v>5</v>
      </c>
      <c r="C1970" s="4" t="s">
        <v>10</v>
      </c>
      <c r="D1970" s="4" t="s">
        <v>22</v>
      </c>
      <c r="E1970" s="4" t="s">
        <v>22</v>
      </c>
      <c r="F1970" s="4" t="s">
        <v>22</v>
      </c>
      <c r="G1970" s="4" t="s">
        <v>22</v>
      </c>
    </row>
    <row r="1971" spans="1:8">
      <c r="A1971" t="n">
        <v>15503</v>
      </c>
      <c r="B1971" s="43" t="n">
        <v>46</v>
      </c>
      <c r="C1971" s="7" t="n">
        <v>7033</v>
      </c>
      <c r="D1971" s="7" t="n">
        <v>184.979995727539</v>
      </c>
      <c r="E1971" s="7" t="n">
        <v>55.310001373291</v>
      </c>
      <c r="F1971" s="7" t="n">
        <v>-249.929992675781</v>
      </c>
      <c r="G1971" s="7" t="n">
        <v>289</v>
      </c>
    </row>
    <row r="1972" spans="1:8">
      <c r="A1972" t="s">
        <v>4</v>
      </c>
      <c r="B1972" s="4" t="s">
        <v>5</v>
      </c>
      <c r="C1972" s="4" t="s">
        <v>13</v>
      </c>
      <c r="D1972" s="4" t="s">
        <v>10</v>
      </c>
      <c r="E1972" s="4" t="s">
        <v>13</v>
      </c>
      <c r="F1972" s="4" t="s">
        <v>6</v>
      </c>
      <c r="G1972" s="4" t="s">
        <v>6</v>
      </c>
      <c r="H1972" s="4" t="s">
        <v>6</v>
      </c>
      <c r="I1972" s="4" t="s">
        <v>6</v>
      </c>
      <c r="J1972" s="4" t="s">
        <v>6</v>
      </c>
      <c r="K1972" s="4" t="s">
        <v>6</v>
      </c>
      <c r="L1972" s="4" t="s">
        <v>6</v>
      </c>
      <c r="M1972" s="4" t="s">
        <v>6</v>
      </c>
      <c r="N1972" s="4" t="s">
        <v>6</v>
      </c>
      <c r="O1972" s="4" t="s">
        <v>6</v>
      </c>
      <c r="P1972" s="4" t="s">
        <v>6</v>
      </c>
      <c r="Q1972" s="4" t="s">
        <v>6</v>
      </c>
      <c r="R1972" s="4" t="s">
        <v>6</v>
      </c>
      <c r="S1972" s="4" t="s">
        <v>6</v>
      </c>
      <c r="T1972" s="4" t="s">
        <v>6</v>
      </c>
      <c r="U1972" s="4" t="s">
        <v>6</v>
      </c>
    </row>
    <row r="1973" spans="1:8">
      <c r="A1973" t="n">
        <v>15522</v>
      </c>
      <c r="B1973" s="46" t="n">
        <v>36</v>
      </c>
      <c r="C1973" s="7" t="n">
        <v>8</v>
      </c>
      <c r="D1973" s="7" t="n">
        <v>0</v>
      </c>
      <c r="E1973" s="7" t="n">
        <v>0</v>
      </c>
      <c r="F1973" s="7" t="s">
        <v>178</v>
      </c>
      <c r="G1973" s="7" t="s">
        <v>179</v>
      </c>
      <c r="H1973" s="7" t="s">
        <v>180</v>
      </c>
      <c r="I1973" s="7" t="s">
        <v>181</v>
      </c>
      <c r="J1973" s="7" t="s">
        <v>182</v>
      </c>
      <c r="K1973" s="7" t="s">
        <v>12</v>
      </c>
      <c r="L1973" s="7" t="s">
        <v>12</v>
      </c>
      <c r="M1973" s="7" t="s">
        <v>12</v>
      </c>
      <c r="N1973" s="7" t="s">
        <v>12</v>
      </c>
      <c r="O1973" s="7" t="s">
        <v>12</v>
      </c>
      <c r="P1973" s="7" t="s">
        <v>12</v>
      </c>
      <c r="Q1973" s="7" t="s">
        <v>12</v>
      </c>
      <c r="R1973" s="7" t="s">
        <v>12</v>
      </c>
      <c r="S1973" s="7" t="s">
        <v>12</v>
      </c>
      <c r="T1973" s="7" t="s">
        <v>12</v>
      </c>
      <c r="U1973" s="7" t="s">
        <v>12</v>
      </c>
    </row>
    <row r="1974" spans="1:8">
      <c r="A1974" t="s">
        <v>4</v>
      </c>
      <c r="B1974" s="4" t="s">
        <v>5</v>
      </c>
      <c r="C1974" s="4" t="s">
        <v>13</v>
      </c>
      <c r="D1974" s="4" t="s">
        <v>10</v>
      </c>
      <c r="E1974" s="4" t="s">
        <v>13</v>
      </c>
      <c r="F1974" s="4" t="s">
        <v>6</v>
      </c>
      <c r="G1974" s="4" t="s">
        <v>6</v>
      </c>
      <c r="H1974" s="4" t="s">
        <v>6</v>
      </c>
      <c r="I1974" s="4" t="s">
        <v>6</v>
      </c>
      <c r="J1974" s="4" t="s">
        <v>6</v>
      </c>
      <c r="K1974" s="4" t="s">
        <v>6</v>
      </c>
      <c r="L1974" s="4" t="s">
        <v>6</v>
      </c>
      <c r="M1974" s="4" t="s">
        <v>6</v>
      </c>
      <c r="N1974" s="4" t="s">
        <v>6</v>
      </c>
      <c r="O1974" s="4" t="s">
        <v>6</v>
      </c>
      <c r="P1974" s="4" t="s">
        <v>6</v>
      </c>
      <c r="Q1974" s="4" t="s">
        <v>6</v>
      </c>
      <c r="R1974" s="4" t="s">
        <v>6</v>
      </c>
      <c r="S1974" s="4" t="s">
        <v>6</v>
      </c>
      <c r="T1974" s="4" t="s">
        <v>6</v>
      </c>
      <c r="U1974" s="4" t="s">
        <v>6</v>
      </c>
    </row>
    <row r="1975" spans="1:8">
      <c r="A1975" t="n">
        <v>15590</v>
      </c>
      <c r="B1975" s="46" t="n">
        <v>36</v>
      </c>
      <c r="C1975" s="7" t="n">
        <v>8</v>
      </c>
      <c r="D1975" s="7" t="n">
        <v>7033</v>
      </c>
      <c r="E1975" s="7" t="n">
        <v>0</v>
      </c>
      <c r="F1975" s="7" t="s">
        <v>183</v>
      </c>
      <c r="G1975" s="7" t="s">
        <v>184</v>
      </c>
      <c r="H1975" s="7" t="s">
        <v>185</v>
      </c>
      <c r="I1975" s="7" t="s">
        <v>12</v>
      </c>
      <c r="J1975" s="7" t="s">
        <v>12</v>
      </c>
      <c r="K1975" s="7" t="s">
        <v>12</v>
      </c>
      <c r="L1975" s="7" t="s">
        <v>12</v>
      </c>
      <c r="M1975" s="7" t="s">
        <v>12</v>
      </c>
      <c r="N1975" s="7" t="s">
        <v>12</v>
      </c>
      <c r="O1975" s="7" t="s">
        <v>12</v>
      </c>
      <c r="P1975" s="7" t="s">
        <v>12</v>
      </c>
      <c r="Q1975" s="7" t="s">
        <v>12</v>
      </c>
      <c r="R1975" s="7" t="s">
        <v>12</v>
      </c>
      <c r="S1975" s="7" t="s">
        <v>12</v>
      </c>
      <c r="T1975" s="7" t="s">
        <v>12</v>
      </c>
      <c r="U1975" s="7" t="s">
        <v>12</v>
      </c>
    </row>
    <row r="1976" spans="1:8">
      <c r="A1976" t="s">
        <v>4</v>
      </c>
      <c r="B1976" s="4" t="s">
        <v>5</v>
      </c>
      <c r="C1976" s="4" t="s">
        <v>13</v>
      </c>
      <c r="D1976" s="4" t="s">
        <v>10</v>
      </c>
      <c r="E1976" s="4" t="s">
        <v>13</v>
      </c>
      <c r="F1976" s="4" t="s">
        <v>6</v>
      </c>
      <c r="G1976" s="4" t="s">
        <v>6</v>
      </c>
      <c r="H1976" s="4" t="s">
        <v>6</v>
      </c>
      <c r="I1976" s="4" t="s">
        <v>6</v>
      </c>
      <c r="J1976" s="4" t="s">
        <v>6</v>
      </c>
      <c r="K1976" s="4" t="s">
        <v>6</v>
      </c>
      <c r="L1976" s="4" t="s">
        <v>6</v>
      </c>
      <c r="M1976" s="4" t="s">
        <v>6</v>
      </c>
      <c r="N1976" s="4" t="s">
        <v>6</v>
      </c>
      <c r="O1976" s="4" t="s">
        <v>6</v>
      </c>
      <c r="P1976" s="4" t="s">
        <v>6</v>
      </c>
      <c r="Q1976" s="4" t="s">
        <v>6</v>
      </c>
      <c r="R1976" s="4" t="s">
        <v>6</v>
      </c>
      <c r="S1976" s="4" t="s">
        <v>6</v>
      </c>
      <c r="T1976" s="4" t="s">
        <v>6</v>
      </c>
      <c r="U1976" s="4" t="s">
        <v>6</v>
      </c>
    </row>
    <row r="1977" spans="1:8">
      <c r="A1977" t="n">
        <v>15641</v>
      </c>
      <c r="B1977" s="46" t="n">
        <v>36</v>
      </c>
      <c r="C1977" s="7" t="n">
        <v>8</v>
      </c>
      <c r="D1977" s="7" t="n">
        <v>1661</v>
      </c>
      <c r="E1977" s="7" t="n">
        <v>0</v>
      </c>
      <c r="F1977" s="7" t="s">
        <v>102</v>
      </c>
      <c r="G1977" s="7" t="s">
        <v>103</v>
      </c>
      <c r="H1977" s="7" t="s">
        <v>186</v>
      </c>
      <c r="I1977" s="7" t="s">
        <v>187</v>
      </c>
      <c r="J1977" s="7" t="s">
        <v>12</v>
      </c>
      <c r="K1977" s="7" t="s">
        <v>12</v>
      </c>
      <c r="L1977" s="7" t="s">
        <v>12</v>
      </c>
      <c r="M1977" s="7" t="s">
        <v>12</v>
      </c>
      <c r="N1977" s="7" t="s">
        <v>12</v>
      </c>
      <c r="O1977" s="7" t="s">
        <v>12</v>
      </c>
      <c r="P1977" s="7" t="s">
        <v>12</v>
      </c>
      <c r="Q1977" s="7" t="s">
        <v>12</v>
      </c>
      <c r="R1977" s="7" t="s">
        <v>12</v>
      </c>
      <c r="S1977" s="7" t="s">
        <v>12</v>
      </c>
      <c r="T1977" s="7" t="s">
        <v>12</v>
      </c>
      <c r="U1977" s="7" t="s">
        <v>12</v>
      </c>
    </row>
    <row r="1978" spans="1:8">
      <c r="A1978" t="s">
        <v>4</v>
      </c>
      <c r="B1978" s="4" t="s">
        <v>5</v>
      </c>
      <c r="C1978" s="4" t="s">
        <v>13</v>
      </c>
      <c r="D1978" s="4" t="s">
        <v>10</v>
      </c>
      <c r="E1978" s="4" t="s">
        <v>13</v>
      </c>
      <c r="F1978" s="4" t="s">
        <v>6</v>
      </c>
      <c r="G1978" s="4" t="s">
        <v>6</v>
      </c>
      <c r="H1978" s="4" t="s">
        <v>6</v>
      </c>
      <c r="I1978" s="4" t="s">
        <v>6</v>
      </c>
      <c r="J1978" s="4" t="s">
        <v>6</v>
      </c>
      <c r="K1978" s="4" t="s">
        <v>6</v>
      </c>
      <c r="L1978" s="4" t="s">
        <v>6</v>
      </c>
      <c r="M1978" s="4" t="s">
        <v>6</v>
      </c>
      <c r="N1978" s="4" t="s">
        <v>6</v>
      </c>
      <c r="O1978" s="4" t="s">
        <v>6</v>
      </c>
      <c r="P1978" s="4" t="s">
        <v>6</v>
      </c>
      <c r="Q1978" s="4" t="s">
        <v>6</v>
      </c>
      <c r="R1978" s="4" t="s">
        <v>6</v>
      </c>
      <c r="S1978" s="4" t="s">
        <v>6</v>
      </c>
      <c r="T1978" s="4" t="s">
        <v>6</v>
      </c>
      <c r="U1978" s="4" t="s">
        <v>6</v>
      </c>
    </row>
    <row r="1979" spans="1:8">
      <c r="A1979" t="n">
        <v>15703</v>
      </c>
      <c r="B1979" s="46" t="n">
        <v>36</v>
      </c>
      <c r="C1979" s="7" t="n">
        <v>8</v>
      </c>
      <c r="D1979" s="7" t="n">
        <v>16</v>
      </c>
      <c r="E1979" s="7" t="n">
        <v>0</v>
      </c>
      <c r="F1979" s="7" t="s">
        <v>188</v>
      </c>
      <c r="G1979" s="7" t="s">
        <v>12</v>
      </c>
      <c r="H1979" s="7" t="s">
        <v>12</v>
      </c>
      <c r="I1979" s="7" t="s">
        <v>12</v>
      </c>
      <c r="J1979" s="7" t="s">
        <v>12</v>
      </c>
      <c r="K1979" s="7" t="s">
        <v>12</v>
      </c>
      <c r="L1979" s="7" t="s">
        <v>12</v>
      </c>
      <c r="M1979" s="7" t="s">
        <v>12</v>
      </c>
      <c r="N1979" s="7" t="s">
        <v>12</v>
      </c>
      <c r="O1979" s="7" t="s">
        <v>12</v>
      </c>
      <c r="P1979" s="7" t="s">
        <v>12</v>
      </c>
      <c r="Q1979" s="7" t="s">
        <v>12</v>
      </c>
      <c r="R1979" s="7" t="s">
        <v>12</v>
      </c>
      <c r="S1979" s="7" t="s">
        <v>12</v>
      </c>
      <c r="T1979" s="7" t="s">
        <v>12</v>
      </c>
      <c r="U1979" s="7" t="s">
        <v>12</v>
      </c>
    </row>
    <row r="1980" spans="1:8">
      <c r="A1980" t="s">
        <v>4</v>
      </c>
      <c r="B1980" s="4" t="s">
        <v>5</v>
      </c>
      <c r="C1980" s="4" t="s">
        <v>13</v>
      </c>
      <c r="D1980" s="4" t="s">
        <v>10</v>
      </c>
      <c r="E1980" s="4" t="s">
        <v>10</v>
      </c>
      <c r="F1980" s="4" t="s">
        <v>10</v>
      </c>
      <c r="G1980" s="4" t="s">
        <v>10</v>
      </c>
      <c r="H1980" s="4" t="s">
        <v>10</v>
      </c>
      <c r="I1980" s="4" t="s">
        <v>6</v>
      </c>
      <c r="J1980" s="4" t="s">
        <v>22</v>
      </c>
      <c r="K1980" s="4" t="s">
        <v>22</v>
      </c>
      <c r="L1980" s="4" t="s">
        <v>22</v>
      </c>
      <c r="M1980" s="4" t="s">
        <v>9</v>
      </c>
      <c r="N1980" s="4" t="s">
        <v>9</v>
      </c>
      <c r="O1980" s="4" t="s">
        <v>22</v>
      </c>
      <c r="P1980" s="4" t="s">
        <v>22</v>
      </c>
      <c r="Q1980" s="4" t="s">
        <v>22</v>
      </c>
      <c r="R1980" s="4" t="s">
        <v>22</v>
      </c>
      <c r="S1980" s="4" t="s">
        <v>13</v>
      </c>
    </row>
    <row r="1981" spans="1:8">
      <c r="A1981" t="n">
        <v>15735</v>
      </c>
      <c r="B1981" s="11" t="n">
        <v>39</v>
      </c>
      <c r="C1981" s="7" t="n">
        <v>12</v>
      </c>
      <c r="D1981" s="7" t="n">
        <v>65533</v>
      </c>
      <c r="E1981" s="7" t="n">
        <v>208</v>
      </c>
      <c r="F1981" s="7" t="n">
        <v>0</v>
      </c>
      <c r="G1981" s="7" t="n">
        <v>7033</v>
      </c>
      <c r="H1981" s="7" t="n">
        <v>259</v>
      </c>
      <c r="I1981" s="7" t="s">
        <v>189</v>
      </c>
      <c r="J1981" s="7" t="n">
        <v>0</v>
      </c>
      <c r="K1981" s="7" t="n">
        <v>0</v>
      </c>
      <c r="L1981" s="7" t="n">
        <v>0</v>
      </c>
      <c r="M1981" s="7" t="n">
        <v>0</v>
      </c>
      <c r="N1981" s="7" t="n">
        <v>0</v>
      </c>
      <c r="O1981" s="7" t="n">
        <v>0</v>
      </c>
      <c r="P1981" s="7" t="n">
        <v>1</v>
      </c>
      <c r="Q1981" s="7" t="n">
        <v>1</v>
      </c>
      <c r="R1981" s="7" t="n">
        <v>1</v>
      </c>
      <c r="S1981" s="7" t="n">
        <v>106</v>
      </c>
    </row>
    <row r="1982" spans="1:8">
      <c r="A1982" t="s">
        <v>4</v>
      </c>
      <c r="B1982" s="4" t="s">
        <v>5</v>
      </c>
      <c r="C1982" s="4" t="s">
        <v>13</v>
      </c>
      <c r="D1982" s="4" t="s">
        <v>10</v>
      </c>
      <c r="E1982" s="4" t="s">
        <v>10</v>
      </c>
      <c r="F1982" s="4" t="s">
        <v>10</v>
      </c>
      <c r="G1982" s="4" t="s">
        <v>10</v>
      </c>
      <c r="H1982" s="4" t="s">
        <v>10</v>
      </c>
      <c r="I1982" s="4" t="s">
        <v>6</v>
      </c>
      <c r="J1982" s="4" t="s">
        <v>22</v>
      </c>
      <c r="K1982" s="4" t="s">
        <v>22</v>
      </c>
      <c r="L1982" s="4" t="s">
        <v>22</v>
      </c>
      <c r="M1982" s="4" t="s">
        <v>9</v>
      </c>
      <c r="N1982" s="4" t="s">
        <v>9</v>
      </c>
      <c r="O1982" s="4" t="s">
        <v>22</v>
      </c>
      <c r="P1982" s="4" t="s">
        <v>22</v>
      </c>
      <c r="Q1982" s="4" t="s">
        <v>22</v>
      </c>
      <c r="R1982" s="4" t="s">
        <v>22</v>
      </c>
      <c r="S1982" s="4" t="s">
        <v>13</v>
      </c>
    </row>
    <row r="1983" spans="1:8">
      <c r="A1983" t="n">
        <v>15797</v>
      </c>
      <c r="B1983" s="11" t="n">
        <v>39</v>
      </c>
      <c r="C1983" s="7" t="n">
        <v>12</v>
      </c>
      <c r="D1983" s="7" t="n">
        <v>65533</v>
      </c>
      <c r="E1983" s="7" t="n">
        <v>208</v>
      </c>
      <c r="F1983" s="7" t="n">
        <v>0</v>
      </c>
      <c r="G1983" s="7" t="n">
        <v>7033</v>
      </c>
      <c r="H1983" s="7" t="n">
        <v>259</v>
      </c>
      <c r="I1983" s="7" t="s">
        <v>190</v>
      </c>
      <c r="J1983" s="7" t="n">
        <v>0</v>
      </c>
      <c r="K1983" s="7" t="n">
        <v>0</v>
      </c>
      <c r="L1983" s="7" t="n">
        <v>0</v>
      </c>
      <c r="M1983" s="7" t="n">
        <v>0</v>
      </c>
      <c r="N1983" s="7" t="n">
        <v>0</v>
      </c>
      <c r="O1983" s="7" t="n">
        <v>0</v>
      </c>
      <c r="P1983" s="7" t="n">
        <v>1</v>
      </c>
      <c r="Q1983" s="7" t="n">
        <v>1</v>
      </c>
      <c r="R1983" s="7" t="n">
        <v>1</v>
      </c>
      <c r="S1983" s="7" t="n">
        <v>107</v>
      </c>
    </row>
    <row r="1984" spans="1:8">
      <c r="A1984" t="s">
        <v>4</v>
      </c>
      <c r="B1984" s="4" t="s">
        <v>5</v>
      </c>
      <c r="C1984" s="4" t="s">
        <v>13</v>
      </c>
      <c r="D1984" s="4" t="s">
        <v>10</v>
      </c>
      <c r="E1984" s="4" t="s">
        <v>10</v>
      </c>
      <c r="F1984" s="4" t="s">
        <v>10</v>
      </c>
      <c r="G1984" s="4" t="s">
        <v>10</v>
      </c>
      <c r="H1984" s="4" t="s">
        <v>10</v>
      </c>
      <c r="I1984" s="4" t="s">
        <v>6</v>
      </c>
      <c r="J1984" s="4" t="s">
        <v>22</v>
      </c>
      <c r="K1984" s="4" t="s">
        <v>22</v>
      </c>
      <c r="L1984" s="4" t="s">
        <v>22</v>
      </c>
      <c r="M1984" s="4" t="s">
        <v>9</v>
      </c>
      <c r="N1984" s="4" t="s">
        <v>9</v>
      </c>
      <c r="O1984" s="4" t="s">
        <v>22</v>
      </c>
      <c r="P1984" s="4" t="s">
        <v>22</v>
      </c>
      <c r="Q1984" s="4" t="s">
        <v>22</v>
      </c>
      <c r="R1984" s="4" t="s">
        <v>22</v>
      </c>
      <c r="S1984" s="4" t="s">
        <v>13</v>
      </c>
    </row>
    <row r="1985" spans="1:21">
      <c r="A1985" t="n">
        <v>15859</v>
      </c>
      <c r="B1985" s="11" t="n">
        <v>39</v>
      </c>
      <c r="C1985" s="7" t="n">
        <v>12</v>
      </c>
      <c r="D1985" s="7" t="n">
        <v>65533</v>
      </c>
      <c r="E1985" s="7" t="n">
        <v>209</v>
      </c>
      <c r="F1985" s="7" t="n">
        <v>0</v>
      </c>
      <c r="G1985" s="7" t="n">
        <v>7033</v>
      </c>
      <c r="H1985" s="7" t="n">
        <v>259</v>
      </c>
      <c r="I1985" s="7" t="s">
        <v>189</v>
      </c>
      <c r="J1985" s="7" t="n">
        <v>0</v>
      </c>
      <c r="K1985" s="7" t="n">
        <v>0</v>
      </c>
      <c r="L1985" s="7" t="n">
        <v>0</v>
      </c>
      <c r="M1985" s="7" t="n">
        <v>0</v>
      </c>
      <c r="N1985" s="7" t="n">
        <v>0</v>
      </c>
      <c r="O1985" s="7" t="n">
        <v>0</v>
      </c>
      <c r="P1985" s="7" t="n">
        <v>1</v>
      </c>
      <c r="Q1985" s="7" t="n">
        <v>1</v>
      </c>
      <c r="R1985" s="7" t="n">
        <v>1</v>
      </c>
      <c r="S1985" s="7" t="n">
        <v>108</v>
      </c>
    </row>
    <row r="1986" spans="1:21">
      <c r="A1986" t="s">
        <v>4</v>
      </c>
      <c r="B1986" s="4" t="s">
        <v>5</v>
      </c>
      <c r="C1986" s="4" t="s">
        <v>13</v>
      </c>
      <c r="D1986" s="4" t="s">
        <v>10</v>
      </c>
      <c r="E1986" s="4" t="s">
        <v>10</v>
      </c>
      <c r="F1986" s="4" t="s">
        <v>10</v>
      </c>
      <c r="G1986" s="4" t="s">
        <v>10</v>
      </c>
      <c r="H1986" s="4" t="s">
        <v>10</v>
      </c>
      <c r="I1986" s="4" t="s">
        <v>6</v>
      </c>
      <c r="J1986" s="4" t="s">
        <v>22</v>
      </c>
      <c r="K1986" s="4" t="s">
        <v>22</v>
      </c>
      <c r="L1986" s="4" t="s">
        <v>22</v>
      </c>
      <c r="M1986" s="4" t="s">
        <v>9</v>
      </c>
      <c r="N1986" s="4" t="s">
        <v>9</v>
      </c>
      <c r="O1986" s="4" t="s">
        <v>22</v>
      </c>
      <c r="P1986" s="4" t="s">
        <v>22</v>
      </c>
      <c r="Q1986" s="4" t="s">
        <v>22</v>
      </c>
      <c r="R1986" s="4" t="s">
        <v>22</v>
      </c>
      <c r="S1986" s="4" t="s">
        <v>13</v>
      </c>
    </row>
    <row r="1987" spans="1:21">
      <c r="A1987" t="n">
        <v>15921</v>
      </c>
      <c r="B1987" s="11" t="n">
        <v>39</v>
      </c>
      <c r="C1987" s="7" t="n">
        <v>12</v>
      </c>
      <c r="D1987" s="7" t="n">
        <v>65533</v>
      </c>
      <c r="E1987" s="7" t="n">
        <v>209</v>
      </c>
      <c r="F1987" s="7" t="n">
        <v>0</v>
      </c>
      <c r="G1987" s="7" t="n">
        <v>7033</v>
      </c>
      <c r="H1987" s="7" t="n">
        <v>259</v>
      </c>
      <c r="I1987" s="7" t="s">
        <v>190</v>
      </c>
      <c r="J1987" s="7" t="n">
        <v>0</v>
      </c>
      <c r="K1987" s="7" t="n">
        <v>0</v>
      </c>
      <c r="L1987" s="7" t="n">
        <v>0</v>
      </c>
      <c r="M1987" s="7" t="n">
        <v>0</v>
      </c>
      <c r="N1987" s="7" t="n">
        <v>0</v>
      </c>
      <c r="O1987" s="7" t="n">
        <v>0</v>
      </c>
      <c r="P1987" s="7" t="n">
        <v>1</v>
      </c>
      <c r="Q1987" s="7" t="n">
        <v>1</v>
      </c>
      <c r="R1987" s="7" t="n">
        <v>1</v>
      </c>
      <c r="S1987" s="7" t="n">
        <v>109</v>
      </c>
    </row>
    <row r="1988" spans="1:21">
      <c r="A1988" t="s">
        <v>4</v>
      </c>
      <c r="B1988" s="4" t="s">
        <v>5</v>
      </c>
      <c r="C1988" s="4" t="s">
        <v>13</v>
      </c>
      <c r="D1988" s="4" t="s">
        <v>10</v>
      </c>
      <c r="E1988" s="4" t="s">
        <v>10</v>
      </c>
      <c r="F1988" s="4" t="s">
        <v>10</v>
      </c>
      <c r="G1988" s="4" t="s">
        <v>10</v>
      </c>
      <c r="H1988" s="4" t="s">
        <v>10</v>
      </c>
      <c r="I1988" s="4" t="s">
        <v>6</v>
      </c>
      <c r="J1988" s="4" t="s">
        <v>22</v>
      </c>
      <c r="K1988" s="4" t="s">
        <v>22</v>
      </c>
      <c r="L1988" s="4" t="s">
        <v>22</v>
      </c>
      <c r="M1988" s="4" t="s">
        <v>9</v>
      </c>
      <c r="N1988" s="4" t="s">
        <v>9</v>
      </c>
      <c r="O1988" s="4" t="s">
        <v>22</v>
      </c>
      <c r="P1988" s="4" t="s">
        <v>22</v>
      </c>
      <c r="Q1988" s="4" t="s">
        <v>22</v>
      </c>
      <c r="R1988" s="4" t="s">
        <v>22</v>
      </c>
      <c r="S1988" s="4" t="s">
        <v>13</v>
      </c>
    </row>
    <row r="1989" spans="1:21">
      <c r="A1989" t="n">
        <v>15983</v>
      </c>
      <c r="B1989" s="11" t="n">
        <v>39</v>
      </c>
      <c r="C1989" s="7" t="n">
        <v>12</v>
      </c>
      <c r="D1989" s="7" t="n">
        <v>65533</v>
      </c>
      <c r="E1989" s="7" t="n">
        <v>202</v>
      </c>
      <c r="F1989" s="7" t="n">
        <v>0</v>
      </c>
      <c r="G1989" s="7" t="n">
        <v>0</v>
      </c>
      <c r="H1989" s="7" t="n">
        <v>259</v>
      </c>
      <c r="I1989" s="7" t="s">
        <v>148</v>
      </c>
      <c r="J1989" s="7" t="n">
        <v>0</v>
      </c>
      <c r="K1989" s="7" t="n">
        <v>0</v>
      </c>
      <c r="L1989" s="7" t="n">
        <v>0</v>
      </c>
      <c r="M1989" s="7" t="n">
        <v>0</v>
      </c>
      <c r="N1989" s="7" t="n">
        <v>0</v>
      </c>
      <c r="O1989" s="7" t="n">
        <v>0</v>
      </c>
      <c r="P1989" s="7" t="n">
        <v>1</v>
      </c>
      <c r="Q1989" s="7" t="n">
        <v>1</v>
      </c>
      <c r="R1989" s="7" t="n">
        <v>1</v>
      </c>
      <c r="S1989" s="7" t="n">
        <v>100</v>
      </c>
    </row>
    <row r="1990" spans="1:21">
      <c r="A1990" t="s">
        <v>4</v>
      </c>
      <c r="B1990" s="4" t="s">
        <v>5</v>
      </c>
      <c r="C1990" s="4" t="s">
        <v>10</v>
      </c>
      <c r="D1990" s="4" t="s">
        <v>13</v>
      </c>
      <c r="E1990" s="4" t="s">
        <v>6</v>
      </c>
      <c r="F1990" s="4" t="s">
        <v>22</v>
      </c>
      <c r="G1990" s="4" t="s">
        <v>22</v>
      </c>
      <c r="H1990" s="4" t="s">
        <v>22</v>
      </c>
    </row>
    <row r="1991" spans="1:21">
      <c r="A1991" t="n">
        <v>16044</v>
      </c>
      <c r="B1991" s="47" t="n">
        <v>48</v>
      </c>
      <c r="C1991" s="7" t="n">
        <v>7033</v>
      </c>
      <c r="D1991" s="7" t="n">
        <v>0</v>
      </c>
      <c r="E1991" s="7" t="s">
        <v>183</v>
      </c>
      <c r="F1991" s="7" t="n">
        <v>0</v>
      </c>
      <c r="G1991" s="7" t="n">
        <v>1</v>
      </c>
      <c r="H1991" s="7" t="n">
        <v>0</v>
      </c>
    </row>
    <row r="1992" spans="1:21">
      <c r="A1992" t="s">
        <v>4</v>
      </c>
      <c r="B1992" s="4" t="s">
        <v>5</v>
      </c>
      <c r="C1992" s="4" t="s">
        <v>10</v>
      </c>
      <c r="D1992" s="4" t="s">
        <v>13</v>
      </c>
      <c r="E1992" s="4" t="s">
        <v>6</v>
      </c>
      <c r="F1992" s="4" t="s">
        <v>22</v>
      </c>
      <c r="G1992" s="4" t="s">
        <v>22</v>
      </c>
      <c r="H1992" s="4" t="s">
        <v>22</v>
      </c>
    </row>
    <row r="1993" spans="1:21">
      <c r="A1993" t="n">
        <v>16071</v>
      </c>
      <c r="B1993" s="47" t="n">
        <v>48</v>
      </c>
      <c r="C1993" s="7" t="n">
        <v>1661</v>
      </c>
      <c r="D1993" s="7" t="n">
        <v>0</v>
      </c>
      <c r="E1993" s="7" t="s">
        <v>88</v>
      </c>
      <c r="F1993" s="7" t="n">
        <v>0</v>
      </c>
      <c r="G1993" s="7" t="n">
        <v>1</v>
      </c>
      <c r="H1993" s="7" t="n">
        <v>0</v>
      </c>
    </row>
    <row r="1994" spans="1:21">
      <c r="A1994" t="s">
        <v>4</v>
      </c>
      <c r="B1994" s="4" t="s">
        <v>5</v>
      </c>
      <c r="C1994" s="4" t="s">
        <v>10</v>
      </c>
      <c r="D1994" s="4" t="s">
        <v>13</v>
      </c>
      <c r="E1994" s="4" t="s">
        <v>6</v>
      </c>
      <c r="F1994" s="4" t="s">
        <v>22</v>
      </c>
      <c r="G1994" s="4" t="s">
        <v>22</v>
      </c>
      <c r="H1994" s="4" t="s">
        <v>22</v>
      </c>
    </row>
    <row r="1995" spans="1:21">
      <c r="A1995" t="n">
        <v>16095</v>
      </c>
      <c r="B1995" s="47" t="n">
        <v>48</v>
      </c>
      <c r="C1995" s="7" t="n">
        <v>0</v>
      </c>
      <c r="D1995" s="7" t="n">
        <v>0</v>
      </c>
      <c r="E1995" s="7" t="s">
        <v>182</v>
      </c>
      <c r="F1995" s="7" t="n">
        <v>-1</v>
      </c>
      <c r="G1995" s="7" t="n">
        <v>1</v>
      </c>
      <c r="H1995" s="7" t="n">
        <v>1.40129846432482e-45</v>
      </c>
    </row>
    <row r="1996" spans="1:21">
      <c r="A1996" t="s">
        <v>4</v>
      </c>
      <c r="B1996" s="4" t="s">
        <v>5</v>
      </c>
      <c r="C1996" s="4" t="s">
        <v>13</v>
      </c>
      <c r="D1996" s="4" t="s">
        <v>10</v>
      </c>
      <c r="E1996" s="4" t="s">
        <v>6</v>
      </c>
      <c r="F1996" s="4" t="s">
        <v>6</v>
      </c>
      <c r="G1996" s="4" t="s">
        <v>6</v>
      </c>
      <c r="H1996" s="4" t="s">
        <v>6</v>
      </c>
    </row>
    <row r="1997" spans="1:21">
      <c r="A1997" t="n">
        <v>16120</v>
      </c>
      <c r="B1997" s="36" t="n">
        <v>51</v>
      </c>
      <c r="C1997" s="7" t="n">
        <v>3</v>
      </c>
      <c r="D1997" s="7" t="n">
        <v>0</v>
      </c>
      <c r="E1997" s="7" t="s">
        <v>191</v>
      </c>
      <c r="F1997" s="7" t="s">
        <v>107</v>
      </c>
      <c r="G1997" s="7" t="s">
        <v>50</v>
      </c>
      <c r="H1997" s="7" t="s">
        <v>51</v>
      </c>
    </row>
    <row r="1998" spans="1:21">
      <c r="A1998" t="s">
        <v>4</v>
      </c>
      <c r="B1998" s="4" t="s">
        <v>5</v>
      </c>
      <c r="C1998" s="4" t="s">
        <v>13</v>
      </c>
      <c r="D1998" s="4" t="s">
        <v>10</v>
      </c>
      <c r="E1998" s="4" t="s">
        <v>6</v>
      </c>
      <c r="F1998" s="4" t="s">
        <v>6</v>
      </c>
      <c r="G1998" s="4" t="s">
        <v>6</v>
      </c>
      <c r="H1998" s="4" t="s">
        <v>6</v>
      </c>
    </row>
    <row r="1999" spans="1:21">
      <c r="A1999" t="n">
        <v>16133</v>
      </c>
      <c r="B1999" s="36" t="n">
        <v>51</v>
      </c>
      <c r="C1999" s="7" t="n">
        <v>3</v>
      </c>
      <c r="D1999" s="7" t="n">
        <v>16</v>
      </c>
      <c r="E1999" s="7" t="s">
        <v>105</v>
      </c>
      <c r="F1999" s="7" t="s">
        <v>107</v>
      </c>
      <c r="G1999" s="7" t="s">
        <v>50</v>
      </c>
      <c r="H1999" s="7" t="s">
        <v>51</v>
      </c>
    </row>
    <row r="2000" spans="1:21">
      <c r="A2000" t="s">
        <v>4</v>
      </c>
      <c r="B2000" s="4" t="s">
        <v>5</v>
      </c>
      <c r="C2000" s="4" t="s">
        <v>13</v>
      </c>
      <c r="D2000" s="4" t="s">
        <v>10</v>
      </c>
      <c r="E2000" s="4" t="s">
        <v>6</v>
      </c>
      <c r="F2000" s="4" t="s">
        <v>6</v>
      </c>
      <c r="G2000" s="4" t="s">
        <v>6</v>
      </c>
      <c r="H2000" s="4" t="s">
        <v>6</v>
      </c>
    </row>
    <row r="2001" spans="1:19">
      <c r="A2001" t="n">
        <v>16146</v>
      </c>
      <c r="B2001" s="36" t="n">
        <v>51</v>
      </c>
      <c r="C2001" s="7" t="n">
        <v>3</v>
      </c>
      <c r="D2001" s="7" t="n">
        <v>17</v>
      </c>
      <c r="E2001" s="7" t="s">
        <v>106</v>
      </c>
      <c r="F2001" s="7" t="s">
        <v>51</v>
      </c>
      <c r="G2001" s="7" t="s">
        <v>50</v>
      </c>
      <c r="H2001" s="7" t="s">
        <v>51</v>
      </c>
    </row>
    <row r="2002" spans="1:19">
      <c r="A2002" t="s">
        <v>4</v>
      </c>
      <c r="B2002" s="4" t="s">
        <v>5</v>
      </c>
      <c r="C2002" s="4" t="s">
        <v>10</v>
      </c>
      <c r="D2002" s="4" t="s">
        <v>10</v>
      </c>
      <c r="E2002" s="4" t="s">
        <v>10</v>
      </c>
    </row>
    <row r="2003" spans="1:19">
      <c r="A2003" t="n">
        <v>16159</v>
      </c>
      <c r="B2003" s="58" t="n">
        <v>61</v>
      </c>
      <c r="C2003" s="7" t="n">
        <v>16</v>
      </c>
      <c r="D2003" s="7" t="n">
        <v>0</v>
      </c>
      <c r="E2003" s="7" t="n">
        <v>0</v>
      </c>
    </row>
    <row r="2004" spans="1:19">
      <c r="A2004" t="s">
        <v>4</v>
      </c>
      <c r="B2004" s="4" t="s">
        <v>5</v>
      </c>
      <c r="C2004" s="4" t="s">
        <v>10</v>
      </c>
      <c r="D2004" s="4" t="s">
        <v>10</v>
      </c>
      <c r="E2004" s="4" t="s">
        <v>10</v>
      </c>
    </row>
    <row r="2005" spans="1:19">
      <c r="A2005" t="n">
        <v>16166</v>
      </c>
      <c r="B2005" s="58" t="n">
        <v>61</v>
      </c>
      <c r="C2005" s="7" t="n">
        <v>17</v>
      </c>
      <c r="D2005" s="7" t="n">
        <v>0</v>
      </c>
      <c r="E2005" s="7" t="n">
        <v>0</v>
      </c>
    </row>
    <row r="2006" spans="1:19">
      <c r="A2006" t="s">
        <v>4</v>
      </c>
      <c r="B2006" s="4" t="s">
        <v>5</v>
      </c>
      <c r="C2006" s="4" t="s">
        <v>10</v>
      </c>
      <c r="D2006" s="4" t="s">
        <v>10</v>
      </c>
      <c r="E2006" s="4" t="s">
        <v>10</v>
      </c>
    </row>
    <row r="2007" spans="1:19">
      <c r="A2007" t="n">
        <v>16173</v>
      </c>
      <c r="B2007" s="58" t="n">
        <v>61</v>
      </c>
      <c r="C2007" s="7" t="n">
        <v>7032</v>
      </c>
      <c r="D2007" s="7" t="n">
        <v>0</v>
      </c>
      <c r="E2007" s="7" t="n">
        <v>0</v>
      </c>
    </row>
    <row r="2008" spans="1:19">
      <c r="A2008" t="s">
        <v>4</v>
      </c>
      <c r="B2008" s="4" t="s">
        <v>5</v>
      </c>
      <c r="C2008" s="4" t="s">
        <v>13</v>
      </c>
      <c r="D2008" s="4" t="s">
        <v>10</v>
      </c>
      <c r="E2008" s="4" t="s">
        <v>22</v>
      </c>
      <c r="F2008" s="4" t="s">
        <v>10</v>
      </c>
      <c r="G2008" s="4" t="s">
        <v>9</v>
      </c>
      <c r="H2008" s="4" t="s">
        <v>9</v>
      </c>
      <c r="I2008" s="4" t="s">
        <v>10</v>
      </c>
      <c r="J2008" s="4" t="s">
        <v>10</v>
      </c>
      <c r="K2008" s="4" t="s">
        <v>9</v>
      </c>
      <c r="L2008" s="4" t="s">
        <v>9</v>
      </c>
      <c r="M2008" s="4" t="s">
        <v>9</v>
      </c>
      <c r="N2008" s="4" t="s">
        <v>9</v>
      </c>
      <c r="O2008" s="4" t="s">
        <v>6</v>
      </c>
    </row>
    <row r="2009" spans="1:19">
      <c r="A2009" t="n">
        <v>16180</v>
      </c>
      <c r="B2009" s="59" t="n">
        <v>50</v>
      </c>
      <c r="C2009" s="7" t="n">
        <v>0</v>
      </c>
      <c r="D2009" s="7" t="n">
        <v>8120</v>
      </c>
      <c r="E2009" s="7" t="n">
        <v>1</v>
      </c>
      <c r="F2009" s="7" t="n">
        <v>1000</v>
      </c>
      <c r="G2009" s="7" t="n">
        <v>0</v>
      </c>
      <c r="H2009" s="7" t="n">
        <v>0</v>
      </c>
      <c r="I2009" s="7" t="n">
        <v>0</v>
      </c>
      <c r="J2009" s="7" t="n">
        <v>65533</v>
      </c>
      <c r="K2009" s="7" t="n">
        <v>0</v>
      </c>
      <c r="L2009" s="7" t="n">
        <v>0</v>
      </c>
      <c r="M2009" s="7" t="n">
        <v>0</v>
      </c>
      <c r="N2009" s="7" t="n">
        <v>0</v>
      </c>
      <c r="O2009" s="7" t="s">
        <v>12</v>
      </c>
    </row>
    <row r="2010" spans="1:19">
      <c r="A2010" t="s">
        <v>4</v>
      </c>
      <c r="B2010" s="4" t="s">
        <v>5</v>
      </c>
      <c r="C2010" s="4" t="s">
        <v>13</v>
      </c>
      <c r="D2010" s="4" t="s">
        <v>13</v>
      </c>
      <c r="E2010" s="4" t="s">
        <v>22</v>
      </c>
      <c r="F2010" s="4" t="s">
        <v>22</v>
      </c>
      <c r="G2010" s="4" t="s">
        <v>22</v>
      </c>
      <c r="H2010" s="4" t="s">
        <v>10</v>
      </c>
    </row>
    <row r="2011" spans="1:19">
      <c r="A2011" t="n">
        <v>16219</v>
      </c>
      <c r="B2011" s="32" t="n">
        <v>45</v>
      </c>
      <c r="C2011" s="7" t="n">
        <v>2</v>
      </c>
      <c r="D2011" s="7" t="n">
        <v>3</v>
      </c>
      <c r="E2011" s="7" t="n">
        <v>87.0400009155273</v>
      </c>
      <c r="F2011" s="7" t="n">
        <v>37.1500015258789</v>
      </c>
      <c r="G2011" s="7" t="n">
        <v>-218.220001220703</v>
      </c>
      <c r="H2011" s="7" t="n">
        <v>0</v>
      </c>
    </row>
    <row r="2012" spans="1:19">
      <c r="A2012" t="s">
        <v>4</v>
      </c>
      <c r="B2012" s="4" t="s">
        <v>5</v>
      </c>
      <c r="C2012" s="4" t="s">
        <v>13</v>
      </c>
      <c r="D2012" s="4" t="s">
        <v>13</v>
      </c>
      <c r="E2012" s="4" t="s">
        <v>22</v>
      </c>
      <c r="F2012" s="4" t="s">
        <v>22</v>
      </c>
      <c r="G2012" s="4" t="s">
        <v>22</v>
      </c>
      <c r="H2012" s="4" t="s">
        <v>10</v>
      </c>
      <c r="I2012" s="4" t="s">
        <v>13</v>
      </c>
    </row>
    <row r="2013" spans="1:19">
      <c r="A2013" t="n">
        <v>16236</v>
      </c>
      <c r="B2013" s="32" t="n">
        <v>45</v>
      </c>
      <c r="C2013" s="7" t="n">
        <v>4</v>
      </c>
      <c r="D2013" s="7" t="n">
        <v>3</v>
      </c>
      <c r="E2013" s="7" t="n">
        <v>353.649993896484</v>
      </c>
      <c r="F2013" s="7" t="n">
        <v>76.7099990844727</v>
      </c>
      <c r="G2013" s="7" t="n">
        <v>0</v>
      </c>
      <c r="H2013" s="7" t="n">
        <v>0</v>
      </c>
      <c r="I2013" s="7" t="n">
        <v>0</v>
      </c>
    </row>
    <row r="2014" spans="1:19">
      <c r="A2014" t="s">
        <v>4</v>
      </c>
      <c r="B2014" s="4" t="s">
        <v>5</v>
      </c>
      <c r="C2014" s="4" t="s">
        <v>13</v>
      </c>
      <c r="D2014" s="4" t="s">
        <v>13</v>
      </c>
      <c r="E2014" s="4" t="s">
        <v>22</v>
      </c>
      <c r="F2014" s="4" t="s">
        <v>10</v>
      </c>
    </row>
    <row r="2015" spans="1:19">
      <c r="A2015" t="n">
        <v>16254</v>
      </c>
      <c r="B2015" s="32" t="n">
        <v>45</v>
      </c>
      <c r="C2015" s="7" t="n">
        <v>5</v>
      </c>
      <c r="D2015" s="7" t="n">
        <v>3</v>
      </c>
      <c r="E2015" s="7" t="n">
        <v>3.5</v>
      </c>
      <c r="F2015" s="7" t="n">
        <v>0</v>
      </c>
    </row>
    <row r="2016" spans="1:19">
      <c r="A2016" t="s">
        <v>4</v>
      </c>
      <c r="B2016" s="4" t="s">
        <v>5</v>
      </c>
      <c r="C2016" s="4" t="s">
        <v>13</v>
      </c>
      <c r="D2016" s="4" t="s">
        <v>13</v>
      </c>
      <c r="E2016" s="4" t="s">
        <v>22</v>
      </c>
      <c r="F2016" s="4" t="s">
        <v>10</v>
      </c>
    </row>
    <row r="2017" spans="1:15">
      <c r="A2017" t="n">
        <v>16263</v>
      </c>
      <c r="B2017" s="32" t="n">
        <v>45</v>
      </c>
      <c r="C2017" s="7" t="n">
        <v>11</v>
      </c>
      <c r="D2017" s="7" t="n">
        <v>3</v>
      </c>
      <c r="E2017" s="7" t="n">
        <v>40</v>
      </c>
      <c r="F2017" s="7" t="n">
        <v>0</v>
      </c>
    </row>
    <row r="2018" spans="1:15">
      <c r="A2018" t="s">
        <v>4</v>
      </c>
      <c r="B2018" s="4" t="s">
        <v>5</v>
      </c>
      <c r="C2018" s="4" t="s">
        <v>13</v>
      </c>
      <c r="D2018" s="4" t="s">
        <v>13</v>
      </c>
      <c r="E2018" s="4" t="s">
        <v>22</v>
      </c>
      <c r="F2018" s="4" t="s">
        <v>22</v>
      </c>
      <c r="G2018" s="4" t="s">
        <v>22</v>
      </c>
      <c r="H2018" s="4" t="s">
        <v>10</v>
      </c>
    </row>
    <row r="2019" spans="1:15">
      <c r="A2019" t="n">
        <v>16272</v>
      </c>
      <c r="B2019" s="32" t="n">
        <v>45</v>
      </c>
      <c r="C2019" s="7" t="n">
        <v>2</v>
      </c>
      <c r="D2019" s="7" t="n">
        <v>3</v>
      </c>
      <c r="E2019" s="7" t="n">
        <v>87.0299987792969</v>
      </c>
      <c r="F2019" s="7" t="n">
        <v>37.2900009155273</v>
      </c>
      <c r="G2019" s="7" t="n">
        <v>-218.360000610352</v>
      </c>
      <c r="H2019" s="7" t="n">
        <v>4000</v>
      </c>
    </row>
    <row r="2020" spans="1:15">
      <c r="A2020" t="s">
        <v>4</v>
      </c>
      <c r="B2020" s="4" t="s">
        <v>5</v>
      </c>
      <c r="C2020" s="4" t="s">
        <v>13</v>
      </c>
      <c r="D2020" s="4" t="s">
        <v>13</v>
      </c>
      <c r="E2020" s="4" t="s">
        <v>22</v>
      </c>
      <c r="F2020" s="4" t="s">
        <v>22</v>
      </c>
      <c r="G2020" s="4" t="s">
        <v>22</v>
      </c>
      <c r="H2020" s="4" t="s">
        <v>10</v>
      </c>
      <c r="I2020" s="4" t="s">
        <v>13</v>
      </c>
    </row>
    <row r="2021" spans="1:15">
      <c r="A2021" t="n">
        <v>16289</v>
      </c>
      <c r="B2021" s="32" t="n">
        <v>45</v>
      </c>
      <c r="C2021" s="7" t="n">
        <v>4</v>
      </c>
      <c r="D2021" s="7" t="n">
        <v>3</v>
      </c>
      <c r="E2021" s="7" t="n">
        <v>9.60000038146973</v>
      </c>
      <c r="F2021" s="7" t="n">
        <v>93.3600006103516</v>
      </c>
      <c r="G2021" s="7" t="n">
        <v>0</v>
      </c>
      <c r="H2021" s="7" t="n">
        <v>4000</v>
      </c>
      <c r="I2021" s="7" t="n">
        <v>1</v>
      </c>
    </row>
    <row r="2022" spans="1:15">
      <c r="A2022" t="s">
        <v>4</v>
      </c>
      <c r="B2022" s="4" t="s">
        <v>5</v>
      </c>
      <c r="C2022" s="4" t="s">
        <v>13</v>
      </c>
      <c r="D2022" s="4" t="s">
        <v>13</v>
      </c>
      <c r="E2022" s="4" t="s">
        <v>22</v>
      </c>
      <c r="F2022" s="4" t="s">
        <v>10</v>
      </c>
    </row>
    <row r="2023" spans="1:15">
      <c r="A2023" t="n">
        <v>16307</v>
      </c>
      <c r="B2023" s="32" t="n">
        <v>45</v>
      </c>
      <c r="C2023" s="7" t="n">
        <v>5</v>
      </c>
      <c r="D2023" s="7" t="n">
        <v>3</v>
      </c>
      <c r="E2023" s="7" t="n">
        <v>2.70000004768372</v>
      </c>
      <c r="F2023" s="7" t="n">
        <v>4000</v>
      </c>
    </row>
    <row r="2024" spans="1:15">
      <c r="A2024" t="s">
        <v>4</v>
      </c>
      <c r="B2024" s="4" t="s">
        <v>5</v>
      </c>
      <c r="C2024" s="4" t="s">
        <v>13</v>
      </c>
      <c r="D2024" s="4" t="s">
        <v>10</v>
      </c>
      <c r="E2024" s="4" t="s">
        <v>22</v>
      </c>
    </row>
    <row r="2025" spans="1:15">
      <c r="A2025" t="n">
        <v>16316</v>
      </c>
      <c r="B2025" s="34" t="n">
        <v>58</v>
      </c>
      <c r="C2025" s="7" t="n">
        <v>100</v>
      </c>
      <c r="D2025" s="7" t="n">
        <v>1000</v>
      </c>
      <c r="E2025" s="7" t="n">
        <v>1</v>
      </c>
    </row>
    <row r="2026" spans="1:15">
      <c r="A2026" t="s">
        <v>4</v>
      </c>
      <c r="B2026" s="4" t="s">
        <v>5</v>
      </c>
      <c r="C2026" s="4" t="s">
        <v>13</v>
      </c>
      <c r="D2026" s="4" t="s">
        <v>10</v>
      </c>
    </row>
    <row r="2027" spans="1:15">
      <c r="A2027" t="n">
        <v>16324</v>
      </c>
      <c r="B2027" s="34" t="n">
        <v>58</v>
      </c>
      <c r="C2027" s="7" t="n">
        <v>255</v>
      </c>
      <c r="D2027" s="7" t="n">
        <v>0</v>
      </c>
    </row>
    <row r="2028" spans="1:15">
      <c r="A2028" t="s">
        <v>4</v>
      </c>
      <c r="B2028" s="4" t="s">
        <v>5</v>
      </c>
      <c r="C2028" s="4" t="s">
        <v>13</v>
      </c>
      <c r="D2028" s="4" t="s">
        <v>10</v>
      </c>
    </row>
    <row r="2029" spans="1:15">
      <c r="A2029" t="n">
        <v>16328</v>
      </c>
      <c r="B2029" s="32" t="n">
        <v>45</v>
      </c>
      <c r="C2029" s="7" t="n">
        <v>7</v>
      </c>
      <c r="D2029" s="7" t="n">
        <v>255</v>
      </c>
    </row>
    <row r="2030" spans="1:15">
      <c r="A2030" t="s">
        <v>4</v>
      </c>
      <c r="B2030" s="4" t="s">
        <v>5</v>
      </c>
      <c r="C2030" s="4" t="s">
        <v>13</v>
      </c>
      <c r="D2030" s="4" t="s">
        <v>10</v>
      </c>
      <c r="E2030" s="4" t="s">
        <v>9</v>
      </c>
      <c r="F2030" s="4" t="s">
        <v>10</v>
      </c>
    </row>
    <row r="2031" spans="1:15">
      <c r="A2031" t="n">
        <v>16332</v>
      </c>
      <c r="B2031" s="59" t="n">
        <v>50</v>
      </c>
      <c r="C2031" s="7" t="n">
        <v>3</v>
      </c>
      <c r="D2031" s="7" t="n">
        <v>8120</v>
      </c>
      <c r="E2031" s="7" t="n">
        <v>1056964608</v>
      </c>
      <c r="F2031" s="7" t="n">
        <v>500</v>
      </c>
    </row>
    <row r="2032" spans="1:15">
      <c r="A2032" t="s">
        <v>4</v>
      </c>
      <c r="B2032" s="4" t="s">
        <v>5</v>
      </c>
      <c r="C2032" s="4" t="s">
        <v>13</v>
      </c>
      <c r="D2032" s="4" t="s">
        <v>10</v>
      </c>
      <c r="E2032" s="4" t="s">
        <v>22</v>
      </c>
      <c r="F2032" s="4" t="s">
        <v>10</v>
      </c>
      <c r="G2032" s="4" t="s">
        <v>9</v>
      </c>
      <c r="H2032" s="4" t="s">
        <v>9</v>
      </c>
      <c r="I2032" s="4" t="s">
        <v>10</v>
      </c>
      <c r="J2032" s="4" t="s">
        <v>10</v>
      </c>
      <c r="K2032" s="4" t="s">
        <v>9</v>
      </c>
      <c r="L2032" s="4" t="s">
        <v>9</v>
      </c>
      <c r="M2032" s="4" t="s">
        <v>9</v>
      </c>
      <c r="N2032" s="4" t="s">
        <v>9</v>
      </c>
      <c r="O2032" s="4" t="s">
        <v>6</v>
      </c>
    </row>
    <row r="2033" spans="1:15">
      <c r="A2033" t="n">
        <v>16342</v>
      </c>
      <c r="B2033" s="59" t="n">
        <v>50</v>
      </c>
      <c r="C2033" s="7" t="n">
        <v>0</v>
      </c>
      <c r="D2033" s="7" t="n">
        <v>4525</v>
      </c>
      <c r="E2033" s="7" t="n">
        <v>0.400000005960464</v>
      </c>
      <c r="F2033" s="7" t="n">
        <v>6000</v>
      </c>
      <c r="G2033" s="7" t="n">
        <v>0</v>
      </c>
      <c r="H2033" s="7" t="n">
        <v>0</v>
      </c>
      <c r="I2033" s="7" t="n">
        <v>0</v>
      </c>
      <c r="J2033" s="7" t="n">
        <v>65533</v>
      </c>
      <c r="K2033" s="7" t="n">
        <v>0</v>
      </c>
      <c r="L2033" s="7" t="n">
        <v>0</v>
      </c>
      <c r="M2033" s="7" t="n">
        <v>0</v>
      </c>
      <c r="N2033" s="7" t="n">
        <v>0</v>
      </c>
      <c r="O2033" s="7" t="s">
        <v>12</v>
      </c>
    </row>
    <row r="2034" spans="1:15">
      <c r="A2034" t="s">
        <v>4</v>
      </c>
      <c r="B2034" s="4" t="s">
        <v>5</v>
      </c>
      <c r="C2034" s="4" t="s">
        <v>13</v>
      </c>
      <c r="D2034" s="4" t="s">
        <v>10</v>
      </c>
      <c r="E2034" s="4" t="s">
        <v>22</v>
      </c>
      <c r="F2034" s="4" t="s">
        <v>10</v>
      </c>
      <c r="G2034" s="4" t="s">
        <v>9</v>
      </c>
      <c r="H2034" s="4" t="s">
        <v>9</v>
      </c>
      <c r="I2034" s="4" t="s">
        <v>10</v>
      </c>
      <c r="J2034" s="4" t="s">
        <v>10</v>
      </c>
      <c r="K2034" s="4" t="s">
        <v>9</v>
      </c>
      <c r="L2034" s="4" t="s">
        <v>9</v>
      </c>
      <c r="M2034" s="4" t="s">
        <v>9</v>
      </c>
      <c r="N2034" s="4" t="s">
        <v>9</v>
      </c>
      <c r="O2034" s="4" t="s">
        <v>6</v>
      </c>
    </row>
    <row r="2035" spans="1:15">
      <c r="A2035" t="n">
        <v>16381</v>
      </c>
      <c r="B2035" s="59" t="n">
        <v>50</v>
      </c>
      <c r="C2035" s="7" t="n">
        <v>0</v>
      </c>
      <c r="D2035" s="7" t="n">
        <v>4527</v>
      </c>
      <c r="E2035" s="7" t="n">
        <v>0.300000011920929</v>
      </c>
      <c r="F2035" s="7" t="n">
        <v>0</v>
      </c>
      <c r="G2035" s="7" t="n">
        <v>0</v>
      </c>
      <c r="H2035" s="7" t="n">
        <v>0</v>
      </c>
      <c r="I2035" s="7" t="n">
        <v>0</v>
      </c>
      <c r="J2035" s="7" t="n">
        <v>65533</v>
      </c>
      <c r="K2035" s="7" t="n">
        <v>0</v>
      </c>
      <c r="L2035" s="7" t="n">
        <v>0</v>
      </c>
      <c r="M2035" s="7" t="n">
        <v>0</v>
      </c>
      <c r="N2035" s="7" t="n">
        <v>0</v>
      </c>
      <c r="O2035" s="7" t="s">
        <v>12</v>
      </c>
    </row>
    <row r="2036" spans="1:15">
      <c r="A2036" t="s">
        <v>4</v>
      </c>
      <c r="B2036" s="4" t="s">
        <v>5</v>
      </c>
      <c r="C2036" s="4" t="s">
        <v>13</v>
      </c>
      <c r="D2036" s="4" t="s">
        <v>10</v>
      </c>
      <c r="E2036" s="4" t="s">
        <v>22</v>
      </c>
    </row>
    <row r="2037" spans="1:15">
      <c r="A2037" t="n">
        <v>16420</v>
      </c>
      <c r="B2037" s="34" t="n">
        <v>58</v>
      </c>
      <c r="C2037" s="7" t="n">
        <v>101</v>
      </c>
      <c r="D2037" s="7" t="n">
        <v>500</v>
      </c>
      <c r="E2037" s="7" t="n">
        <v>1</v>
      </c>
    </row>
    <row r="2038" spans="1:15">
      <c r="A2038" t="s">
        <v>4</v>
      </c>
      <c r="B2038" s="4" t="s">
        <v>5</v>
      </c>
      <c r="C2038" s="4" t="s">
        <v>13</v>
      </c>
      <c r="D2038" s="4" t="s">
        <v>10</v>
      </c>
    </row>
    <row r="2039" spans="1:15">
      <c r="A2039" t="n">
        <v>16428</v>
      </c>
      <c r="B2039" s="34" t="n">
        <v>58</v>
      </c>
      <c r="C2039" s="7" t="n">
        <v>254</v>
      </c>
      <c r="D2039" s="7" t="n">
        <v>0</v>
      </c>
    </row>
    <row r="2040" spans="1:15">
      <c r="A2040" t="s">
        <v>4</v>
      </c>
      <c r="B2040" s="4" t="s">
        <v>5</v>
      </c>
      <c r="C2040" s="4" t="s">
        <v>13</v>
      </c>
      <c r="D2040" s="4" t="s">
        <v>13</v>
      </c>
      <c r="E2040" s="4" t="s">
        <v>22</v>
      </c>
      <c r="F2040" s="4" t="s">
        <v>22</v>
      </c>
      <c r="G2040" s="4" t="s">
        <v>22</v>
      </c>
      <c r="H2040" s="4" t="s">
        <v>10</v>
      </c>
    </row>
    <row r="2041" spans="1:15">
      <c r="A2041" t="n">
        <v>16432</v>
      </c>
      <c r="B2041" s="32" t="n">
        <v>45</v>
      </c>
      <c r="C2041" s="7" t="n">
        <v>2</v>
      </c>
      <c r="D2041" s="7" t="n">
        <v>3</v>
      </c>
      <c r="E2041" s="7" t="n">
        <v>84.6500015258789</v>
      </c>
      <c r="F2041" s="7" t="n">
        <v>37.8400001525879</v>
      </c>
      <c r="G2041" s="7" t="n">
        <v>-218.100006103516</v>
      </c>
      <c r="H2041" s="7" t="n">
        <v>0</v>
      </c>
    </row>
    <row r="2042" spans="1:15">
      <c r="A2042" t="s">
        <v>4</v>
      </c>
      <c r="B2042" s="4" t="s">
        <v>5</v>
      </c>
      <c r="C2042" s="4" t="s">
        <v>13</v>
      </c>
      <c r="D2042" s="4" t="s">
        <v>13</v>
      </c>
      <c r="E2042" s="4" t="s">
        <v>22</v>
      </c>
      <c r="F2042" s="4" t="s">
        <v>22</v>
      </c>
      <c r="G2042" s="4" t="s">
        <v>22</v>
      </c>
      <c r="H2042" s="4" t="s">
        <v>10</v>
      </c>
      <c r="I2042" s="4" t="s">
        <v>13</v>
      </c>
    </row>
    <row r="2043" spans="1:15">
      <c r="A2043" t="n">
        <v>16449</v>
      </c>
      <c r="B2043" s="32" t="n">
        <v>45</v>
      </c>
      <c r="C2043" s="7" t="n">
        <v>4</v>
      </c>
      <c r="D2043" s="7" t="n">
        <v>3</v>
      </c>
      <c r="E2043" s="7" t="n">
        <v>344.230010986328</v>
      </c>
      <c r="F2043" s="7" t="n">
        <v>43.5999984741211</v>
      </c>
      <c r="G2043" s="7" t="n">
        <v>0</v>
      </c>
      <c r="H2043" s="7" t="n">
        <v>0</v>
      </c>
      <c r="I2043" s="7" t="n">
        <v>0</v>
      </c>
    </row>
    <row r="2044" spans="1:15">
      <c r="A2044" t="s">
        <v>4</v>
      </c>
      <c r="B2044" s="4" t="s">
        <v>5</v>
      </c>
      <c r="C2044" s="4" t="s">
        <v>13</v>
      </c>
      <c r="D2044" s="4" t="s">
        <v>13</v>
      </c>
      <c r="E2044" s="4" t="s">
        <v>22</v>
      </c>
      <c r="F2044" s="4" t="s">
        <v>10</v>
      </c>
    </row>
    <row r="2045" spans="1:15">
      <c r="A2045" t="n">
        <v>16467</v>
      </c>
      <c r="B2045" s="32" t="n">
        <v>45</v>
      </c>
      <c r="C2045" s="7" t="n">
        <v>5</v>
      </c>
      <c r="D2045" s="7" t="n">
        <v>3</v>
      </c>
      <c r="E2045" s="7" t="n">
        <v>1.70000004768372</v>
      </c>
      <c r="F2045" s="7" t="n">
        <v>0</v>
      </c>
    </row>
    <row r="2046" spans="1:15">
      <c r="A2046" t="s">
        <v>4</v>
      </c>
      <c r="B2046" s="4" t="s">
        <v>5</v>
      </c>
      <c r="C2046" s="4" t="s">
        <v>13</v>
      </c>
      <c r="D2046" s="4" t="s">
        <v>13</v>
      </c>
      <c r="E2046" s="4" t="s">
        <v>22</v>
      </c>
      <c r="F2046" s="4" t="s">
        <v>10</v>
      </c>
    </row>
    <row r="2047" spans="1:15">
      <c r="A2047" t="n">
        <v>16476</v>
      </c>
      <c r="B2047" s="32" t="n">
        <v>45</v>
      </c>
      <c r="C2047" s="7" t="n">
        <v>11</v>
      </c>
      <c r="D2047" s="7" t="n">
        <v>3</v>
      </c>
      <c r="E2047" s="7" t="n">
        <v>40</v>
      </c>
      <c r="F2047" s="7" t="n">
        <v>0</v>
      </c>
    </row>
    <row r="2048" spans="1:15">
      <c r="A2048" t="s">
        <v>4</v>
      </c>
      <c r="B2048" s="4" t="s">
        <v>5</v>
      </c>
      <c r="C2048" s="4" t="s">
        <v>13</v>
      </c>
      <c r="D2048" s="4" t="s">
        <v>13</v>
      </c>
      <c r="E2048" s="4" t="s">
        <v>22</v>
      </c>
      <c r="F2048" s="4" t="s">
        <v>22</v>
      </c>
      <c r="G2048" s="4" t="s">
        <v>22</v>
      </c>
      <c r="H2048" s="4" t="s">
        <v>10</v>
      </c>
    </row>
    <row r="2049" spans="1:15">
      <c r="A2049" t="n">
        <v>16485</v>
      </c>
      <c r="B2049" s="32" t="n">
        <v>45</v>
      </c>
      <c r="C2049" s="7" t="n">
        <v>2</v>
      </c>
      <c r="D2049" s="7" t="n">
        <v>3</v>
      </c>
      <c r="E2049" s="7" t="n">
        <v>84.6500015258789</v>
      </c>
      <c r="F2049" s="7" t="n">
        <v>37.3800010681152</v>
      </c>
      <c r="G2049" s="7" t="n">
        <v>-218.100006103516</v>
      </c>
      <c r="H2049" s="7" t="n">
        <v>3000</v>
      </c>
    </row>
    <row r="2050" spans="1:15">
      <c r="A2050" t="s">
        <v>4</v>
      </c>
      <c r="B2050" s="4" t="s">
        <v>5</v>
      </c>
      <c r="C2050" s="4" t="s">
        <v>13</v>
      </c>
      <c r="D2050" s="4" t="s">
        <v>13</v>
      </c>
      <c r="E2050" s="4" t="s">
        <v>22</v>
      </c>
      <c r="F2050" s="4" t="s">
        <v>22</v>
      </c>
      <c r="G2050" s="4" t="s">
        <v>22</v>
      </c>
      <c r="H2050" s="4" t="s">
        <v>10</v>
      </c>
      <c r="I2050" s="4" t="s">
        <v>13</v>
      </c>
    </row>
    <row r="2051" spans="1:15">
      <c r="A2051" t="n">
        <v>16502</v>
      </c>
      <c r="B2051" s="32" t="n">
        <v>45</v>
      </c>
      <c r="C2051" s="7" t="n">
        <v>4</v>
      </c>
      <c r="D2051" s="7" t="n">
        <v>3</v>
      </c>
      <c r="E2051" s="7" t="n">
        <v>357.769989013672</v>
      </c>
      <c r="F2051" s="7" t="n">
        <v>41.189998626709</v>
      </c>
      <c r="G2051" s="7" t="n">
        <v>0</v>
      </c>
      <c r="H2051" s="7" t="n">
        <v>3000</v>
      </c>
      <c r="I2051" s="7" t="n">
        <v>0</v>
      </c>
    </row>
    <row r="2052" spans="1:15">
      <c r="A2052" t="s">
        <v>4</v>
      </c>
      <c r="B2052" s="4" t="s">
        <v>5</v>
      </c>
      <c r="C2052" s="4" t="s">
        <v>13</v>
      </c>
      <c r="D2052" s="4" t="s">
        <v>13</v>
      </c>
      <c r="E2052" s="4" t="s">
        <v>22</v>
      </c>
      <c r="F2052" s="4" t="s">
        <v>10</v>
      </c>
    </row>
    <row r="2053" spans="1:15">
      <c r="A2053" t="n">
        <v>16520</v>
      </c>
      <c r="B2053" s="32" t="n">
        <v>45</v>
      </c>
      <c r="C2053" s="7" t="n">
        <v>5</v>
      </c>
      <c r="D2053" s="7" t="n">
        <v>3</v>
      </c>
      <c r="E2053" s="7" t="n">
        <v>1.70000004768372</v>
      </c>
      <c r="F2053" s="7" t="n">
        <v>3000</v>
      </c>
    </row>
    <row r="2054" spans="1:15">
      <c r="A2054" t="s">
        <v>4</v>
      </c>
      <c r="B2054" s="4" t="s">
        <v>5</v>
      </c>
      <c r="C2054" s="4" t="s">
        <v>13</v>
      </c>
      <c r="D2054" s="4" t="s">
        <v>13</v>
      </c>
      <c r="E2054" s="4" t="s">
        <v>22</v>
      </c>
      <c r="F2054" s="4" t="s">
        <v>10</v>
      </c>
    </row>
    <row r="2055" spans="1:15">
      <c r="A2055" t="n">
        <v>16529</v>
      </c>
      <c r="B2055" s="32" t="n">
        <v>45</v>
      </c>
      <c r="C2055" s="7" t="n">
        <v>11</v>
      </c>
      <c r="D2055" s="7" t="n">
        <v>3</v>
      </c>
      <c r="E2055" s="7" t="n">
        <v>40</v>
      </c>
      <c r="F2055" s="7" t="n">
        <v>3000</v>
      </c>
    </row>
    <row r="2056" spans="1:15">
      <c r="A2056" t="s">
        <v>4</v>
      </c>
      <c r="B2056" s="4" t="s">
        <v>5</v>
      </c>
      <c r="C2056" s="4" t="s">
        <v>13</v>
      </c>
      <c r="D2056" s="4" t="s">
        <v>22</v>
      </c>
      <c r="E2056" s="4" t="s">
        <v>10</v>
      </c>
      <c r="F2056" s="4" t="s">
        <v>13</v>
      </c>
    </row>
    <row r="2057" spans="1:15">
      <c r="A2057" t="n">
        <v>16538</v>
      </c>
      <c r="B2057" s="33" t="n">
        <v>49</v>
      </c>
      <c r="C2057" s="7" t="n">
        <v>3</v>
      </c>
      <c r="D2057" s="7" t="n">
        <v>0.699999988079071</v>
      </c>
      <c r="E2057" s="7" t="n">
        <v>500</v>
      </c>
      <c r="F2057" s="7" t="n">
        <v>0</v>
      </c>
    </row>
    <row r="2058" spans="1:15">
      <c r="A2058" t="s">
        <v>4</v>
      </c>
      <c r="B2058" s="4" t="s">
        <v>5</v>
      </c>
      <c r="C2058" s="4" t="s">
        <v>10</v>
      </c>
      <c r="D2058" s="4" t="s">
        <v>9</v>
      </c>
    </row>
    <row r="2059" spans="1:15">
      <c r="A2059" t="n">
        <v>16547</v>
      </c>
      <c r="B2059" s="48" t="n">
        <v>43</v>
      </c>
      <c r="C2059" s="7" t="n">
        <v>7032</v>
      </c>
      <c r="D2059" s="7" t="n">
        <v>1</v>
      </c>
    </row>
    <row r="2060" spans="1:15">
      <c r="A2060" t="s">
        <v>4</v>
      </c>
      <c r="B2060" s="4" t="s">
        <v>5</v>
      </c>
      <c r="C2060" s="4" t="s">
        <v>13</v>
      </c>
      <c r="D2060" s="4" t="s">
        <v>10</v>
      </c>
    </row>
    <row r="2061" spans="1:15">
      <c r="A2061" t="n">
        <v>16554</v>
      </c>
      <c r="B2061" s="34" t="n">
        <v>58</v>
      </c>
      <c r="C2061" s="7" t="n">
        <v>255</v>
      </c>
      <c r="D2061" s="7" t="n">
        <v>0</v>
      </c>
    </row>
    <row r="2062" spans="1:15">
      <c r="A2062" t="s">
        <v>4</v>
      </c>
      <c r="B2062" s="4" t="s">
        <v>5</v>
      </c>
      <c r="C2062" s="4" t="s">
        <v>10</v>
      </c>
    </row>
    <row r="2063" spans="1:15">
      <c r="A2063" t="n">
        <v>16558</v>
      </c>
      <c r="B2063" s="30" t="n">
        <v>16</v>
      </c>
      <c r="C2063" s="7" t="n">
        <v>2000</v>
      </c>
    </row>
    <row r="2064" spans="1:15">
      <c r="A2064" t="s">
        <v>4</v>
      </c>
      <c r="B2064" s="4" t="s">
        <v>5</v>
      </c>
      <c r="C2064" s="4" t="s">
        <v>13</v>
      </c>
      <c r="D2064" s="4" t="s">
        <v>10</v>
      </c>
      <c r="E2064" s="4" t="s">
        <v>6</v>
      </c>
      <c r="F2064" s="4" t="s">
        <v>6</v>
      </c>
      <c r="G2064" s="4" t="s">
        <v>6</v>
      </c>
      <c r="H2064" s="4" t="s">
        <v>6</v>
      </c>
    </row>
    <row r="2065" spans="1:9">
      <c r="A2065" t="n">
        <v>16561</v>
      </c>
      <c r="B2065" s="36" t="n">
        <v>51</v>
      </c>
      <c r="C2065" s="7" t="n">
        <v>3</v>
      </c>
      <c r="D2065" s="7" t="n">
        <v>16</v>
      </c>
      <c r="E2065" s="7" t="s">
        <v>121</v>
      </c>
      <c r="F2065" s="7" t="s">
        <v>51</v>
      </c>
      <c r="G2065" s="7" t="s">
        <v>50</v>
      </c>
      <c r="H2065" s="7" t="s">
        <v>51</v>
      </c>
    </row>
    <row r="2066" spans="1:9">
      <c r="A2066" t="s">
        <v>4</v>
      </c>
      <c r="B2066" s="4" t="s">
        <v>5</v>
      </c>
      <c r="C2066" s="4" t="s">
        <v>13</v>
      </c>
      <c r="D2066" s="4" t="s">
        <v>10</v>
      </c>
      <c r="E2066" s="4" t="s">
        <v>6</v>
      </c>
      <c r="F2066" s="4" t="s">
        <v>6</v>
      </c>
      <c r="G2066" s="4" t="s">
        <v>6</v>
      </c>
      <c r="H2066" s="4" t="s">
        <v>6</v>
      </c>
    </row>
    <row r="2067" spans="1:9">
      <c r="A2067" t="n">
        <v>16574</v>
      </c>
      <c r="B2067" s="36" t="n">
        <v>51</v>
      </c>
      <c r="C2067" s="7" t="n">
        <v>3</v>
      </c>
      <c r="D2067" s="7" t="n">
        <v>17</v>
      </c>
      <c r="E2067" s="7" t="s">
        <v>121</v>
      </c>
      <c r="F2067" s="7" t="s">
        <v>51</v>
      </c>
      <c r="G2067" s="7" t="s">
        <v>50</v>
      </c>
      <c r="H2067" s="7" t="s">
        <v>51</v>
      </c>
    </row>
    <row r="2068" spans="1:9">
      <c r="A2068" t="s">
        <v>4</v>
      </c>
      <c r="B2068" s="4" t="s">
        <v>5</v>
      </c>
      <c r="C2068" s="4" t="s">
        <v>10</v>
      </c>
      <c r="D2068" s="4" t="s">
        <v>13</v>
      </c>
      <c r="E2068" s="4" t="s">
        <v>22</v>
      </c>
      <c r="F2068" s="4" t="s">
        <v>10</v>
      </c>
    </row>
    <row r="2069" spans="1:9">
      <c r="A2069" t="n">
        <v>16587</v>
      </c>
      <c r="B2069" s="60" t="n">
        <v>59</v>
      </c>
      <c r="C2069" s="7" t="n">
        <v>17</v>
      </c>
      <c r="D2069" s="7" t="n">
        <v>1</v>
      </c>
      <c r="E2069" s="7" t="n">
        <v>0.150000005960464</v>
      </c>
      <c r="F2069" s="7" t="n">
        <v>0</v>
      </c>
    </row>
    <row r="2070" spans="1:9">
      <c r="A2070" t="s">
        <v>4</v>
      </c>
      <c r="B2070" s="4" t="s">
        <v>5</v>
      </c>
      <c r="C2070" s="4" t="s">
        <v>10</v>
      </c>
    </row>
    <row r="2071" spans="1:9">
      <c r="A2071" t="n">
        <v>16597</v>
      </c>
      <c r="B2071" s="30" t="n">
        <v>16</v>
      </c>
      <c r="C2071" s="7" t="n">
        <v>50</v>
      </c>
    </row>
    <row r="2072" spans="1:9">
      <c r="A2072" t="s">
        <v>4</v>
      </c>
      <c r="B2072" s="4" t="s">
        <v>5</v>
      </c>
      <c r="C2072" s="4" t="s">
        <v>10</v>
      </c>
      <c r="D2072" s="4" t="s">
        <v>13</v>
      </c>
      <c r="E2072" s="4" t="s">
        <v>22</v>
      </c>
      <c r="F2072" s="4" t="s">
        <v>10</v>
      </c>
    </row>
    <row r="2073" spans="1:9">
      <c r="A2073" t="n">
        <v>16600</v>
      </c>
      <c r="B2073" s="60" t="n">
        <v>59</v>
      </c>
      <c r="C2073" s="7" t="n">
        <v>16</v>
      </c>
      <c r="D2073" s="7" t="n">
        <v>1</v>
      </c>
      <c r="E2073" s="7" t="n">
        <v>0.150000005960464</v>
      </c>
      <c r="F2073" s="7" t="n">
        <v>0</v>
      </c>
    </row>
    <row r="2074" spans="1:9">
      <c r="A2074" t="s">
        <v>4</v>
      </c>
      <c r="B2074" s="4" t="s">
        <v>5</v>
      </c>
      <c r="C2074" s="4" t="s">
        <v>10</v>
      </c>
    </row>
    <row r="2075" spans="1:9">
      <c r="A2075" t="n">
        <v>16610</v>
      </c>
      <c r="B2075" s="30" t="n">
        <v>16</v>
      </c>
      <c r="C2075" s="7" t="n">
        <v>1000</v>
      </c>
    </row>
    <row r="2076" spans="1:9">
      <c r="A2076" t="s">
        <v>4</v>
      </c>
      <c r="B2076" s="4" t="s">
        <v>5</v>
      </c>
      <c r="C2076" s="4" t="s">
        <v>10</v>
      </c>
      <c r="D2076" s="4" t="s">
        <v>10</v>
      </c>
      <c r="E2076" s="4" t="s">
        <v>10</v>
      </c>
    </row>
    <row r="2077" spans="1:9">
      <c r="A2077" t="n">
        <v>16613</v>
      </c>
      <c r="B2077" s="58" t="n">
        <v>61</v>
      </c>
      <c r="C2077" s="7" t="n">
        <v>16</v>
      </c>
      <c r="D2077" s="7" t="n">
        <v>65533</v>
      </c>
      <c r="E2077" s="7" t="n">
        <v>1000</v>
      </c>
    </row>
    <row r="2078" spans="1:9">
      <c r="A2078" t="s">
        <v>4</v>
      </c>
      <c r="B2078" s="4" t="s">
        <v>5</v>
      </c>
      <c r="C2078" s="4" t="s">
        <v>10</v>
      </c>
      <c r="D2078" s="4" t="s">
        <v>10</v>
      </c>
      <c r="E2078" s="4" t="s">
        <v>10</v>
      </c>
    </row>
    <row r="2079" spans="1:9">
      <c r="A2079" t="n">
        <v>16620</v>
      </c>
      <c r="B2079" s="58" t="n">
        <v>61</v>
      </c>
      <c r="C2079" s="7" t="n">
        <v>17</v>
      </c>
      <c r="D2079" s="7" t="n">
        <v>65533</v>
      </c>
      <c r="E2079" s="7" t="n">
        <v>1000</v>
      </c>
    </row>
    <row r="2080" spans="1:9">
      <c r="A2080" t="s">
        <v>4</v>
      </c>
      <c r="B2080" s="4" t="s">
        <v>5</v>
      </c>
      <c r="C2080" s="4" t="s">
        <v>10</v>
      </c>
      <c r="D2080" s="4" t="s">
        <v>10</v>
      </c>
      <c r="E2080" s="4" t="s">
        <v>10</v>
      </c>
    </row>
    <row r="2081" spans="1:8">
      <c r="A2081" t="n">
        <v>16627</v>
      </c>
      <c r="B2081" s="58" t="n">
        <v>61</v>
      </c>
      <c r="C2081" s="7" t="n">
        <v>7032</v>
      </c>
      <c r="D2081" s="7" t="n">
        <v>65533</v>
      </c>
      <c r="E2081" s="7" t="n">
        <v>1000</v>
      </c>
    </row>
    <row r="2082" spans="1:8">
      <c r="A2082" t="s">
        <v>4</v>
      </c>
      <c r="B2082" s="4" t="s">
        <v>5</v>
      </c>
      <c r="C2082" s="4" t="s">
        <v>13</v>
      </c>
      <c r="D2082" s="4" t="s">
        <v>10</v>
      </c>
      <c r="E2082" s="4" t="s">
        <v>6</v>
      </c>
    </row>
    <row r="2083" spans="1:8">
      <c r="A2083" t="n">
        <v>16634</v>
      </c>
      <c r="B2083" s="36" t="n">
        <v>51</v>
      </c>
      <c r="C2083" s="7" t="n">
        <v>4</v>
      </c>
      <c r="D2083" s="7" t="n">
        <v>17</v>
      </c>
      <c r="E2083" s="7" t="s">
        <v>160</v>
      </c>
    </row>
    <row r="2084" spans="1:8">
      <c r="A2084" t="s">
        <v>4</v>
      </c>
      <c r="B2084" s="4" t="s">
        <v>5</v>
      </c>
      <c r="C2084" s="4" t="s">
        <v>10</v>
      </c>
    </row>
    <row r="2085" spans="1:8">
      <c r="A2085" t="n">
        <v>16648</v>
      </c>
      <c r="B2085" s="30" t="n">
        <v>16</v>
      </c>
      <c r="C2085" s="7" t="n">
        <v>0</v>
      </c>
    </row>
    <row r="2086" spans="1:8">
      <c r="A2086" t="s">
        <v>4</v>
      </c>
      <c r="B2086" s="4" t="s">
        <v>5</v>
      </c>
      <c r="C2086" s="4" t="s">
        <v>10</v>
      </c>
      <c r="D2086" s="4" t="s">
        <v>13</v>
      </c>
      <c r="E2086" s="4" t="s">
        <v>9</v>
      </c>
      <c r="F2086" s="4" t="s">
        <v>37</v>
      </c>
      <c r="G2086" s="4" t="s">
        <v>13</v>
      </c>
      <c r="H2086" s="4" t="s">
        <v>13</v>
      </c>
    </row>
    <row r="2087" spans="1:8">
      <c r="A2087" t="n">
        <v>16651</v>
      </c>
      <c r="B2087" s="37" t="n">
        <v>26</v>
      </c>
      <c r="C2087" s="7" t="n">
        <v>17</v>
      </c>
      <c r="D2087" s="7" t="n">
        <v>17</v>
      </c>
      <c r="E2087" s="7" t="n">
        <v>16373</v>
      </c>
      <c r="F2087" s="7" t="s">
        <v>192</v>
      </c>
      <c r="G2087" s="7" t="n">
        <v>2</v>
      </c>
      <c r="H2087" s="7" t="n">
        <v>0</v>
      </c>
    </row>
    <row r="2088" spans="1:8">
      <c r="A2088" t="s">
        <v>4</v>
      </c>
      <c r="B2088" s="4" t="s">
        <v>5</v>
      </c>
    </row>
    <row r="2089" spans="1:8">
      <c r="A2089" t="n">
        <v>16679</v>
      </c>
      <c r="B2089" s="28" t="n">
        <v>28</v>
      </c>
    </row>
    <row r="2090" spans="1:8">
      <c r="A2090" t="s">
        <v>4</v>
      </c>
      <c r="B2090" s="4" t="s">
        <v>5</v>
      </c>
      <c r="C2090" s="4" t="s">
        <v>13</v>
      </c>
      <c r="D2090" s="4" t="s">
        <v>10</v>
      </c>
      <c r="E2090" s="4" t="s">
        <v>6</v>
      </c>
    </row>
    <row r="2091" spans="1:8">
      <c r="A2091" t="n">
        <v>16680</v>
      </c>
      <c r="B2091" s="36" t="n">
        <v>51</v>
      </c>
      <c r="C2091" s="7" t="n">
        <v>4</v>
      </c>
      <c r="D2091" s="7" t="n">
        <v>16</v>
      </c>
      <c r="E2091" s="7" t="s">
        <v>160</v>
      </c>
    </row>
    <row r="2092" spans="1:8">
      <c r="A2092" t="s">
        <v>4</v>
      </c>
      <c r="B2092" s="4" t="s">
        <v>5</v>
      </c>
      <c r="C2092" s="4" t="s">
        <v>10</v>
      </c>
    </row>
    <row r="2093" spans="1:8">
      <c r="A2093" t="n">
        <v>16694</v>
      </c>
      <c r="B2093" s="30" t="n">
        <v>16</v>
      </c>
      <c r="C2093" s="7" t="n">
        <v>0</v>
      </c>
    </row>
    <row r="2094" spans="1:8">
      <c r="A2094" t="s">
        <v>4</v>
      </c>
      <c r="B2094" s="4" t="s">
        <v>5</v>
      </c>
      <c r="C2094" s="4" t="s">
        <v>10</v>
      </c>
      <c r="D2094" s="4" t="s">
        <v>13</v>
      </c>
      <c r="E2094" s="4" t="s">
        <v>9</v>
      </c>
      <c r="F2094" s="4" t="s">
        <v>37</v>
      </c>
      <c r="G2094" s="4" t="s">
        <v>13</v>
      </c>
      <c r="H2094" s="4" t="s">
        <v>13</v>
      </c>
    </row>
    <row r="2095" spans="1:8">
      <c r="A2095" t="n">
        <v>16697</v>
      </c>
      <c r="B2095" s="37" t="n">
        <v>26</v>
      </c>
      <c r="C2095" s="7" t="n">
        <v>16</v>
      </c>
      <c r="D2095" s="7" t="n">
        <v>17</v>
      </c>
      <c r="E2095" s="7" t="n">
        <v>14310</v>
      </c>
      <c r="F2095" s="7" t="s">
        <v>193</v>
      </c>
      <c r="G2095" s="7" t="n">
        <v>2</v>
      </c>
      <c r="H2095" s="7" t="n">
        <v>0</v>
      </c>
    </row>
    <row r="2096" spans="1:8">
      <c r="A2096" t="s">
        <v>4</v>
      </c>
      <c r="B2096" s="4" t="s">
        <v>5</v>
      </c>
    </row>
    <row r="2097" spans="1:8">
      <c r="A2097" t="n">
        <v>16732</v>
      </c>
      <c r="B2097" s="28" t="n">
        <v>28</v>
      </c>
    </row>
    <row r="2098" spans="1:8">
      <c r="A2098" t="s">
        <v>4</v>
      </c>
      <c r="B2098" s="4" t="s">
        <v>5</v>
      </c>
      <c r="C2098" s="4" t="s">
        <v>13</v>
      </c>
      <c r="D2098" s="4" t="s">
        <v>10</v>
      </c>
      <c r="E2098" s="4" t="s">
        <v>9</v>
      </c>
      <c r="F2098" s="4" t="s">
        <v>10</v>
      </c>
    </row>
    <row r="2099" spans="1:8">
      <c r="A2099" t="n">
        <v>16733</v>
      </c>
      <c r="B2099" s="59" t="n">
        <v>50</v>
      </c>
      <c r="C2099" s="7" t="n">
        <v>3</v>
      </c>
      <c r="D2099" s="7" t="n">
        <v>8120</v>
      </c>
      <c r="E2099" s="7" t="n">
        <v>0</v>
      </c>
      <c r="F2099" s="7" t="n">
        <v>500</v>
      </c>
    </row>
    <row r="2100" spans="1:8">
      <c r="A2100" t="s">
        <v>4</v>
      </c>
      <c r="B2100" s="4" t="s">
        <v>5</v>
      </c>
      <c r="C2100" s="4" t="s">
        <v>13</v>
      </c>
      <c r="D2100" s="4" t="s">
        <v>10</v>
      </c>
      <c r="E2100" s="4" t="s">
        <v>9</v>
      </c>
      <c r="F2100" s="4" t="s">
        <v>10</v>
      </c>
    </row>
    <row r="2101" spans="1:8">
      <c r="A2101" t="n">
        <v>16743</v>
      </c>
      <c r="B2101" s="59" t="n">
        <v>50</v>
      </c>
      <c r="C2101" s="7" t="n">
        <v>3</v>
      </c>
      <c r="D2101" s="7" t="n">
        <v>4525</v>
      </c>
      <c r="E2101" s="7" t="n">
        <v>1060320051</v>
      </c>
      <c r="F2101" s="7" t="n">
        <v>500</v>
      </c>
    </row>
    <row r="2102" spans="1:8">
      <c r="A2102" t="s">
        <v>4</v>
      </c>
      <c r="B2102" s="4" t="s">
        <v>5</v>
      </c>
      <c r="C2102" s="4" t="s">
        <v>13</v>
      </c>
      <c r="D2102" s="4" t="s">
        <v>10</v>
      </c>
      <c r="E2102" s="4" t="s">
        <v>22</v>
      </c>
      <c r="F2102" s="4" t="s">
        <v>10</v>
      </c>
      <c r="G2102" s="4" t="s">
        <v>9</v>
      </c>
      <c r="H2102" s="4" t="s">
        <v>9</v>
      </c>
      <c r="I2102" s="4" t="s">
        <v>10</v>
      </c>
      <c r="J2102" s="4" t="s">
        <v>10</v>
      </c>
      <c r="K2102" s="4" t="s">
        <v>9</v>
      </c>
      <c r="L2102" s="4" t="s">
        <v>9</v>
      </c>
      <c r="M2102" s="4" t="s">
        <v>9</v>
      </c>
      <c r="N2102" s="4" t="s">
        <v>9</v>
      </c>
      <c r="O2102" s="4" t="s">
        <v>6</v>
      </c>
    </row>
    <row r="2103" spans="1:8">
      <c r="A2103" t="n">
        <v>16753</v>
      </c>
      <c r="B2103" s="59" t="n">
        <v>50</v>
      </c>
      <c r="C2103" s="7" t="n">
        <v>0</v>
      </c>
      <c r="D2103" s="7" t="n">
        <v>4527</v>
      </c>
      <c r="E2103" s="7" t="n">
        <v>1</v>
      </c>
      <c r="F2103" s="7" t="n">
        <v>0</v>
      </c>
      <c r="G2103" s="7" t="n">
        <v>0</v>
      </c>
      <c r="H2103" s="7" t="n">
        <v>0</v>
      </c>
      <c r="I2103" s="7" t="n">
        <v>0</v>
      </c>
      <c r="J2103" s="7" t="n">
        <v>65533</v>
      </c>
      <c r="K2103" s="7" t="n">
        <v>0</v>
      </c>
      <c r="L2103" s="7" t="n">
        <v>0</v>
      </c>
      <c r="M2103" s="7" t="n">
        <v>0</v>
      </c>
      <c r="N2103" s="7" t="n">
        <v>0</v>
      </c>
      <c r="O2103" s="7" t="s">
        <v>12</v>
      </c>
    </row>
    <row r="2104" spans="1:8">
      <c r="A2104" t="s">
        <v>4</v>
      </c>
      <c r="B2104" s="4" t="s">
        <v>5</v>
      </c>
      <c r="C2104" s="4" t="s">
        <v>13</v>
      </c>
      <c r="D2104" s="4" t="s">
        <v>10</v>
      </c>
      <c r="E2104" s="4" t="s">
        <v>22</v>
      </c>
    </row>
    <row r="2105" spans="1:8">
      <c r="A2105" t="n">
        <v>16792</v>
      </c>
      <c r="B2105" s="34" t="n">
        <v>58</v>
      </c>
      <c r="C2105" s="7" t="n">
        <v>101</v>
      </c>
      <c r="D2105" s="7" t="n">
        <v>500</v>
      </c>
      <c r="E2105" s="7" t="n">
        <v>1</v>
      </c>
    </row>
    <row r="2106" spans="1:8">
      <c r="A2106" t="s">
        <v>4</v>
      </c>
      <c r="B2106" s="4" t="s">
        <v>5</v>
      </c>
      <c r="C2106" s="4" t="s">
        <v>13</v>
      </c>
      <c r="D2106" s="4" t="s">
        <v>10</v>
      </c>
    </row>
    <row r="2107" spans="1:8">
      <c r="A2107" t="n">
        <v>16800</v>
      </c>
      <c r="B2107" s="34" t="n">
        <v>58</v>
      </c>
      <c r="C2107" s="7" t="n">
        <v>254</v>
      </c>
      <c r="D2107" s="7" t="n">
        <v>0</v>
      </c>
    </row>
    <row r="2108" spans="1:8">
      <c r="A2108" t="s">
        <v>4</v>
      </c>
      <c r="B2108" s="4" t="s">
        <v>5</v>
      </c>
      <c r="C2108" s="4" t="s">
        <v>10</v>
      </c>
      <c r="D2108" s="4" t="s">
        <v>9</v>
      </c>
    </row>
    <row r="2109" spans="1:8">
      <c r="A2109" t="n">
        <v>16804</v>
      </c>
      <c r="B2109" s="61" t="n">
        <v>44</v>
      </c>
      <c r="C2109" s="7" t="n">
        <v>7032</v>
      </c>
      <c r="D2109" s="7" t="n">
        <v>1</v>
      </c>
    </row>
    <row r="2110" spans="1:8">
      <c r="A2110" t="s">
        <v>4</v>
      </c>
      <c r="B2110" s="4" t="s">
        <v>5</v>
      </c>
      <c r="C2110" s="4" t="s">
        <v>13</v>
      </c>
      <c r="D2110" s="4" t="s">
        <v>10</v>
      </c>
      <c r="E2110" s="4" t="s">
        <v>10</v>
      </c>
      <c r="F2110" s="4" t="s">
        <v>9</v>
      </c>
    </row>
    <row r="2111" spans="1:8">
      <c r="A2111" t="n">
        <v>16811</v>
      </c>
      <c r="B2111" s="64" t="n">
        <v>84</v>
      </c>
      <c r="C2111" s="7" t="n">
        <v>0</v>
      </c>
      <c r="D2111" s="7" t="n">
        <v>2</v>
      </c>
      <c r="E2111" s="7" t="n">
        <v>0</v>
      </c>
      <c r="F2111" s="7" t="n">
        <v>1036831949</v>
      </c>
    </row>
    <row r="2112" spans="1:8">
      <c r="A2112" t="s">
        <v>4</v>
      </c>
      <c r="B2112" s="4" t="s">
        <v>5</v>
      </c>
      <c r="C2112" s="4" t="s">
        <v>13</v>
      </c>
      <c r="D2112" s="4" t="s">
        <v>13</v>
      </c>
      <c r="E2112" s="4" t="s">
        <v>22</v>
      </c>
      <c r="F2112" s="4" t="s">
        <v>22</v>
      </c>
      <c r="G2112" s="4" t="s">
        <v>22</v>
      </c>
      <c r="H2112" s="4" t="s">
        <v>10</v>
      </c>
    </row>
    <row r="2113" spans="1:15">
      <c r="A2113" t="n">
        <v>16821</v>
      </c>
      <c r="B2113" s="32" t="n">
        <v>45</v>
      </c>
      <c r="C2113" s="7" t="n">
        <v>2</v>
      </c>
      <c r="D2113" s="7" t="n">
        <v>3</v>
      </c>
      <c r="E2113" s="7" t="n">
        <v>106.379997253418</v>
      </c>
      <c r="F2113" s="7" t="n">
        <v>44.3400001525879</v>
      </c>
      <c r="G2113" s="7" t="n">
        <v>-224.600006103516</v>
      </c>
      <c r="H2113" s="7" t="n">
        <v>0</v>
      </c>
    </row>
    <row r="2114" spans="1:15">
      <c r="A2114" t="s">
        <v>4</v>
      </c>
      <c r="B2114" s="4" t="s">
        <v>5</v>
      </c>
      <c r="C2114" s="4" t="s">
        <v>13</v>
      </c>
      <c r="D2114" s="4" t="s">
        <v>13</v>
      </c>
      <c r="E2114" s="4" t="s">
        <v>22</v>
      </c>
      <c r="F2114" s="4" t="s">
        <v>22</v>
      </c>
      <c r="G2114" s="4" t="s">
        <v>22</v>
      </c>
      <c r="H2114" s="4" t="s">
        <v>10</v>
      </c>
      <c r="I2114" s="4" t="s">
        <v>13</v>
      </c>
    </row>
    <row r="2115" spans="1:15">
      <c r="A2115" t="n">
        <v>16838</v>
      </c>
      <c r="B2115" s="32" t="n">
        <v>45</v>
      </c>
      <c r="C2115" s="7" t="n">
        <v>4</v>
      </c>
      <c r="D2115" s="7" t="n">
        <v>3</v>
      </c>
      <c r="E2115" s="7" t="n">
        <v>357.059997558594</v>
      </c>
      <c r="F2115" s="7" t="n">
        <v>287.290008544922</v>
      </c>
      <c r="G2115" s="7" t="n">
        <v>0</v>
      </c>
      <c r="H2115" s="7" t="n">
        <v>0</v>
      </c>
      <c r="I2115" s="7" t="n">
        <v>0</v>
      </c>
    </row>
    <row r="2116" spans="1:15">
      <c r="A2116" t="s">
        <v>4</v>
      </c>
      <c r="B2116" s="4" t="s">
        <v>5</v>
      </c>
      <c r="C2116" s="4" t="s">
        <v>13</v>
      </c>
      <c r="D2116" s="4" t="s">
        <v>13</v>
      </c>
      <c r="E2116" s="4" t="s">
        <v>22</v>
      </c>
      <c r="F2116" s="4" t="s">
        <v>10</v>
      </c>
    </row>
    <row r="2117" spans="1:15">
      <c r="A2117" t="n">
        <v>16856</v>
      </c>
      <c r="B2117" s="32" t="n">
        <v>45</v>
      </c>
      <c r="C2117" s="7" t="n">
        <v>5</v>
      </c>
      <c r="D2117" s="7" t="n">
        <v>3</v>
      </c>
      <c r="E2117" s="7" t="n">
        <v>5.19999980926514</v>
      </c>
      <c r="F2117" s="7" t="n">
        <v>0</v>
      </c>
    </row>
    <row r="2118" spans="1:15">
      <c r="A2118" t="s">
        <v>4</v>
      </c>
      <c r="B2118" s="4" t="s">
        <v>5</v>
      </c>
      <c r="C2118" s="4" t="s">
        <v>13</v>
      </c>
      <c r="D2118" s="4" t="s">
        <v>13</v>
      </c>
      <c r="E2118" s="4" t="s">
        <v>22</v>
      </c>
      <c r="F2118" s="4" t="s">
        <v>10</v>
      </c>
    </row>
    <row r="2119" spans="1:15">
      <c r="A2119" t="n">
        <v>16865</v>
      </c>
      <c r="B2119" s="32" t="n">
        <v>45</v>
      </c>
      <c r="C2119" s="7" t="n">
        <v>11</v>
      </c>
      <c r="D2119" s="7" t="n">
        <v>3</v>
      </c>
      <c r="E2119" s="7" t="n">
        <v>40</v>
      </c>
      <c r="F2119" s="7" t="n">
        <v>0</v>
      </c>
    </row>
    <row r="2120" spans="1:15">
      <c r="A2120" t="s">
        <v>4</v>
      </c>
      <c r="B2120" s="4" t="s">
        <v>5</v>
      </c>
      <c r="C2120" s="4" t="s">
        <v>13</v>
      </c>
      <c r="D2120" s="4" t="s">
        <v>13</v>
      </c>
      <c r="E2120" s="4" t="s">
        <v>22</v>
      </c>
      <c r="F2120" s="4" t="s">
        <v>22</v>
      </c>
      <c r="G2120" s="4" t="s">
        <v>22</v>
      </c>
      <c r="H2120" s="4" t="s">
        <v>10</v>
      </c>
    </row>
    <row r="2121" spans="1:15">
      <c r="A2121" t="n">
        <v>16874</v>
      </c>
      <c r="B2121" s="32" t="n">
        <v>45</v>
      </c>
      <c r="C2121" s="7" t="n">
        <v>2</v>
      </c>
      <c r="D2121" s="7" t="n">
        <v>3</v>
      </c>
      <c r="E2121" s="7" t="n">
        <v>106.360000610352</v>
      </c>
      <c r="F2121" s="7" t="n">
        <v>50.3400001525879</v>
      </c>
      <c r="G2121" s="7" t="n">
        <v>-224.600006103516</v>
      </c>
      <c r="H2121" s="7" t="n">
        <v>4000</v>
      </c>
    </row>
    <row r="2122" spans="1:15">
      <c r="A2122" t="s">
        <v>4</v>
      </c>
      <c r="B2122" s="4" t="s">
        <v>5</v>
      </c>
      <c r="C2122" s="4" t="s">
        <v>13</v>
      </c>
      <c r="D2122" s="4" t="s">
        <v>13</v>
      </c>
      <c r="E2122" s="4" t="s">
        <v>22</v>
      </c>
      <c r="F2122" s="4" t="s">
        <v>22</v>
      </c>
      <c r="G2122" s="4" t="s">
        <v>22</v>
      </c>
      <c r="H2122" s="4" t="s">
        <v>10</v>
      </c>
      <c r="I2122" s="4" t="s">
        <v>13</v>
      </c>
    </row>
    <row r="2123" spans="1:15">
      <c r="A2123" t="n">
        <v>16891</v>
      </c>
      <c r="B2123" s="32" t="n">
        <v>45</v>
      </c>
      <c r="C2123" s="7" t="n">
        <v>4</v>
      </c>
      <c r="D2123" s="7" t="n">
        <v>3</v>
      </c>
      <c r="E2123" s="7" t="n">
        <v>329.089996337891</v>
      </c>
      <c r="F2123" s="7" t="n">
        <v>287.239990234375</v>
      </c>
      <c r="G2123" s="7" t="n">
        <v>0</v>
      </c>
      <c r="H2123" s="7" t="n">
        <v>4000</v>
      </c>
      <c r="I2123" s="7" t="n">
        <v>1</v>
      </c>
    </row>
    <row r="2124" spans="1:15">
      <c r="A2124" t="s">
        <v>4</v>
      </c>
      <c r="B2124" s="4" t="s">
        <v>5</v>
      </c>
      <c r="C2124" s="4" t="s">
        <v>13</v>
      </c>
      <c r="D2124" s="4" t="s">
        <v>13</v>
      </c>
      <c r="E2124" s="4" t="s">
        <v>22</v>
      </c>
      <c r="F2124" s="4" t="s">
        <v>10</v>
      </c>
    </row>
    <row r="2125" spans="1:15">
      <c r="A2125" t="n">
        <v>16909</v>
      </c>
      <c r="B2125" s="32" t="n">
        <v>45</v>
      </c>
      <c r="C2125" s="7" t="n">
        <v>5</v>
      </c>
      <c r="D2125" s="7" t="n">
        <v>3</v>
      </c>
      <c r="E2125" s="7" t="n">
        <v>3.5</v>
      </c>
      <c r="F2125" s="7" t="n">
        <v>4000</v>
      </c>
    </row>
    <row r="2126" spans="1:15">
      <c r="A2126" t="s">
        <v>4</v>
      </c>
      <c r="B2126" s="4" t="s">
        <v>5</v>
      </c>
      <c r="C2126" s="4" t="s">
        <v>13</v>
      </c>
      <c r="D2126" s="4" t="s">
        <v>13</v>
      </c>
      <c r="E2126" s="4" t="s">
        <v>22</v>
      </c>
      <c r="F2126" s="4" t="s">
        <v>10</v>
      </c>
    </row>
    <row r="2127" spans="1:15">
      <c r="A2127" t="n">
        <v>16918</v>
      </c>
      <c r="B2127" s="32" t="n">
        <v>45</v>
      </c>
      <c r="C2127" s="7" t="n">
        <v>11</v>
      </c>
      <c r="D2127" s="7" t="n">
        <v>3</v>
      </c>
      <c r="E2127" s="7" t="n">
        <v>25</v>
      </c>
      <c r="F2127" s="7" t="n">
        <v>4000</v>
      </c>
    </row>
    <row r="2128" spans="1:15">
      <c r="A2128" t="s">
        <v>4</v>
      </c>
      <c r="B2128" s="4" t="s">
        <v>5</v>
      </c>
      <c r="C2128" s="4" t="s">
        <v>10</v>
      </c>
      <c r="D2128" s="4" t="s">
        <v>10</v>
      </c>
      <c r="E2128" s="4" t="s">
        <v>22</v>
      </c>
      <c r="F2128" s="4" t="s">
        <v>22</v>
      </c>
      <c r="G2128" s="4" t="s">
        <v>22</v>
      </c>
      <c r="H2128" s="4" t="s">
        <v>22</v>
      </c>
      <c r="I2128" s="4" t="s">
        <v>13</v>
      </c>
      <c r="J2128" s="4" t="s">
        <v>10</v>
      </c>
    </row>
    <row r="2129" spans="1:10">
      <c r="A2129" t="n">
        <v>16927</v>
      </c>
      <c r="B2129" s="55" t="n">
        <v>55</v>
      </c>
      <c r="C2129" s="7" t="n">
        <v>7033</v>
      </c>
      <c r="D2129" s="7" t="n">
        <v>65533</v>
      </c>
      <c r="E2129" s="7" t="n">
        <v>110.080001831055</v>
      </c>
      <c r="F2129" s="7" t="n">
        <v>55.310001373291</v>
      </c>
      <c r="G2129" s="7" t="n">
        <v>-224.139999389648</v>
      </c>
      <c r="H2129" s="7" t="n">
        <v>20</v>
      </c>
      <c r="I2129" s="7" t="n">
        <v>0</v>
      </c>
      <c r="J2129" s="7" t="n">
        <v>0</v>
      </c>
    </row>
    <row r="2130" spans="1:10">
      <c r="A2130" t="s">
        <v>4</v>
      </c>
      <c r="B2130" s="4" t="s">
        <v>5</v>
      </c>
      <c r="C2130" s="4" t="s">
        <v>13</v>
      </c>
      <c r="D2130" s="4" t="s">
        <v>10</v>
      </c>
    </row>
    <row r="2131" spans="1:10">
      <c r="A2131" t="n">
        <v>16951</v>
      </c>
      <c r="B2131" s="34" t="n">
        <v>58</v>
      </c>
      <c r="C2131" s="7" t="n">
        <v>255</v>
      </c>
      <c r="D2131" s="7" t="n">
        <v>0</v>
      </c>
    </row>
    <row r="2132" spans="1:10">
      <c r="A2132" t="s">
        <v>4</v>
      </c>
      <c r="B2132" s="4" t="s">
        <v>5</v>
      </c>
      <c r="C2132" s="4" t="s">
        <v>13</v>
      </c>
      <c r="D2132" s="4" t="s">
        <v>10</v>
      </c>
    </row>
    <row r="2133" spans="1:10">
      <c r="A2133" t="n">
        <v>16955</v>
      </c>
      <c r="B2133" s="32" t="n">
        <v>45</v>
      </c>
      <c r="C2133" s="7" t="n">
        <v>7</v>
      </c>
      <c r="D2133" s="7" t="n">
        <v>255</v>
      </c>
    </row>
    <row r="2134" spans="1:10">
      <c r="A2134" t="s">
        <v>4</v>
      </c>
      <c r="B2134" s="4" t="s">
        <v>5</v>
      </c>
      <c r="C2134" s="4" t="s">
        <v>10</v>
      </c>
    </row>
    <row r="2135" spans="1:10">
      <c r="A2135" t="n">
        <v>16959</v>
      </c>
      <c r="B2135" s="30" t="n">
        <v>16</v>
      </c>
      <c r="C2135" s="7" t="n">
        <v>500</v>
      </c>
    </row>
    <row r="2136" spans="1:10">
      <c r="A2136" t="s">
        <v>4</v>
      </c>
      <c r="B2136" s="4" t="s">
        <v>5</v>
      </c>
      <c r="C2136" s="4" t="s">
        <v>13</v>
      </c>
      <c r="D2136" s="4" t="s">
        <v>10</v>
      </c>
      <c r="E2136" s="4" t="s">
        <v>9</v>
      </c>
      <c r="F2136" s="4" t="s">
        <v>10</v>
      </c>
    </row>
    <row r="2137" spans="1:10">
      <c r="A2137" t="n">
        <v>16962</v>
      </c>
      <c r="B2137" s="59" t="n">
        <v>50</v>
      </c>
      <c r="C2137" s="7" t="n">
        <v>3</v>
      </c>
      <c r="D2137" s="7" t="n">
        <v>4525</v>
      </c>
      <c r="E2137" s="7" t="n">
        <v>1065353216</v>
      </c>
      <c r="F2137" s="7" t="n">
        <v>500</v>
      </c>
    </row>
    <row r="2138" spans="1:10">
      <c r="A2138" t="s">
        <v>4</v>
      </c>
      <c r="B2138" s="4" t="s">
        <v>5</v>
      </c>
      <c r="C2138" s="4" t="s">
        <v>13</v>
      </c>
      <c r="D2138" s="4" t="s">
        <v>10</v>
      </c>
      <c r="E2138" s="4" t="s">
        <v>22</v>
      </c>
      <c r="F2138" s="4" t="s">
        <v>10</v>
      </c>
      <c r="G2138" s="4" t="s">
        <v>9</v>
      </c>
      <c r="H2138" s="4" t="s">
        <v>9</v>
      </c>
      <c r="I2138" s="4" t="s">
        <v>10</v>
      </c>
      <c r="J2138" s="4" t="s">
        <v>10</v>
      </c>
      <c r="K2138" s="4" t="s">
        <v>9</v>
      </c>
      <c r="L2138" s="4" t="s">
        <v>9</v>
      </c>
      <c r="M2138" s="4" t="s">
        <v>9</v>
      </c>
      <c r="N2138" s="4" t="s">
        <v>9</v>
      </c>
      <c r="O2138" s="4" t="s">
        <v>6</v>
      </c>
    </row>
    <row r="2139" spans="1:10">
      <c r="A2139" t="n">
        <v>16972</v>
      </c>
      <c r="B2139" s="59" t="n">
        <v>50</v>
      </c>
      <c r="C2139" s="7" t="n">
        <v>0</v>
      </c>
      <c r="D2139" s="7" t="n">
        <v>4527</v>
      </c>
      <c r="E2139" s="7" t="n">
        <v>0.5</v>
      </c>
      <c r="F2139" s="7" t="n">
        <v>0</v>
      </c>
      <c r="G2139" s="7" t="n">
        <v>0</v>
      </c>
      <c r="H2139" s="7" t="n">
        <v>-1065353216</v>
      </c>
      <c r="I2139" s="7" t="n">
        <v>0</v>
      </c>
      <c r="J2139" s="7" t="n">
        <v>65533</v>
      </c>
      <c r="K2139" s="7" t="n">
        <v>0</v>
      </c>
      <c r="L2139" s="7" t="n">
        <v>0</v>
      </c>
      <c r="M2139" s="7" t="n">
        <v>0</v>
      </c>
      <c r="N2139" s="7" t="n">
        <v>0</v>
      </c>
      <c r="O2139" s="7" t="s">
        <v>12</v>
      </c>
    </row>
    <row r="2140" spans="1:10">
      <c r="A2140" t="s">
        <v>4</v>
      </c>
      <c r="B2140" s="4" t="s">
        <v>5</v>
      </c>
      <c r="C2140" s="4" t="s">
        <v>13</v>
      </c>
      <c r="D2140" s="4" t="s">
        <v>10</v>
      </c>
      <c r="E2140" s="4" t="s">
        <v>22</v>
      </c>
    </row>
    <row r="2141" spans="1:10">
      <c r="A2141" t="n">
        <v>17011</v>
      </c>
      <c r="B2141" s="34" t="n">
        <v>58</v>
      </c>
      <c r="C2141" s="7" t="n">
        <v>101</v>
      </c>
      <c r="D2141" s="7" t="n">
        <v>500</v>
      </c>
      <c r="E2141" s="7" t="n">
        <v>1</v>
      </c>
    </row>
    <row r="2142" spans="1:10">
      <c r="A2142" t="s">
        <v>4</v>
      </c>
      <c r="B2142" s="4" t="s">
        <v>5</v>
      </c>
      <c r="C2142" s="4" t="s">
        <v>13</v>
      </c>
      <c r="D2142" s="4" t="s">
        <v>10</v>
      </c>
    </row>
    <row r="2143" spans="1:10">
      <c r="A2143" t="n">
        <v>17019</v>
      </c>
      <c r="B2143" s="34" t="n">
        <v>58</v>
      </c>
      <c r="C2143" s="7" t="n">
        <v>254</v>
      </c>
      <c r="D2143" s="7" t="n">
        <v>0</v>
      </c>
    </row>
    <row r="2144" spans="1:10">
      <c r="A2144" t="s">
        <v>4</v>
      </c>
      <c r="B2144" s="4" t="s">
        <v>5</v>
      </c>
      <c r="C2144" s="4" t="s">
        <v>10</v>
      </c>
      <c r="D2144" s="4" t="s">
        <v>13</v>
      </c>
    </row>
    <row r="2145" spans="1:15">
      <c r="A2145" t="n">
        <v>17023</v>
      </c>
      <c r="B2145" s="56" t="n">
        <v>56</v>
      </c>
      <c r="C2145" s="7" t="n">
        <v>7033</v>
      </c>
      <c r="D2145" s="7" t="n">
        <v>1</v>
      </c>
    </row>
    <row r="2146" spans="1:15">
      <c r="A2146" t="s">
        <v>4</v>
      </c>
      <c r="B2146" s="4" t="s">
        <v>5</v>
      </c>
      <c r="C2146" s="4" t="s">
        <v>13</v>
      </c>
      <c r="D2146" s="4" t="s">
        <v>10</v>
      </c>
      <c r="E2146" s="4" t="s">
        <v>22</v>
      </c>
      <c r="F2146" s="4" t="s">
        <v>22</v>
      </c>
      <c r="G2146" s="4" t="s">
        <v>22</v>
      </c>
    </row>
    <row r="2147" spans="1:15">
      <c r="A2147" t="n">
        <v>17027</v>
      </c>
      <c r="B2147" s="32" t="n">
        <v>45</v>
      </c>
      <c r="C2147" s="7" t="n">
        <v>15</v>
      </c>
      <c r="D2147" s="7" t="n">
        <v>7033</v>
      </c>
      <c r="E2147" s="7" t="n">
        <v>0</v>
      </c>
      <c r="F2147" s="7" t="n">
        <v>5</v>
      </c>
      <c r="G2147" s="7" t="n">
        <v>0</v>
      </c>
    </row>
    <row r="2148" spans="1:15">
      <c r="A2148" t="s">
        <v>4</v>
      </c>
      <c r="B2148" s="4" t="s">
        <v>5</v>
      </c>
      <c r="C2148" s="4" t="s">
        <v>13</v>
      </c>
      <c r="D2148" s="4" t="s">
        <v>13</v>
      </c>
      <c r="E2148" s="4" t="s">
        <v>22</v>
      </c>
      <c r="F2148" s="4" t="s">
        <v>22</v>
      </c>
      <c r="G2148" s="4" t="s">
        <v>22</v>
      </c>
      <c r="H2148" s="4" t="s">
        <v>10</v>
      </c>
      <c r="I2148" s="4" t="s">
        <v>13</v>
      </c>
    </row>
    <row r="2149" spans="1:15">
      <c r="A2149" t="n">
        <v>17043</v>
      </c>
      <c r="B2149" s="32" t="n">
        <v>45</v>
      </c>
      <c r="C2149" s="7" t="n">
        <v>4</v>
      </c>
      <c r="D2149" s="7" t="n">
        <v>3</v>
      </c>
      <c r="E2149" s="7" t="n">
        <v>343.640014648438</v>
      </c>
      <c r="F2149" s="7" t="n">
        <v>344.700012207031</v>
      </c>
      <c r="G2149" s="7" t="n">
        <v>0</v>
      </c>
      <c r="H2149" s="7" t="n">
        <v>0</v>
      </c>
      <c r="I2149" s="7" t="n">
        <v>0</v>
      </c>
    </row>
    <row r="2150" spans="1:15">
      <c r="A2150" t="s">
        <v>4</v>
      </c>
      <c r="B2150" s="4" t="s">
        <v>5</v>
      </c>
      <c r="C2150" s="4" t="s">
        <v>13</v>
      </c>
      <c r="D2150" s="4" t="s">
        <v>13</v>
      </c>
      <c r="E2150" s="4" t="s">
        <v>22</v>
      </c>
      <c r="F2150" s="4" t="s">
        <v>10</v>
      </c>
    </row>
    <row r="2151" spans="1:15">
      <c r="A2151" t="n">
        <v>17061</v>
      </c>
      <c r="B2151" s="32" t="n">
        <v>45</v>
      </c>
      <c r="C2151" s="7" t="n">
        <v>5</v>
      </c>
      <c r="D2151" s="7" t="n">
        <v>3</v>
      </c>
      <c r="E2151" s="7" t="n">
        <v>7.30000019073486</v>
      </c>
      <c r="F2151" s="7" t="n">
        <v>0</v>
      </c>
    </row>
    <row r="2152" spans="1:15">
      <c r="A2152" t="s">
        <v>4</v>
      </c>
      <c r="B2152" s="4" t="s">
        <v>5</v>
      </c>
      <c r="C2152" s="4" t="s">
        <v>13</v>
      </c>
      <c r="D2152" s="4" t="s">
        <v>13</v>
      </c>
      <c r="E2152" s="4" t="s">
        <v>22</v>
      </c>
      <c r="F2152" s="4" t="s">
        <v>10</v>
      </c>
    </row>
    <row r="2153" spans="1:15">
      <c r="A2153" t="n">
        <v>17070</v>
      </c>
      <c r="B2153" s="32" t="n">
        <v>45</v>
      </c>
      <c r="C2153" s="7" t="n">
        <v>11</v>
      </c>
      <c r="D2153" s="7" t="n">
        <v>3</v>
      </c>
      <c r="E2153" s="7" t="n">
        <v>40</v>
      </c>
      <c r="F2153" s="7" t="n">
        <v>0</v>
      </c>
    </row>
    <row r="2154" spans="1:15">
      <c r="A2154" t="s">
        <v>4</v>
      </c>
      <c r="B2154" s="4" t="s">
        <v>5</v>
      </c>
      <c r="C2154" s="4" t="s">
        <v>13</v>
      </c>
      <c r="D2154" s="4" t="s">
        <v>13</v>
      </c>
      <c r="E2154" s="4" t="s">
        <v>22</v>
      </c>
      <c r="F2154" s="4" t="s">
        <v>22</v>
      </c>
      <c r="G2154" s="4" t="s">
        <v>22</v>
      </c>
      <c r="H2154" s="4" t="s">
        <v>10</v>
      </c>
      <c r="I2154" s="4" t="s">
        <v>13</v>
      </c>
    </row>
    <row r="2155" spans="1:15">
      <c r="A2155" t="n">
        <v>17079</v>
      </c>
      <c r="B2155" s="32" t="n">
        <v>45</v>
      </c>
      <c r="C2155" s="7" t="n">
        <v>4</v>
      </c>
      <c r="D2155" s="7" t="n">
        <v>3</v>
      </c>
      <c r="E2155" s="7" t="n">
        <v>31.2900009155273</v>
      </c>
      <c r="F2155" s="7" t="n">
        <v>143.009994506836</v>
      </c>
      <c r="G2155" s="7" t="n">
        <v>0</v>
      </c>
      <c r="H2155" s="7" t="n">
        <v>4000</v>
      </c>
      <c r="I2155" s="7" t="n">
        <v>1</v>
      </c>
    </row>
    <row r="2156" spans="1:15">
      <c r="A2156" t="s">
        <v>4</v>
      </c>
      <c r="B2156" s="4" t="s">
        <v>5</v>
      </c>
      <c r="C2156" s="4" t="s">
        <v>10</v>
      </c>
      <c r="D2156" s="4" t="s">
        <v>22</v>
      </c>
      <c r="E2156" s="4" t="s">
        <v>22</v>
      </c>
      <c r="F2156" s="4" t="s">
        <v>22</v>
      </c>
      <c r="G2156" s="4" t="s">
        <v>22</v>
      </c>
    </row>
    <row r="2157" spans="1:15">
      <c r="A2157" t="n">
        <v>17097</v>
      </c>
      <c r="B2157" s="43" t="n">
        <v>46</v>
      </c>
      <c r="C2157" s="7" t="n">
        <v>7033</v>
      </c>
      <c r="D2157" s="7" t="n">
        <v>148.610000610352</v>
      </c>
      <c r="E2157" s="7" t="n">
        <v>55.310001373291</v>
      </c>
      <c r="F2157" s="7" t="n">
        <v>-237.399993896484</v>
      </c>
      <c r="G2157" s="7" t="n">
        <v>289</v>
      </c>
    </row>
    <row r="2158" spans="1:15">
      <c r="A2158" t="s">
        <v>4</v>
      </c>
      <c r="B2158" s="4" t="s">
        <v>5</v>
      </c>
      <c r="C2158" s="4" t="s">
        <v>10</v>
      </c>
      <c r="D2158" s="4" t="s">
        <v>10</v>
      </c>
      <c r="E2158" s="4" t="s">
        <v>22</v>
      </c>
      <c r="F2158" s="4" t="s">
        <v>22</v>
      </c>
      <c r="G2158" s="4" t="s">
        <v>22</v>
      </c>
      <c r="H2158" s="4" t="s">
        <v>22</v>
      </c>
      <c r="I2158" s="4" t="s">
        <v>13</v>
      </c>
      <c r="J2158" s="4" t="s">
        <v>10</v>
      </c>
    </row>
    <row r="2159" spans="1:15">
      <c r="A2159" t="n">
        <v>17116</v>
      </c>
      <c r="B2159" s="55" t="n">
        <v>55</v>
      </c>
      <c r="C2159" s="7" t="n">
        <v>7033</v>
      </c>
      <c r="D2159" s="7" t="n">
        <v>65533</v>
      </c>
      <c r="E2159" s="7" t="n">
        <v>90.1100006103516</v>
      </c>
      <c r="F2159" s="7" t="n">
        <v>55.310001373291</v>
      </c>
      <c r="G2159" s="7" t="n">
        <v>-223.800003051758</v>
      </c>
      <c r="H2159" s="7" t="n">
        <v>10</v>
      </c>
      <c r="I2159" s="7" t="n">
        <v>0</v>
      </c>
      <c r="J2159" s="7" t="n">
        <v>0</v>
      </c>
    </row>
    <row r="2160" spans="1:15">
      <c r="A2160" t="s">
        <v>4</v>
      </c>
      <c r="B2160" s="4" t="s">
        <v>5</v>
      </c>
      <c r="C2160" s="4" t="s">
        <v>13</v>
      </c>
      <c r="D2160" s="4" t="s">
        <v>10</v>
      </c>
    </row>
    <row r="2161" spans="1:10">
      <c r="A2161" t="n">
        <v>17140</v>
      </c>
      <c r="B2161" s="34" t="n">
        <v>58</v>
      </c>
      <c r="C2161" s="7" t="n">
        <v>255</v>
      </c>
      <c r="D2161" s="7" t="n">
        <v>0</v>
      </c>
    </row>
    <row r="2162" spans="1:10">
      <c r="A2162" t="s">
        <v>4</v>
      </c>
      <c r="B2162" s="4" t="s">
        <v>5</v>
      </c>
      <c r="C2162" s="4" t="s">
        <v>10</v>
      </c>
    </row>
    <row r="2163" spans="1:10">
      <c r="A2163" t="n">
        <v>17144</v>
      </c>
      <c r="B2163" s="30" t="n">
        <v>16</v>
      </c>
      <c r="C2163" s="7" t="n">
        <v>4000</v>
      </c>
    </row>
    <row r="2164" spans="1:10">
      <c r="A2164" t="s">
        <v>4</v>
      </c>
      <c r="B2164" s="4" t="s">
        <v>5</v>
      </c>
      <c r="C2164" s="4" t="s">
        <v>13</v>
      </c>
      <c r="D2164" s="4" t="s">
        <v>10</v>
      </c>
      <c r="E2164" s="4" t="s">
        <v>22</v>
      </c>
    </row>
    <row r="2165" spans="1:10">
      <c r="A2165" t="n">
        <v>17147</v>
      </c>
      <c r="B2165" s="34" t="n">
        <v>58</v>
      </c>
      <c r="C2165" s="7" t="n">
        <v>101</v>
      </c>
      <c r="D2165" s="7" t="n">
        <v>500</v>
      </c>
      <c r="E2165" s="7" t="n">
        <v>1</v>
      </c>
    </row>
    <row r="2166" spans="1:10">
      <c r="A2166" t="s">
        <v>4</v>
      </c>
      <c r="B2166" s="4" t="s">
        <v>5</v>
      </c>
      <c r="C2166" s="4" t="s">
        <v>13</v>
      </c>
      <c r="D2166" s="4" t="s">
        <v>10</v>
      </c>
    </row>
    <row r="2167" spans="1:10">
      <c r="A2167" t="n">
        <v>17155</v>
      </c>
      <c r="B2167" s="34" t="n">
        <v>58</v>
      </c>
      <c r="C2167" s="7" t="n">
        <v>254</v>
      </c>
      <c r="D2167" s="7" t="n">
        <v>0</v>
      </c>
    </row>
    <row r="2168" spans="1:10">
      <c r="A2168" t="s">
        <v>4</v>
      </c>
      <c r="B2168" s="4" t="s">
        <v>5</v>
      </c>
      <c r="C2168" s="4" t="s">
        <v>10</v>
      </c>
      <c r="D2168" s="4" t="s">
        <v>13</v>
      </c>
    </row>
    <row r="2169" spans="1:10">
      <c r="A2169" t="n">
        <v>17159</v>
      </c>
      <c r="B2169" s="56" t="n">
        <v>56</v>
      </c>
      <c r="C2169" s="7" t="n">
        <v>7033</v>
      </c>
      <c r="D2169" s="7" t="n">
        <v>1</v>
      </c>
    </row>
    <row r="2170" spans="1:10">
      <c r="A2170" t="s">
        <v>4</v>
      </c>
      <c r="B2170" s="4" t="s">
        <v>5</v>
      </c>
      <c r="C2170" s="4" t="s">
        <v>13</v>
      </c>
    </row>
    <row r="2171" spans="1:10">
      <c r="A2171" t="n">
        <v>17163</v>
      </c>
      <c r="B2171" s="32" t="n">
        <v>45</v>
      </c>
      <c r="C2171" s="7" t="n">
        <v>16</v>
      </c>
    </row>
    <row r="2172" spans="1:10">
      <c r="A2172" t="s">
        <v>4</v>
      </c>
      <c r="B2172" s="4" t="s">
        <v>5</v>
      </c>
      <c r="C2172" s="4" t="s">
        <v>10</v>
      </c>
      <c r="D2172" s="4" t="s">
        <v>22</v>
      </c>
      <c r="E2172" s="4" t="s">
        <v>22</v>
      </c>
      <c r="F2172" s="4" t="s">
        <v>22</v>
      </c>
      <c r="G2172" s="4" t="s">
        <v>22</v>
      </c>
    </row>
    <row r="2173" spans="1:10">
      <c r="A2173" t="n">
        <v>17165</v>
      </c>
      <c r="B2173" s="43" t="n">
        <v>46</v>
      </c>
      <c r="C2173" s="7" t="n">
        <v>7033</v>
      </c>
      <c r="D2173" s="7" t="n">
        <v>81.2099990844727</v>
      </c>
      <c r="E2173" s="7" t="n">
        <v>45.060001373291</v>
      </c>
      <c r="F2173" s="7" t="n">
        <v>-220.619995117188</v>
      </c>
      <c r="G2173" s="7" t="n">
        <v>261.399993896484</v>
      </c>
    </row>
    <row r="2174" spans="1:10">
      <c r="A2174" t="s">
        <v>4</v>
      </c>
      <c r="B2174" s="4" t="s">
        <v>5</v>
      </c>
      <c r="C2174" s="4" t="s">
        <v>13</v>
      </c>
      <c r="D2174" s="4" t="s">
        <v>13</v>
      </c>
      <c r="E2174" s="4" t="s">
        <v>22</v>
      </c>
      <c r="F2174" s="4" t="s">
        <v>22</v>
      </c>
      <c r="G2174" s="4" t="s">
        <v>22</v>
      </c>
      <c r="H2174" s="4" t="s">
        <v>10</v>
      </c>
    </row>
    <row r="2175" spans="1:10">
      <c r="A2175" t="n">
        <v>17184</v>
      </c>
      <c r="B2175" s="32" t="n">
        <v>45</v>
      </c>
      <c r="C2175" s="7" t="n">
        <v>2</v>
      </c>
      <c r="D2175" s="7" t="n">
        <v>3</v>
      </c>
      <c r="E2175" s="7" t="n">
        <v>75.3000030517578</v>
      </c>
      <c r="F2175" s="7" t="n">
        <v>36.6500015258789</v>
      </c>
      <c r="G2175" s="7" t="n">
        <v>-221.850006103516</v>
      </c>
      <c r="H2175" s="7" t="n">
        <v>0</v>
      </c>
    </row>
    <row r="2176" spans="1:10">
      <c r="A2176" t="s">
        <v>4</v>
      </c>
      <c r="B2176" s="4" t="s">
        <v>5</v>
      </c>
      <c r="C2176" s="4" t="s">
        <v>13</v>
      </c>
      <c r="D2176" s="4" t="s">
        <v>13</v>
      </c>
      <c r="E2176" s="4" t="s">
        <v>22</v>
      </c>
      <c r="F2176" s="4" t="s">
        <v>22</v>
      </c>
      <c r="G2176" s="4" t="s">
        <v>22</v>
      </c>
      <c r="H2176" s="4" t="s">
        <v>10</v>
      </c>
      <c r="I2176" s="4" t="s">
        <v>13</v>
      </c>
    </row>
    <row r="2177" spans="1:9">
      <c r="A2177" t="n">
        <v>17201</v>
      </c>
      <c r="B2177" s="32" t="n">
        <v>45</v>
      </c>
      <c r="C2177" s="7" t="n">
        <v>4</v>
      </c>
      <c r="D2177" s="7" t="n">
        <v>3</v>
      </c>
      <c r="E2177" s="7" t="n">
        <v>50.4099998474121</v>
      </c>
      <c r="F2177" s="7" t="n">
        <v>61.189998626709</v>
      </c>
      <c r="G2177" s="7" t="n">
        <v>0</v>
      </c>
      <c r="H2177" s="7" t="n">
        <v>0</v>
      </c>
      <c r="I2177" s="7" t="n">
        <v>0</v>
      </c>
    </row>
    <row r="2178" spans="1:9">
      <c r="A2178" t="s">
        <v>4</v>
      </c>
      <c r="B2178" s="4" t="s">
        <v>5</v>
      </c>
      <c r="C2178" s="4" t="s">
        <v>13</v>
      </c>
      <c r="D2178" s="4" t="s">
        <v>13</v>
      </c>
      <c r="E2178" s="4" t="s">
        <v>22</v>
      </c>
      <c r="F2178" s="4" t="s">
        <v>10</v>
      </c>
    </row>
    <row r="2179" spans="1:9">
      <c r="A2179" t="n">
        <v>17219</v>
      </c>
      <c r="B2179" s="32" t="n">
        <v>45</v>
      </c>
      <c r="C2179" s="7" t="n">
        <v>5</v>
      </c>
      <c r="D2179" s="7" t="n">
        <v>3</v>
      </c>
      <c r="E2179" s="7" t="n">
        <v>8.69999980926514</v>
      </c>
      <c r="F2179" s="7" t="n">
        <v>0</v>
      </c>
    </row>
    <row r="2180" spans="1:9">
      <c r="A2180" t="s">
        <v>4</v>
      </c>
      <c r="B2180" s="4" t="s">
        <v>5</v>
      </c>
      <c r="C2180" s="4" t="s">
        <v>13</v>
      </c>
      <c r="D2180" s="4" t="s">
        <v>13</v>
      </c>
      <c r="E2180" s="4" t="s">
        <v>22</v>
      </c>
      <c r="F2180" s="4" t="s">
        <v>10</v>
      </c>
    </row>
    <row r="2181" spans="1:9">
      <c r="A2181" t="n">
        <v>17228</v>
      </c>
      <c r="B2181" s="32" t="n">
        <v>45</v>
      </c>
      <c r="C2181" s="7" t="n">
        <v>11</v>
      </c>
      <c r="D2181" s="7" t="n">
        <v>3</v>
      </c>
      <c r="E2181" s="7" t="n">
        <v>48</v>
      </c>
      <c r="F2181" s="7" t="n">
        <v>0</v>
      </c>
    </row>
    <row r="2182" spans="1:9">
      <c r="A2182" t="s">
        <v>4</v>
      </c>
      <c r="B2182" s="4" t="s">
        <v>5</v>
      </c>
      <c r="C2182" s="4" t="s">
        <v>13</v>
      </c>
      <c r="D2182" s="4" t="s">
        <v>13</v>
      </c>
      <c r="E2182" s="4" t="s">
        <v>22</v>
      </c>
      <c r="F2182" s="4" t="s">
        <v>22</v>
      </c>
      <c r="G2182" s="4" t="s">
        <v>22</v>
      </c>
      <c r="H2182" s="4" t="s">
        <v>10</v>
      </c>
    </row>
    <row r="2183" spans="1:9">
      <c r="A2183" t="n">
        <v>17237</v>
      </c>
      <c r="B2183" s="32" t="n">
        <v>45</v>
      </c>
      <c r="C2183" s="7" t="n">
        <v>2</v>
      </c>
      <c r="D2183" s="7" t="n">
        <v>3</v>
      </c>
      <c r="E2183" s="7" t="n">
        <v>75.3000030517578</v>
      </c>
      <c r="F2183" s="7" t="n">
        <v>38.8300018310547</v>
      </c>
      <c r="G2183" s="7" t="n">
        <v>-221.850006103516</v>
      </c>
      <c r="H2183" s="7" t="n">
        <v>5000</v>
      </c>
    </row>
    <row r="2184" spans="1:9">
      <c r="A2184" t="s">
        <v>4</v>
      </c>
      <c r="B2184" s="4" t="s">
        <v>5</v>
      </c>
      <c r="C2184" s="4" t="s">
        <v>13</v>
      </c>
      <c r="D2184" s="4" t="s">
        <v>13</v>
      </c>
      <c r="E2184" s="4" t="s">
        <v>22</v>
      </c>
      <c r="F2184" s="4" t="s">
        <v>22</v>
      </c>
      <c r="G2184" s="4" t="s">
        <v>22</v>
      </c>
      <c r="H2184" s="4" t="s">
        <v>10</v>
      </c>
      <c r="I2184" s="4" t="s">
        <v>13</v>
      </c>
    </row>
    <row r="2185" spans="1:9">
      <c r="A2185" t="n">
        <v>17254</v>
      </c>
      <c r="B2185" s="32" t="n">
        <v>45</v>
      </c>
      <c r="C2185" s="7" t="n">
        <v>4</v>
      </c>
      <c r="D2185" s="7" t="n">
        <v>3</v>
      </c>
      <c r="E2185" s="7" t="n">
        <v>51.1100006103516</v>
      </c>
      <c r="F2185" s="7" t="n">
        <v>65.4400024414063</v>
      </c>
      <c r="G2185" s="7" t="n">
        <v>0</v>
      </c>
      <c r="H2185" s="7" t="n">
        <v>5000</v>
      </c>
      <c r="I2185" s="7" t="n">
        <v>0</v>
      </c>
    </row>
    <row r="2186" spans="1:9">
      <c r="A2186" t="s">
        <v>4</v>
      </c>
      <c r="B2186" s="4" t="s">
        <v>5</v>
      </c>
      <c r="C2186" s="4" t="s">
        <v>13</v>
      </c>
      <c r="D2186" s="4" t="s">
        <v>10</v>
      </c>
      <c r="E2186" s="4" t="s">
        <v>13</v>
      </c>
    </row>
    <row r="2187" spans="1:9">
      <c r="A2187" t="n">
        <v>17272</v>
      </c>
      <c r="B2187" s="11" t="n">
        <v>39</v>
      </c>
      <c r="C2187" s="7" t="n">
        <v>13</v>
      </c>
      <c r="D2187" s="7" t="n">
        <v>65533</v>
      </c>
      <c r="E2187" s="7" t="n">
        <v>106</v>
      </c>
    </row>
    <row r="2188" spans="1:9">
      <c r="A2188" t="s">
        <v>4</v>
      </c>
      <c r="B2188" s="4" t="s">
        <v>5</v>
      </c>
      <c r="C2188" s="4" t="s">
        <v>13</v>
      </c>
      <c r="D2188" s="4" t="s">
        <v>10</v>
      </c>
      <c r="E2188" s="4" t="s">
        <v>13</v>
      </c>
    </row>
    <row r="2189" spans="1:9">
      <c r="A2189" t="n">
        <v>17277</v>
      </c>
      <c r="B2189" s="11" t="n">
        <v>39</v>
      </c>
      <c r="C2189" s="7" t="n">
        <v>13</v>
      </c>
      <c r="D2189" s="7" t="n">
        <v>65533</v>
      </c>
      <c r="E2189" s="7" t="n">
        <v>107</v>
      </c>
    </row>
    <row r="2190" spans="1:9">
      <c r="A2190" t="s">
        <v>4</v>
      </c>
      <c r="B2190" s="4" t="s">
        <v>5</v>
      </c>
      <c r="C2190" s="4" t="s">
        <v>13</v>
      </c>
      <c r="D2190" s="4" t="s">
        <v>10</v>
      </c>
      <c r="E2190" s="4" t="s">
        <v>13</v>
      </c>
    </row>
    <row r="2191" spans="1:9">
      <c r="A2191" t="n">
        <v>17282</v>
      </c>
      <c r="B2191" s="11" t="n">
        <v>39</v>
      </c>
      <c r="C2191" s="7" t="n">
        <v>13</v>
      </c>
      <c r="D2191" s="7" t="n">
        <v>65533</v>
      </c>
      <c r="E2191" s="7" t="n">
        <v>108</v>
      </c>
    </row>
    <row r="2192" spans="1:9">
      <c r="A2192" t="s">
        <v>4</v>
      </c>
      <c r="B2192" s="4" t="s">
        <v>5</v>
      </c>
      <c r="C2192" s="4" t="s">
        <v>13</v>
      </c>
      <c r="D2192" s="4" t="s">
        <v>10</v>
      </c>
      <c r="E2192" s="4" t="s">
        <v>13</v>
      </c>
    </row>
    <row r="2193" spans="1:9">
      <c r="A2193" t="n">
        <v>17287</v>
      </c>
      <c r="B2193" s="11" t="n">
        <v>39</v>
      </c>
      <c r="C2193" s="7" t="n">
        <v>13</v>
      </c>
      <c r="D2193" s="7" t="n">
        <v>65533</v>
      </c>
      <c r="E2193" s="7" t="n">
        <v>109</v>
      </c>
    </row>
    <row r="2194" spans="1:9">
      <c r="A2194" t="s">
        <v>4</v>
      </c>
      <c r="B2194" s="4" t="s">
        <v>5</v>
      </c>
      <c r="C2194" s="4" t="s">
        <v>10</v>
      </c>
      <c r="D2194" s="4" t="s">
        <v>13</v>
      </c>
      <c r="E2194" s="4" t="s">
        <v>6</v>
      </c>
      <c r="F2194" s="4" t="s">
        <v>22</v>
      </c>
      <c r="G2194" s="4" t="s">
        <v>22</v>
      </c>
      <c r="H2194" s="4" t="s">
        <v>22</v>
      </c>
    </row>
    <row r="2195" spans="1:9">
      <c r="A2195" t="n">
        <v>17292</v>
      </c>
      <c r="B2195" s="47" t="n">
        <v>48</v>
      </c>
      <c r="C2195" s="7" t="n">
        <v>7033</v>
      </c>
      <c r="D2195" s="7" t="n">
        <v>0</v>
      </c>
      <c r="E2195" s="7" t="s">
        <v>184</v>
      </c>
      <c r="F2195" s="7" t="n">
        <v>0</v>
      </c>
      <c r="G2195" s="7" t="n">
        <v>1</v>
      </c>
      <c r="H2195" s="7" t="n">
        <v>0</v>
      </c>
    </row>
    <row r="2196" spans="1:9">
      <c r="A2196" t="s">
        <v>4</v>
      </c>
      <c r="B2196" s="4" t="s">
        <v>5</v>
      </c>
      <c r="C2196" s="4" t="s">
        <v>10</v>
      </c>
      <c r="D2196" s="4" t="s">
        <v>10</v>
      </c>
      <c r="E2196" s="4" t="s">
        <v>22</v>
      </c>
      <c r="F2196" s="4" t="s">
        <v>22</v>
      </c>
      <c r="G2196" s="4" t="s">
        <v>22</v>
      </c>
      <c r="H2196" s="4" t="s">
        <v>22</v>
      </c>
      <c r="I2196" s="4" t="s">
        <v>13</v>
      </c>
      <c r="J2196" s="4" t="s">
        <v>10</v>
      </c>
    </row>
    <row r="2197" spans="1:9">
      <c r="A2197" t="n">
        <v>17319</v>
      </c>
      <c r="B2197" s="55" t="n">
        <v>55</v>
      </c>
      <c r="C2197" s="7" t="n">
        <v>7033</v>
      </c>
      <c r="D2197" s="7" t="n">
        <v>65533</v>
      </c>
      <c r="E2197" s="7" t="n">
        <v>76.5</v>
      </c>
      <c r="F2197" s="7" t="n">
        <v>36.060001373291</v>
      </c>
      <c r="G2197" s="7" t="n">
        <v>-221.330001831055</v>
      </c>
      <c r="H2197" s="7" t="n">
        <v>10</v>
      </c>
      <c r="I2197" s="7" t="n">
        <v>0</v>
      </c>
      <c r="J2197" s="7" t="n">
        <v>0</v>
      </c>
    </row>
    <row r="2198" spans="1:9">
      <c r="A2198" t="s">
        <v>4</v>
      </c>
      <c r="B2198" s="4" t="s">
        <v>5</v>
      </c>
      <c r="C2198" s="4" t="s">
        <v>13</v>
      </c>
      <c r="D2198" s="4" t="s">
        <v>10</v>
      </c>
    </row>
    <row r="2199" spans="1:9">
      <c r="A2199" t="n">
        <v>17343</v>
      </c>
      <c r="B2199" s="34" t="n">
        <v>58</v>
      </c>
      <c r="C2199" s="7" t="n">
        <v>255</v>
      </c>
      <c r="D2199" s="7" t="n">
        <v>0</v>
      </c>
    </row>
    <row r="2200" spans="1:9">
      <c r="A2200" t="s">
        <v>4</v>
      </c>
      <c r="B2200" s="4" t="s">
        <v>5</v>
      </c>
      <c r="C2200" s="4" t="s">
        <v>10</v>
      </c>
      <c r="D2200" s="4" t="s">
        <v>13</v>
      </c>
    </row>
    <row r="2201" spans="1:9">
      <c r="A2201" t="n">
        <v>17347</v>
      </c>
      <c r="B2201" s="56" t="n">
        <v>56</v>
      </c>
      <c r="C2201" s="7" t="n">
        <v>7033</v>
      </c>
      <c r="D2201" s="7" t="n">
        <v>0</v>
      </c>
    </row>
    <row r="2202" spans="1:9">
      <c r="A2202" t="s">
        <v>4</v>
      </c>
      <c r="B2202" s="4" t="s">
        <v>5</v>
      </c>
      <c r="C2202" s="4" t="s">
        <v>13</v>
      </c>
      <c r="D2202" s="4" t="s">
        <v>10</v>
      </c>
      <c r="E2202" s="4" t="s">
        <v>10</v>
      </c>
      <c r="F2202" s="4" t="s">
        <v>10</v>
      </c>
      <c r="G2202" s="4" t="s">
        <v>10</v>
      </c>
      <c r="H2202" s="4" t="s">
        <v>10</v>
      </c>
      <c r="I2202" s="4" t="s">
        <v>6</v>
      </c>
      <c r="J2202" s="4" t="s">
        <v>22</v>
      </c>
      <c r="K2202" s="4" t="s">
        <v>22</v>
      </c>
      <c r="L2202" s="4" t="s">
        <v>22</v>
      </c>
      <c r="M2202" s="4" t="s">
        <v>9</v>
      </c>
      <c r="N2202" s="4" t="s">
        <v>9</v>
      </c>
      <c r="O2202" s="4" t="s">
        <v>22</v>
      </c>
      <c r="P2202" s="4" t="s">
        <v>22</v>
      </c>
      <c r="Q2202" s="4" t="s">
        <v>22</v>
      </c>
      <c r="R2202" s="4" t="s">
        <v>22</v>
      </c>
      <c r="S2202" s="4" t="s">
        <v>13</v>
      </c>
    </row>
    <row r="2203" spans="1:9">
      <c r="A2203" t="n">
        <v>17351</v>
      </c>
      <c r="B2203" s="11" t="n">
        <v>39</v>
      </c>
      <c r="C2203" s="7" t="n">
        <v>12</v>
      </c>
      <c r="D2203" s="7" t="n">
        <v>65533</v>
      </c>
      <c r="E2203" s="7" t="n">
        <v>201</v>
      </c>
      <c r="F2203" s="7" t="n">
        <v>0</v>
      </c>
      <c r="G2203" s="7" t="n">
        <v>7033</v>
      </c>
      <c r="H2203" s="7" t="n">
        <v>4</v>
      </c>
      <c r="I2203" s="7" t="s">
        <v>148</v>
      </c>
      <c r="J2203" s="7" t="n">
        <v>0</v>
      </c>
      <c r="K2203" s="7" t="n">
        <v>0</v>
      </c>
      <c r="L2203" s="7" t="n">
        <v>0</v>
      </c>
      <c r="M2203" s="7" t="n">
        <v>0</v>
      </c>
      <c r="N2203" s="7" t="n">
        <v>0</v>
      </c>
      <c r="O2203" s="7" t="n">
        <v>0</v>
      </c>
      <c r="P2203" s="7" t="n">
        <v>1</v>
      </c>
      <c r="Q2203" s="7" t="n">
        <v>1</v>
      </c>
      <c r="R2203" s="7" t="n">
        <v>1</v>
      </c>
      <c r="S2203" s="7" t="n">
        <v>103</v>
      </c>
    </row>
    <row r="2204" spans="1:9">
      <c r="A2204" t="s">
        <v>4</v>
      </c>
      <c r="B2204" s="4" t="s">
        <v>5</v>
      </c>
      <c r="C2204" s="4" t="s">
        <v>13</v>
      </c>
      <c r="D2204" s="4" t="s">
        <v>10</v>
      </c>
      <c r="E2204" s="4" t="s">
        <v>10</v>
      </c>
    </row>
    <row r="2205" spans="1:9">
      <c r="A2205" t="n">
        <v>17412</v>
      </c>
      <c r="B2205" s="59" t="n">
        <v>50</v>
      </c>
      <c r="C2205" s="7" t="n">
        <v>1</v>
      </c>
      <c r="D2205" s="7" t="n">
        <v>4525</v>
      </c>
      <c r="E2205" s="7" t="n">
        <v>500</v>
      </c>
    </row>
    <row r="2206" spans="1:9">
      <c r="A2206" t="s">
        <v>4</v>
      </c>
      <c r="B2206" s="4" t="s">
        <v>5</v>
      </c>
      <c r="C2206" s="4" t="s">
        <v>13</v>
      </c>
      <c r="D2206" s="4" t="s">
        <v>10</v>
      </c>
      <c r="E2206" s="4" t="s">
        <v>22</v>
      </c>
      <c r="F2206" s="4" t="s">
        <v>10</v>
      </c>
      <c r="G2206" s="4" t="s">
        <v>9</v>
      </c>
      <c r="H2206" s="4" t="s">
        <v>9</v>
      </c>
      <c r="I2206" s="4" t="s">
        <v>10</v>
      </c>
      <c r="J2206" s="4" t="s">
        <v>10</v>
      </c>
      <c r="K2206" s="4" t="s">
        <v>9</v>
      </c>
      <c r="L2206" s="4" t="s">
        <v>9</v>
      </c>
      <c r="M2206" s="4" t="s">
        <v>9</v>
      </c>
      <c r="N2206" s="4" t="s">
        <v>9</v>
      </c>
      <c r="O2206" s="4" t="s">
        <v>6</v>
      </c>
    </row>
    <row r="2207" spans="1:9">
      <c r="A2207" t="n">
        <v>17418</v>
      </c>
      <c r="B2207" s="59" t="n">
        <v>50</v>
      </c>
      <c r="C2207" s="7" t="n">
        <v>0</v>
      </c>
      <c r="D2207" s="7" t="n">
        <v>2023</v>
      </c>
      <c r="E2207" s="7" t="n">
        <v>1</v>
      </c>
      <c r="F2207" s="7" t="n">
        <v>0</v>
      </c>
      <c r="G2207" s="7" t="n">
        <v>0</v>
      </c>
      <c r="H2207" s="7" t="n">
        <v>-1061158912</v>
      </c>
      <c r="I2207" s="7" t="n">
        <v>0</v>
      </c>
      <c r="J2207" s="7" t="n">
        <v>65533</v>
      </c>
      <c r="K2207" s="7" t="n">
        <v>0</v>
      </c>
      <c r="L2207" s="7" t="n">
        <v>0</v>
      </c>
      <c r="M2207" s="7" t="n">
        <v>0</v>
      </c>
      <c r="N2207" s="7" t="n">
        <v>0</v>
      </c>
      <c r="O2207" s="7" t="s">
        <v>12</v>
      </c>
    </row>
    <row r="2208" spans="1:9">
      <c r="A2208" t="s">
        <v>4</v>
      </c>
      <c r="B2208" s="4" t="s">
        <v>5</v>
      </c>
      <c r="C2208" s="4" t="s">
        <v>13</v>
      </c>
      <c r="D2208" s="4" t="s">
        <v>10</v>
      </c>
      <c r="E2208" s="4" t="s">
        <v>22</v>
      </c>
      <c r="F2208" s="4" t="s">
        <v>10</v>
      </c>
      <c r="G2208" s="4" t="s">
        <v>9</v>
      </c>
      <c r="H2208" s="4" t="s">
        <v>9</v>
      </c>
      <c r="I2208" s="4" t="s">
        <v>10</v>
      </c>
      <c r="J2208" s="4" t="s">
        <v>10</v>
      </c>
      <c r="K2208" s="4" t="s">
        <v>9</v>
      </c>
      <c r="L2208" s="4" t="s">
        <v>9</v>
      </c>
      <c r="M2208" s="4" t="s">
        <v>9</v>
      </c>
      <c r="N2208" s="4" t="s">
        <v>9</v>
      </c>
      <c r="O2208" s="4" t="s">
        <v>6</v>
      </c>
    </row>
    <row r="2209" spans="1:19">
      <c r="A2209" t="n">
        <v>17457</v>
      </c>
      <c r="B2209" s="59" t="n">
        <v>50</v>
      </c>
      <c r="C2209" s="7" t="n">
        <v>0</v>
      </c>
      <c r="D2209" s="7" t="n">
        <v>2119</v>
      </c>
      <c r="E2209" s="7" t="n">
        <v>1</v>
      </c>
      <c r="F2209" s="7" t="n">
        <v>0</v>
      </c>
      <c r="G2209" s="7" t="n">
        <v>0</v>
      </c>
      <c r="H2209" s="7" t="n">
        <v>-1065353216</v>
      </c>
      <c r="I2209" s="7" t="n">
        <v>0</v>
      </c>
      <c r="J2209" s="7" t="n">
        <v>65533</v>
      </c>
      <c r="K2209" s="7" t="n">
        <v>0</v>
      </c>
      <c r="L2209" s="7" t="n">
        <v>0</v>
      </c>
      <c r="M2209" s="7" t="n">
        <v>0</v>
      </c>
      <c r="N2209" s="7" t="n">
        <v>0</v>
      </c>
      <c r="O2209" s="7" t="s">
        <v>12</v>
      </c>
    </row>
    <row r="2210" spans="1:19">
      <c r="A2210" t="s">
        <v>4</v>
      </c>
      <c r="B2210" s="4" t="s">
        <v>5</v>
      </c>
      <c r="C2210" s="4" t="s">
        <v>13</v>
      </c>
      <c r="D2210" s="4" t="s">
        <v>9</v>
      </c>
      <c r="E2210" s="4" t="s">
        <v>9</v>
      </c>
      <c r="F2210" s="4" t="s">
        <v>9</v>
      </c>
    </row>
    <row r="2211" spans="1:19">
      <c r="A2211" t="n">
        <v>17496</v>
      </c>
      <c r="B2211" s="59" t="n">
        <v>50</v>
      </c>
      <c r="C2211" s="7" t="n">
        <v>255</v>
      </c>
      <c r="D2211" s="7" t="n">
        <v>1058642330</v>
      </c>
      <c r="E2211" s="7" t="n">
        <v>1065353216</v>
      </c>
      <c r="F2211" s="7" t="n">
        <v>1053609165</v>
      </c>
    </row>
    <row r="2212" spans="1:19">
      <c r="A2212" t="s">
        <v>4</v>
      </c>
      <c r="B2212" s="4" t="s">
        <v>5</v>
      </c>
      <c r="C2212" s="4" t="s">
        <v>10</v>
      </c>
    </row>
    <row r="2213" spans="1:19">
      <c r="A2213" t="n">
        <v>17510</v>
      </c>
      <c r="B2213" s="30" t="n">
        <v>16</v>
      </c>
      <c r="C2213" s="7" t="n">
        <v>1500</v>
      </c>
    </row>
    <row r="2214" spans="1:19">
      <c r="A2214" t="s">
        <v>4</v>
      </c>
      <c r="B2214" s="4" t="s">
        <v>5</v>
      </c>
      <c r="C2214" s="4" t="s">
        <v>13</v>
      </c>
      <c r="D2214" s="4" t="s">
        <v>10</v>
      </c>
      <c r="E2214" s="4" t="s">
        <v>22</v>
      </c>
      <c r="F2214" s="4" t="s">
        <v>10</v>
      </c>
      <c r="G2214" s="4" t="s">
        <v>9</v>
      </c>
      <c r="H2214" s="4" t="s">
        <v>9</v>
      </c>
      <c r="I2214" s="4" t="s">
        <v>10</v>
      </c>
      <c r="J2214" s="4" t="s">
        <v>10</v>
      </c>
      <c r="K2214" s="4" t="s">
        <v>9</v>
      </c>
      <c r="L2214" s="4" t="s">
        <v>9</v>
      </c>
      <c r="M2214" s="4" t="s">
        <v>9</v>
      </c>
      <c r="N2214" s="4" t="s">
        <v>9</v>
      </c>
      <c r="O2214" s="4" t="s">
        <v>6</v>
      </c>
    </row>
    <row r="2215" spans="1:19">
      <c r="A2215" t="n">
        <v>17513</v>
      </c>
      <c r="B2215" s="59" t="n">
        <v>50</v>
      </c>
      <c r="C2215" s="7" t="n">
        <v>0</v>
      </c>
      <c r="D2215" s="7" t="n">
        <v>5300</v>
      </c>
      <c r="E2215" s="7" t="n">
        <v>0.5</v>
      </c>
      <c r="F2215" s="7" t="n">
        <v>0</v>
      </c>
      <c r="G2215" s="7" t="n">
        <v>0</v>
      </c>
      <c r="H2215" s="7" t="n">
        <v>0</v>
      </c>
      <c r="I2215" s="7" t="n">
        <v>0</v>
      </c>
      <c r="J2215" s="7" t="n">
        <v>65533</v>
      </c>
      <c r="K2215" s="7" t="n">
        <v>0</v>
      </c>
      <c r="L2215" s="7" t="n">
        <v>0</v>
      </c>
      <c r="M2215" s="7" t="n">
        <v>0</v>
      </c>
      <c r="N2215" s="7" t="n">
        <v>0</v>
      </c>
      <c r="O2215" s="7" t="s">
        <v>12</v>
      </c>
    </row>
    <row r="2216" spans="1:19">
      <c r="A2216" t="s">
        <v>4</v>
      </c>
      <c r="B2216" s="4" t="s">
        <v>5</v>
      </c>
      <c r="C2216" s="4" t="s">
        <v>13</v>
      </c>
      <c r="D2216" s="4" t="s">
        <v>10</v>
      </c>
    </row>
    <row r="2217" spans="1:19">
      <c r="A2217" t="n">
        <v>17552</v>
      </c>
      <c r="B2217" s="32" t="n">
        <v>45</v>
      </c>
      <c r="C2217" s="7" t="n">
        <v>7</v>
      </c>
      <c r="D2217" s="7" t="n">
        <v>255</v>
      </c>
    </row>
    <row r="2218" spans="1:19">
      <c r="A2218" t="s">
        <v>4</v>
      </c>
      <c r="B2218" s="4" t="s">
        <v>5</v>
      </c>
      <c r="C2218" s="4" t="s">
        <v>13</v>
      </c>
      <c r="D2218" s="4" t="s">
        <v>10</v>
      </c>
      <c r="E2218" s="4" t="s">
        <v>9</v>
      </c>
      <c r="F2218" s="4" t="s">
        <v>10</v>
      </c>
    </row>
    <row r="2219" spans="1:19">
      <c r="A2219" t="n">
        <v>17556</v>
      </c>
      <c r="B2219" s="59" t="n">
        <v>50</v>
      </c>
      <c r="C2219" s="7" t="n">
        <v>3</v>
      </c>
      <c r="D2219" s="7" t="n">
        <v>8120</v>
      </c>
      <c r="E2219" s="7" t="n">
        <v>1050253722</v>
      </c>
      <c r="F2219" s="7" t="n">
        <v>500</v>
      </c>
    </row>
    <row r="2220" spans="1:19">
      <c r="A2220" t="s">
        <v>4</v>
      </c>
      <c r="B2220" s="4" t="s">
        <v>5</v>
      </c>
      <c r="C2220" s="4" t="s">
        <v>13</v>
      </c>
      <c r="D2220" s="4" t="s">
        <v>10</v>
      </c>
      <c r="E2220" s="4" t="s">
        <v>22</v>
      </c>
    </row>
    <row r="2221" spans="1:19">
      <c r="A2221" t="n">
        <v>17566</v>
      </c>
      <c r="B2221" s="34" t="n">
        <v>58</v>
      </c>
      <c r="C2221" s="7" t="n">
        <v>101</v>
      </c>
      <c r="D2221" s="7" t="n">
        <v>500</v>
      </c>
      <c r="E2221" s="7" t="n">
        <v>1</v>
      </c>
    </row>
    <row r="2222" spans="1:19">
      <c r="A2222" t="s">
        <v>4</v>
      </c>
      <c r="B2222" s="4" t="s">
        <v>5</v>
      </c>
      <c r="C2222" s="4" t="s">
        <v>13</v>
      </c>
      <c r="D2222" s="4" t="s">
        <v>10</v>
      </c>
    </row>
    <row r="2223" spans="1:19">
      <c r="A2223" t="n">
        <v>17574</v>
      </c>
      <c r="B2223" s="34" t="n">
        <v>58</v>
      </c>
      <c r="C2223" s="7" t="n">
        <v>254</v>
      </c>
      <c r="D2223" s="7" t="n">
        <v>0</v>
      </c>
    </row>
    <row r="2224" spans="1:19">
      <c r="A2224" t="s">
        <v>4</v>
      </c>
      <c r="B2224" s="4" t="s">
        <v>5</v>
      </c>
      <c r="C2224" s="4" t="s">
        <v>10</v>
      </c>
      <c r="D2224" s="4" t="s">
        <v>9</v>
      </c>
    </row>
    <row r="2225" spans="1:15">
      <c r="A2225" t="n">
        <v>17578</v>
      </c>
      <c r="B2225" s="61" t="n">
        <v>44</v>
      </c>
      <c r="C2225" s="7" t="n">
        <v>7033</v>
      </c>
      <c r="D2225" s="7" t="n">
        <v>512</v>
      </c>
    </row>
    <row r="2226" spans="1:15">
      <c r="A2226" t="s">
        <v>4</v>
      </c>
      <c r="B2226" s="4" t="s">
        <v>5</v>
      </c>
      <c r="C2226" s="4" t="s">
        <v>10</v>
      </c>
      <c r="D2226" s="4" t="s">
        <v>10</v>
      </c>
      <c r="E2226" s="4" t="s">
        <v>22</v>
      </c>
      <c r="F2226" s="4" t="s">
        <v>13</v>
      </c>
    </row>
    <row r="2227" spans="1:15">
      <c r="A2227" t="n">
        <v>17585</v>
      </c>
      <c r="B2227" s="62" t="n">
        <v>53</v>
      </c>
      <c r="C2227" s="7" t="n">
        <v>16</v>
      </c>
      <c r="D2227" s="7" t="n">
        <v>7033</v>
      </c>
      <c r="E2227" s="7" t="n">
        <v>0</v>
      </c>
      <c r="F2227" s="7" t="n">
        <v>0</v>
      </c>
    </row>
    <row r="2228" spans="1:15">
      <c r="A2228" t="s">
        <v>4</v>
      </c>
      <c r="B2228" s="4" t="s">
        <v>5</v>
      </c>
      <c r="C2228" s="4" t="s">
        <v>10</v>
      </c>
      <c r="D2228" s="4" t="s">
        <v>10</v>
      </c>
      <c r="E2228" s="4" t="s">
        <v>22</v>
      </c>
      <c r="F2228" s="4" t="s">
        <v>13</v>
      </c>
    </row>
    <row r="2229" spans="1:15">
      <c r="A2229" t="n">
        <v>17595</v>
      </c>
      <c r="B2229" s="62" t="n">
        <v>53</v>
      </c>
      <c r="C2229" s="7" t="n">
        <v>17</v>
      </c>
      <c r="D2229" s="7" t="n">
        <v>7033</v>
      </c>
      <c r="E2229" s="7" t="n">
        <v>0</v>
      </c>
      <c r="F2229" s="7" t="n">
        <v>0</v>
      </c>
    </row>
    <row r="2230" spans="1:15">
      <c r="A2230" t="s">
        <v>4</v>
      </c>
      <c r="B2230" s="4" t="s">
        <v>5</v>
      </c>
      <c r="C2230" s="4" t="s">
        <v>13</v>
      </c>
      <c r="D2230" s="4" t="s">
        <v>13</v>
      </c>
      <c r="E2230" s="4" t="s">
        <v>22</v>
      </c>
      <c r="F2230" s="4" t="s">
        <v>22</v>
      </c>
      <c r="G2230" s="4" t="s">
        <v>22</v>
      </c>
      <c r="H2230" s="4" t="s">
        <v>10</v>
      </c>
    </row>
    <row r="2231" spans="1:15">
      <c r="A2231" t="n">
        <v>17605</v>
      </c>
      <c r="B2231" s="32" t="n">
        <v>45</v>
      </c>
      <c r="C2231" s="7" t="n">
        <v>2</v>
      </c>
      <c r="D2231" s="7" t="n">
        <v>3</v>
      </c>
      <c r="E2231" s="7" t="n">
        <v>90.1600036621094</v>
      </c>
      <c r="F2231" s="7" t="n">
        <v>40.2900009155273</v>
      </c>
      <c r="G2231" s="7" t="n">
        <v>-220.350006103516</v>
      </c>
      <c r="H2231" s="7" t="n">
        <v>0</v>
      </c>
    </row>
    <row r="2232" spans="1:15">
      <c r="A2232" t="s">
        <v>4</v>
      </c>
      <c r="B2232" s="4" t="s">
        <v>5</v>
      </c>
      <c r="C2232" s="4" t="s">
        <v>13</v>
      </c>
      <c r="D2232" s="4" t="s">
        <v>13</v>
      </c>
      <c r="E2232" s="4" t="s">
        <v>22</v>
      </c>
      <c r="F2232" s="4" t="s">
        <v>22</v>
      </c>
      <c r="G2232" s="4" t="s">
        <v>22</v>
      </c>
      <c r="H2232" s="4" t="s">
        <v>10</v>
      </c>
      <c r="I2232" s="4" t="s">
        <v>13</v>
      </c>
    </row>
    <row r="2233" spans="1:15">
      <c r="A2233" t="n">
        <v>17622</v>
      </c>
      <c r="B2233" s="32" t="n">
        <v>45</v>
      </c>
      <c r="C2233" s="7" t="n">
        <v>4</v>
      </c>
      <c r="D2233" s="7" t="n">
        <v>3</v>
      </c>
      <c r="E2233" s="7" t="n">
        <v>3.1800000667572</v>
      </c>
      <c r="F2233" s="7" t="n">
        <v>239.169998168945</v>
      </c>
      <c r="G2233" s="7" t="n">
        <v>0</v>
      </c>
      <c r="H2233" s="7" t="n">
        <v>0</v>
      </c>
      <c r="I2233" s="7" t="n">
        <v>0</v>
      </c>
    </row>
    <row r="2234" spans="1:15">
      <c r="A2234" t="s">
        <v>4</v>
      </c>
      <c r="B2234" s="4" t="s">
        <v>5</v>
      </c>
      <c r="C2234" s="4" t="s">
        <v>13</v>
      </c>
      <c r="D2234" s="4" t="s">
        <v>13</v>
      </c>
      <c r="E2234" s="4" t="s">
        <v>22</v>
      </c>
      <c r="F2234" s="4" t="s">
        <v>10</v>
      </c>
    </row>
    <row r="2235" spans="1:15">
      <c r="A2235" t="n">
        <v>17640</v>
      </c>
      <c r="B2235" s="32" t="n">
        <v>45</v>
      </c>
      <c r="C2235" s="7" t="n">
        <v>5</v>
      </c>
      <c r="D2235" s="7" t="n">
        <v>3</v>
      </c>
      <c r="E2235" s="7" t="n">
        <v>7.69999980926514</v>
      </c>
      <c r="F2235" s="7" t="n">
        <v>0</v>
      </c>
    </row>
    <row r="2236" spans="1:15">
      <c r="A2236" t="s">
        <v>4</v>
      </c>
      <c r="B2236" s="4" t="s">
        <v>5</v>
      </c>
      <c r="C2236" s="4" t="s">
        <v>13</v>
      </c>
      <c r="D2236" s="4" t="s">
        <v>13</v>
      </c>
      <c r="E2236" s="4" t="s">
        <v>22</v>
      </c>
      <c r="F2236" s="4" t="s">
        <v>10</v>
      </c>
    </row>
    <row r="2237" spans="1:15">
      <c r="A2237" t="n">
        <v>17649</v>
      </c>
      <c r="B2237" s="32" t="n">
        <v>45</v>
      </c>
      <c r="C2237" s="7" t="n">
        <v>11</v>
      </c>
      <c r="D2237" s="7" t="n">
        <v>3</v>
      </c>
      <c r="E2237" s="7" t="n">
        <v>40</v>
      </c>
      <c r="F2237" s="7" t="n">
        <v>0</v>
      </c>
    </row>
    <row r="2238" spans="1:15">
      <c r="A2238" t="s">
        <v>4</v>
      </c>
      <c r="B2238" s="4" t="s">
        <v>5</v>
      </c>
      <c r="C2238" s="4" t="s">
        <v>13</v>
      </c>
      <c r="D2238" s="4" t="s">
        <v>13</v>
      </c>
      <c r="E2238" s="4" t="s">
        <v>22</v>
      </c>
      <c r="F2238" s="4" t="s">
        <v>22</v>
      </c>
      <c r="G2238" s="4" t="s">
        <v>22</v>
      </c>
      <c r="H2238" s="4" t="s">
        <v>10</v>
      </c>
    </row>
    <row r="2239" spans="1:15">
      <c r="A2239" t="n">
        <v>17658</v>
      </c>
      <c r="B2239" s="32" t="n">
        <v>45</v>
      </c>
      <c r="C2239" s="7" t="n">
        <v>2</v>
      </c>
      <c r="D2239" s="7" t="n">
        <v>3</v>
      </c>
      <c r="E2239" s="7" t="n">
        <v>77.2300033569336</v>
      </c>
      <c r="F2239" s="7" t="n">
        <v>40.5099983215332</v>
      </c>
      <c r="G2239" s="7" t="n">
        <v>-222.979995727539</v>
      </c>
      <c r="H2239" s="7" t="n">
        <v>6000</v>
      </c>
    </row>
    <row r="2240" spans="1:15">
      <c r="A2240" t="s">
        <v>4</v>
      </c>
      <c r="B2240" s="4" t="s">
        <v>5</v>
      </c>
      <c r="C2240" s="4" t="s">
        <v>13</v>
      </c>
      <c r="D2240" s="4" t="s">
        <v>13</v>
      </c>
      <c r="E2240" s="4" t="s">
        <v>22</v>
      </c>
      <c r="F2240" s="4" t="s">
        <v>22</v>
      </c>
      <c r="G2240" s="4" t="s">
        <v>22</v>
      </c>
      <c r="H2240" s="4" t="s">
        <v>10</v>
      </c>
      <c r="I2240" s="4" t="s">
        <v>13</v>
      </c>
    </row>
    <row r="2241" spans="1:9">
      <c r="A2241" t="n">
        <v>17675</v>
      </c>
      <c r="B2241" s="32" t="n">
        <v>45</v>
      </c>
      <c r="C2241" s="7" t="n">
        <v>4</v>
      </c>
      <c r="D2241" s="7" t="n">
        <v>3</v>
      </c>
      <c r="E2241" s="7" t="n">
        <v>346.420013427734</v>
      </c>
      <c r="F2241" s="7" t="n">
        <v>232.270004272461</v>
      </c>
      <c r="G2241" s="7" t="n">
        <v>0</v>
      </c>
      <c r="H2241" s="7" t="n">
        <v>6000</v>
      </c>
      <c r="I2241" s="7" t="n">
        <v>1</v>
      </c>
    </row>
    <row r="2242" spans="1:9">
      <c r="A2242" t="s">
        <v>4</v>
      </c>
      <c r="B2242" s="4" t="s">
        <v>5</v>
      </c>
      <c r="C2242" s="4" t="s">
        <v>13</v>
      </c>
      <c r="D2242" s="4" t="s">
        <v>13</v>
      </c>
      <c r="E2242" s="4" t="s">
        <v>22</v>
      </c>
      <c r="F2242" s="4" t="s">
        <v>10</v>
      </c>
    </row>
    <row r="2243" spans="1:9">
      <c r="A2243" t="n">
        <v>17693</v>
      </c>
      <c r="B2243" s="32" t="n">
        <v>45</v>
      </c>
      <c r="C2243" s="7" t="n">
        <v>5</v>
      </c>
      <c r="D2243" s="7" t="n">
        <v>3</v>
      </c>
      <c r="E2243" s="7" t="n">
        <v>7.30000019073486</v>
      </c>
      <c r="F2243" s="7" t="n">
        <v>6000</v>
      </c>
    </row>
    <row r="2244" spans="1:9">
      <c r="A2244" t="s">
        <v>4</v>
      </c>
      <c r="B2244" s="4" t="s">
        <v>5</v>
      </c>
      <c r="C2244" s="4" t="s">
        <v>13</v>
      </c>
      <c r="D2244" s="4" t="s">
        <v>10</v>
      </c>
    </row>
    <row r="2245" spans="1:9">
      <c r="A2245" t="n">
        <v>17702</v>
      </c>
      <c r="B2245" s="34" t="n">
        <v>58</v>
      </c>
      <c r="C2245" s="7" t="n">
        <v>255</v>
      </c>
      <c r="D2245" s="7" t="n">
        <v>0</v>
      </c>
    </row>
    <row r="2246" spans="1:9">
      <c r="A2246" t="s">
        <v>4</v>
      </c>
      <c r="B2246" s="4" t="s">
        <v>5</v>
      </c>
      <c r="C2246" s="4" t="s">
        <v>13</v>
      </c>
      <c r="D2246" s="4" t="s">
        <v>10</v>
      </c>
      <c r="E2246" s="4" t="s">
        <v>10</v>
      </c>
    </row>
    <row r="2247" spans="1:9">
      <c r="A2247" t="n">
        <v>17706</v>
      </c>
      <c r="B2247" s="59" t="n">
        <v>50</v>
      </c>
      <c r="C2247" s="7" t="n">
        <v>1</v>
      </c>
      <c r="D2247" s="7" t="n">
        <v>8120</v>
      </c>
      <c r="E2247" s="7" t="n">
        <v>4000</v>
      </c>
    </row>
    <row r="2248" spans="1:9">
      <c r="A2248" t="s">
        <v>4</v>
      </c>
      <c r="B2248" s="4" t="s">
        <v>5</v>
      </c>
      <c r="C2248" s="4" t="s">
        <v>13</v>
      </c>
      <c r="D2248" s="4" t="s">
        <v>10</v>
      </c>
      <c r="E2248" s="4" t="s">
        <v>22</v>
      </c>
      <c r="F2248" s="4" t="s">
        <v>10</v>
      </c>
      <c r="G2248" s="4" t="s">
        <v>9</v>
      </c>
      <c r="H2248" s="4" t="s">
        <v>9</v>
      </c>
      <c r="I2248" s="4" t="s">
        <v>10</v>
      </c>
      <c r="J2248" s="4" t="s">
        <v>10</v>
      </c>
      <c r="K2248" s="4" t="s">
        <v>9</v>
      </c>
      <c r="L2248" s="4" t="s">
        <v>9</v>
      </c>
      <c r="M2248" s="4" t="s">
        <v>9</v>
      </c>
      <c r="N2248" s="4" t="s">
        <v>9</v>
      </c>
      <c r="O2248" s="4" t="s">
        <v>6</v>
      </c>
    </row>
    <row r="2249" spans="1:9">
      <c r="A2249" t="n">
        <v>17712</v>
      </c>
      <c r="B2249" s="59" t="n">
        <v>50</v>
      </c>
      <c r="C2249" s="7" t="n">
        <v>0</v>
      </c>
      <c r="D2249" s="7" t="n">
        <v>2204</v>
      </c>
      <c r="E2249" s="7" t="n">
        <v>1</v>
      </c>
      <c r="F2249" s="7" t="n">
        <v>0</v>
      </c>
      <c r="G2249" s="7" t="n">
        <v>0</v>
      </c>
      <c r="H2249" s="7" t="n">
        <v>0</v>
      </c>
      <c r="I2249" s="7" t="n">
        <v>0</v>
      </c>
      <c r="J2249" s="7" t="n">
        <v>65533</v>
      </c>
      <c r="K2249" s="7" t="n">
        <v>0</v>
      </c>
      <c r="L2249" s="7" t="n">
        <v>0</v>
      </c>
      <c r="M2249" s="7" t="n">
        <v>0</v>
      </c>
      <c r="N2249" s="7" t="n">
        <v>0</v>
      </c>
      <c r="O2249" s="7" t="s">
        <v>12</v>
      </c>
    </row>
    <row r="2250" spans="1:9">
      <c r="A2250" t="s">
        <v>4</v>
      </c>
      <c r="B2250" s="4" t="s">
        <v>5</v>
      </c>
      <c r="C2250" s="4" t="s">
        <v>10</v>
      </c>
      <c r="D2250" s="4" t="s">
        <v>13</v>
      </c>
      <c r="E2250" s="4" t="s">
        <v>6</v>
      </c>
      <c r="F2250" s="4" t="s">
        <v>22</v>
      </c>
      <c r="G2250" s="4" t="s">
        <v>22</v>
      </c>
      <c r="H2250" s="4" t="s">
        <v>22</v>
      </c>
    </row>
    <row r="2251" spans="1:9">
      <c r="A2251" t="n">
        <v>17751</v>
      </c>
      <c r="B2251" s="47" t="n">
        <v>48</v>
      </c>
      <c r="C2251" s="7" t="n">
        <v>1661</v>
      </c>
      <c r="D2251" s="7" t="n">
        <v>0</v>
      </c>
      <c r="E2251" s="7" t="s">
        <v>102</v>
      </c>
      <c r="F2251" s="7" t="n">
        <v>-1</v>
      </c>
      <c r="G2251" s="7" t="n">
        <v>1</v>
      </c>
      <c r="H2251" s="7" t="n">
        <v>0</v>
      </c>
    </row>
    <row r="2252" spans="1:9">
      <c r="A2252" t="s">
        <v>4</v>
      </c>
      <c r="B2252" s="4" t="s">
        <v>5</v>
      </c>
      <c r="C2252" s="4" t="s">
        <v>10</v>
      </c>
    </row>
    <row r="2253" spans="1:9">
      <c r="A2253" t="n">
        <v>17778</v>
      </c>
      <c r="B2253" s="30" t="n">
        <v>16</v>
      </c>
      <c r="C2253" s="7" t="n">
        <v>500</v>
      </c>
    </row>
    <row r="2254" spans="1:9">
      <c r="A2254" t="s">
        <v>4</v>
      </c>
      <c r="B2254" s="4" t="s">
        <v>5</v>
      </c>
      <c r="C2254" s="4" t="s">
        <v>13</v>
      </c>
      <c r="D2254" s="4" t="s">
        <v>22</v>
      </c>
      <c r="E2254" s="4" t="s">
        <v>22</v>
      </c>
      <c r="F2254" s="4" t="s">
        <v>22</v>
      </c>
    </row>
    <row r="2255" spans="1:9">
      <c r="A2255" t="n">
        <v>17781</v>
      </c>
      <c r="B2255" s="32" t="n">
        <v>45</v>
      </c>
      <c r="C2255" s="7" t="n">
        <v>9</v>
      </c>
      <c r="D2255" s="7" t="n">
        <v>0.200000002980232</v>
      </c>
      <c r="E2255" s="7" t="n">
        <v>0.200000002980232</v>
      </c>
      <c r="F2255" s="7" t="n">
        <v>1.5</v>
      </c>
    </row>
    <row r="2256" spans="1:9">
      <c r="A2256" t="s">
        <v>4</v>
      </c>
      <c r="B2256" s="4" t="s">
        <v>5</v>
      </c>
      <c r="C2256" s="4" t="s">
        <v>10</v>
      </c>
    </row>
    <row r="2257" spans="1:15">
      <c r="A2257" t="n">
        <v>17795</v>
      </c>
      <c r="B2257" s="30" t="n">
        <v>16</v>
      </c>
      <c r="C2257" s="7" t="n">
        <v>1500</v>
      </c>
    </row>
    <row r="2258" spans="1:15">
      <c r="A2258" t="s">
        <v>4</v>
      </c>
      <c r="B2258" s="4" t="s">
        <v>5</v>
      </c>
      <c r="C2258" s="4" t="s">
        <v>10</v>
      </c>
      <c r="D2258" s="4" t="s">
        <v>13</v>
      </c>
      <c r="E2258" s="4" t="s">
        <v>6</v>
      </c>
      <c r="F2258" s="4" t="s">
        <v>22</v>
      </c>
      <c r="G2258" s="4" t="s">
        <v>22</v>
      </c>
      <c r="H2258" s="4" t="s">
        <v>22</v>
      </c>
    </row>
    <row r="2259" spans="1:15">
      <c r="A2259" t="n">
        <v>17798</v>
      </c>
      <c r="B2259" s="47" t="n">
        <v>48</v>
      </c>
      <c r="C2259" s="7" t="n">
        <v>1661</v>
      </c>
      <c r="D2259" s="7" t="n">
        <v>0</v>
      </c>
      <c r="E2259" s="7" t="s">
        <v>103</v>
      </c>
      <c r="F2259" s="7" t="n">
        <v>-1</v>
      </c>
      <c r="G2259" s="7" t="n">
        <v>1</v>
      </c>
      <c r="H2259" s="7" t="n">
        <v>0</v>
      </c>
    </row>
    <row r="2260" spans="1:15">
      <c r="A2260" t="s">
        <v>4</v>
      </c>
      <c r="B2260" s="4" t="s">
        <v>5</v>
      </c>
      <c r="C2260" s="4" t="s">
        <v>10</v>
      </c>
    </row>
    <row r="2261" spans="1:15">
      <c r="A2261" t="n">
        <v>17826</v>
      </c>
      <c r="B2261" s="30" t="n">
        <v>16</v>
      </c>
      <c r="C2261" s="7" t="n">
        <v>1000</v>
      </c>
    </row>
    <row r="2262" spans="1:15">
      <c r="A2262" t="s">
        <v>4</v>
      </c>
      <c r="B2262" s="4" t="s">
        <v>5</v>
      </c>
      <c r="C2262" s="4" t="s">
        <v>10</v>
      </c>
      <c r="D2262" s="4" t="s">
        <v>22</v>
      </c>
      <c r="E2262" s="4" t="s">
        <v>22</v>
      </c>
      <c r="F2262" s="4" t="s">
        <v>13</v>
      </c>
    </row>
    <row r="2263" spans="1:15">
      <c r="A2263" t="n">
        <v>17829</v>
      </c>
      <c r="B2263" s="70" t="n">
        <v>52</v>
      </c>
      <c r="C2263" s="7" t="n">
        <v>7033</v>
      </c>
      <c r="D2263" s="7" t="n">
        <v>83.8000030517578</v>
      </c>
      <c r="E2263" s="7" t="n">
        <v>5</v>
      </c>
      <c r="F2263" s="7" t="n">
        <v>0</v>
      </c>
    </row>
    <row r="2264" spans="1:15">
      <c r="A2264" t="s">
        <v>4</v>
      </c>
      <c r="B2264" s="4" t="s">
        <v>5</v>
      </c>
      <c r="C2264" s="4" t="s">
        <v>13</v>
      </c>
      <c r="D2264" s="4" t="s">
        <v>10</v>
      </c>
      <c r="E2264" s="4" t="s">
        <v>22</v>
      </c>
      <c r="F2264" s="4" t="s">
        <v>10</v>
      </c>
      <c r="G2264" s="4" t="s">
        <v>9</v>
      </c>
      <c r="H2264" s="4" t="s">
        <v>9</v>
      </c>
      <c r="I2264" s="4" t="s">
        <v>10</v>
      </c>
      <c r="J2264" s="4" t="s">
        <v>10</v>
      </c>
      <c r="K2264" s="4" t="s">
        <v>9</v>
      </c>
      <c r="L2264" s="4" t="s">
        <v>9</v>
      </c>
      <c r="M2264" s="4" t="s">
        <v>9</v>
      </c>
      <c r="N2264" s="4" t="s">
        <v>9</v>
      </c>
      <c r="O2264" s="4" t="s">
        <v>6</v>
      </c>
    </row>
    <row r="2265" spans="1:15">
      <c r="A2265" t="n">
        <v>17841</v>
      </c>
      <c r="B2265" s="59" t="n">
        <v>50</v>
      </c>
      <c r="C2265" s="7" t="n">
        <v>0</v>
      </c>
      <c r="D2265" s="7" t="n">
        <v>2119</v>
      </c>
      <c r="E2265" s="7" t="n">
        <v>0.699999988079071</v>
      </c>
      <c r="F2265" s="7" t="n">
        <v>0</v>
      </c>
      <c r="G2265" s="7" t="n">
        <v>0</v>
      </c>
      <c r="H2265" s="7" t="n">
        <v>-1065353216</v>
      </c>
      <c r="I2265" s="7" t="n">
        <v>0</v>
      </c>
      <c r="J2265" s="7" t="n">
        <v>65533</v>
      </c>
      <c r="K2265" s="7" t="n">
        <v>0</v>
      </c>
      <c r="L2265" s="7" t="n">
        <v>0</v>
      </c>
      <c r="M2265" s="7" t="n">
        <v>0</v>
      </c>
      <c r="N2265" s="7" t="n">
        <v>0</v>
      </c>
      <c r="O2265" s="7" t="s">
        <v>12</v>
      </c>
    </row>
    <row r="2266" spans="1:15">
      <c r="A2266" t="s">
        <v>4</v>
      </c>
      <c r="B2266" s="4" t="s">
        <v>5</v>
      </c>
      <c r="C2266" s="4" t="s">
        <v>10</v>
      </c>
    </row>
    <row r="2267" spans="1:15">
      <c r="A2267" t="n">
        <v>17880</v>
      </c>
      <c r="B2267" s="71" t="n">
        <v>54</v>
      </c>
      <c r="C2267" s="7" t="n">
        <v>7033</v>
      </c>
    </row>
    <row r="2268" spans="1:15">
      <c r="A2268" t="s">
        <v>4</v>
      </c>
      <c r="B2268" s="4" t="s">
        <v>5</v>
      </c>
      <c r="C2268" s="4" t="s">
        <v>13</v>
      </c>
      <c r="D2268" s="4" t="s">
        <v>10</v>
      </c>
    </row>
    <row r="2269" spans="1:15">
      <c r="A2269" t="n">
        <v>17883</v>
      </c>
      <c r="B2269" s="32" t="n">
        <v>45</v>
      </c>
      <c r="C2269" s="7" t="n">
        <v>7</v>
      </c>
      <c r="D2269" s="7" t="n">
        <v>255</v>
      </c>
    </row>
    <row r="2270" spans="1:15">
      <c r="A2270" t="s">
        <v>4</v>
      </c>
      <c r="B2270" s="4" t="s">
        <v>5</v>
      </c>
      <c r="C2270" s="4" t="s">
        <v>13</v>
      </c>
      <c r="D2270" s="4" t="s">
        <v>10</v>
      </c>
      <c r="E2270" s="4" t="s">
        <v>22</v>
      </c>
    </row>
    <row r="2271" spans="1:15">
      <c r="A2271" t="n">
        <v>17887</v>
      </c>
      <c r="B2271" s="34" t="n">
        <v>58</v>
      </c>
      <c r="C2271" s="7" t="n">
        <v>101</v>
      </c>
      <c r="D2271" s="7" t="n">
        <v>500</v>
      </c>
      <c r="E2271" s="7" t="n">
        <v>1</v>
      </c>
    </row>
    <row r="2272" spans="1:15">
      <c r="A2272" t="s">
        <v>4</v>
      </c>
      <c r="B2272" s="4" t="s">
        <v>5</v>
      </c>
      <c r="C2272" s="4" t="s">
        <v>13</v>
      </c>
      <c r="D2272" s="4" t="s">
        <v>10</v>
      </c>
    </row>
    <row r="2273" spans="1:15">
      <c r="A2273" t="n">
        <v>17895</v>
      </c>
      <c r="B2273" s="34" t="n">
        <v>58</v>
      </c>
      <c r="C2273" s="7" t="n">
        <v>254</v>
      </c>
      <c r="D2273" s="7" t="n">
        <v>0</v>
      </c>
    </row>
    <row r="2274" spans="1:15">
      <c r="A2274" t="s">
        <v>4</v>
      </c>
      <c r="B2274" s="4" t="s">
        <v>5</v>
      </c>
      <c r="C2274" s="4" t="s">
        <v>13</v>
      </c>
      <c r="D2274" s="4" t="s">
        <v>10</v>
      </c>
      <c r="E2274" s="4" t="s">
        <v>10</v>
      </c>
      <c r="F2274" s="4" t="s">
        <v>9</v>
      </c>
    </row>
    <row r="2275" spans="1:15">
      <c r="A2275" t="n">
        <v>17899</v>
      </c>
      <c r="B2275" s="64" t="n">
        <v>84</v>
      </c>
      <c r="C2275" s="7" t="n">
        <v>1</v>
      </c>
      <c r="D2275" s="7" t="n">
        <v>0</v>
      </c>
      <c r="E2275" s="7" t="n">
        <v>0</v>
      </c>
      <c r="F2275" s="7" t="n">
        <v>0</v>
      </c>
    </row>
    <row r="2276" spans="1:15">
      <c r="A2276" t="s">
        <v>4</v>
      </c>
      <c r="B2276" s="4" t="s">
        <v>5</v>
      </c>
      <c r="C2276" s="4" t="s">
        <v>13</v>
      </c>
    </row>
    <row r="2277" spans="1:15">
      <c r="A2277" t="n">
        <v>17909</v>
      </c>
      <c r="B2277" s="54" t="n">
        <v>116</v>
      </c>
      <c r="C2277" s="7" t="n">
        <v>0</v>
      </c>
    </row>
    <row r="2278" spans="1:15">
      <c r="A2278" t="s">
        <v>4</v>
      </c>
      <c r="B2278" s="4" t="s">
        <v>5</v>
      </c>
      <c r="C2278" s="4" t="s">
        <v>13</v>
      </c>
      <c r="D2278" s="4" t="s">
        <v>10</v>
      </c>
    </row>
    <row r="2279" spans="1:15">
      <c r="A2279" t="n">
        <v>17911</v>
      </c>
      <c r="B2279" s="54" t="n">
        <v>116</v>
      </c>
      <c r="C2279" s="7" t="n">
        <v>2</v>
      </c>
      <c r="D2279" s="7" t="n">
        <v>1</v>
      </c>
    </row>
    <row r="2280" spans="1:15">
      <c r="A2280" t="s">
        <v>4</v>
      </c>
      <c r="B2280" s="4" t="s">
        <v>5</v>
      </c>
      <c r="C2280" s="4" t="s">
        <v>13</v>
      </c>
      <c r="D2280" s="4" t="s">
        <v>9</v>
      </c>
    </row>
    <row r="2281" spans="1:15">
      <c r="A2281" t="n">
        <v>17915</v>
      </c>
      <c r="B2281" s="54" t="n">
        <v>116</v>
      </c>
      <c r="C2281" s="7" t="n">
        <v>5</v>
      </c>
      <c r="D2281" s="7" t="n">
        <v>1120403456</v>
      </c>
    </row>
    <row r="2282" spans="1:15">
      <c r="A2282" t="s">
        <v>4</v>
      </c>
      <c r="B2282" s="4" t="s">
        <v>5</v>
      </c>
      <c r="C2282" s="4" t="s">
        <v>13</v>
      </c>
      <c r="D2282" s="4" t="s">
        <v>10</v>
      </c>
    </row>
    <row r="2283" spans="1:15">
      <c r="A2283" t="n">
        <v>17921</v>
      </c>
      <c r="B2283" s="54" t="n">
        <v>116</v>
      </c>
      <c r="C2283" s="7" t="n">
        <v>6</v>
      </c>
      <c r="D2283" s="7" t="n">
        <v>1</v>
      </c>
    </row>
    <row r="2284" spans="1:15">
      <c r="A2284" t="s">
        <v>4</v>
      </c>
      <c r="B2284" s="4" t="s">
        <v>5</v>
      </c>
      <c r="C2284" s="4" t="s">
        <v>13</v>
      </c>
      <c r="D2284" s="4" t="s">
        <v>13</v>
      </c>
      <c r="E2284" s="4" t="s">
        <v>22</v>
      </c>
      <c r="F2284" s="4" t="s">
        <v>22</v>
      </c>
      <c r="G2284" s="4" t="s">
        <v>22</v>
      </c>
      <c r="H2284" s="4" t="s">
        <v>10</v>
      </c>
    </row>
    <row r="2285" spans="1:15">
      <c r="A2285" t="n">
        <v>17925</v>
      </c>
      <c r="B2285" s="32" t="n">
        <v>45</v>
      </c>
      <c r="C2285" s="7" t="n">
        <v>2</v>
      </c>
      <c r="D2285" s="7" t="n">
        <v>3</v>
      </c>
      <c r="E2285" s="7" t="n">
        <v>79.129997253418</v>
      </c>
      <c r="F2285" s="7" t="n">
        <v>38.4700012207031</v>
      </c>
      <c r="G2285" s="7" t="n">
        <v>-220.729995727539</v>
      </c>
      <c r="H2285" s="7" t="n">
        <v>0</v>
      </c>
    </row>
    <row r="2286" spans="1:15">
      <c r="A2286" t="s">
        <v>4</v>
      </c>
      <c r="B2286" s="4" t="s">
        <v>5</v>
      </c>
      <c r="C2286" s="4" t="s">
        <v>13</v>
      </c>
      <c r="D2286" s="4" t="s">
        <v>13</v>
      </c>
      <c r="E2286" s="4" t="s">
        <v>22</v>
      </c>
      <c r="F2286" s="4" t="s">
        <v>22</v>
      </c>
      <c r="G2286" s="4" t="s">
        <v>22</v>
      </c>
      <c r="H2286" s="4" t="s">
        <v>10</v>
      </c>
      <c r="I2286" s="4" t="s">
        <v>13</v>
      </c>
    </row>
    <row r="2287" spans="1:15">
      <c r="A2287" t="n">
        <v>17942</v>
      </c>
      <c r="B2287" s="32" t="n">
        <v>45</v>
      </c>
      <c r="C2287" s="7" t="n">
        <v>4</v>
      </c>
      <c r="D2287" s="7" t="n">
        <v>3</v>
      </c>
      <c r="E2287" s="7" t="n">
        <v>341.010009765625</v>
      </c>
      <c r="F2287" s="7" t="n">
        <v>66.4400024414063</v>
      </c>
      <c r="G2287" s="7" t="n">
        <v>0</v>
      </c>
      <c r="H2287" s="7" t="n">
        <v>0</v>
      </c>
      <c r="I2287" s="7" t="n">
        <v>0</v>
      </c>
    </row>
    <row r="2288" spans="1:15">
      <c r="A2288" t="s">
        <v>4</v>
      </c>
      <c r="B2288" s="4" t="s">
        <v>5</v>
      </c>
      <c r="C2288" s="4" t="s">
        <v>13</v>
      </c>
      <c r="D2288" s="4" t="s">
        <v>13</v>
      </c>
      <c r="E2288" s="4" t="s">
        <v>22</v>
      </c>
      <c r="F2288" s="4" t="s">
        <v>10</v>
      </c>
    </row>
    <row r="2289" spans="1:9">
      <c r="A2289" t="n">
        <v>17960</v>
      </c>
      <c r="B2289" s="32" t="n">
        <v>45</v>
      </c>
      <c r="C2289" s="7" t="n">
        <v>5</v>
      </c>
      <c r="D2289" s="7" t="n">
        <v>3</v>
      </c>
      <c r="E2289" s="7" t="n">
        <v>7.30000019073486</v>
      </c>
      <c r="F2289" s="7" t="n">
        <v>0</v>
      </c>
    </row>
    <row r="2290" spans="1:9">
      <c r="A2290" t="s">
        <v>4</v>
      </c>
      <c r="B2290" s="4" t="s">
        <v>5</v>
      </c>
      <c r="C2290" s="4" t="s">
        <v>13</v>
      </c>
      <c r="D2290" s="4" t="s">
        <v>13</v>
      </c>
      <c r="E2290" s="4" t="s">
        <v>22</v>
      </c>
      <c r="F2290" s="4" t="s">
        <v>10</v>
      </c>
    </row>
    <row r="2291" spans="1:9">
      <c r="A2291" t="n">
        <v>17969</v>
      </c>
      <c r="B2291" s="32" t="n">
        <v>45</v>
      </c>
      <c r="C2291" s="7" t="n">
        <v>11</v>
      </c>
      <c r="D2291" s="7" t="n">
        <v>3</v>
      </c>
      <c r="E2291" s="7" t="n">
        <v>40</v>
      </c>
      <c r="F2291" s="7" t="n">
        <v>0</v>
      </c>
    </row>
    <row r="2292" spans="1:9">
      <c r="A2292" t="s">
        <v>4</v>
      </c>
      <c r="B2292" s="4" t="s">
        <v>5</v>
      </c>
      <c r="C2292" s="4" t="s">
        <v>13</v>
      </c>
      <c r="D2292" s="4" t="s">
        <v>10</v>
      </c>
      <c r="E2292" s="4" t="s">
        <v>13</v>
      </c>
    </row>
    <row r="2293" spans="1:9">
      <c r="A2293" t="n">
        <v>17978</v>
      </c>
      <c r="B2293" s="11" t="n">
        <v>39</v>
      </c>
      <c r="C2293" s="7" t="n">
        <v>14</v>
      </c>
      <c r="D2293" s="7" t="n">
        <v>65533</v>
      </c>
      <c r="E2293" s="7" t="n">
        <v>100</v>
      </c>
    </row>
    <row r="2294" spans="1:9">
      <c r="A2294" t="s">
        <v>4</v>
      </c>
      <c r="B2294" s="4" t="s">
        <v>5</v>
      </c>
      <c r="C2294" s="4" t="s">
        <v>10</v>
      </c>
      <c r="D2294" s="4" t="s">
        <v>22</v>
      </c>
      <c r="E2294" s="4" t="s">
        <v>22</v>
      </c>
      <c r="F2294" s="4" t="s">
        <v>22</v>
      </c>
      <c r="G2294" s="4" t="s">
        <v>22</v>
      </c>
    </row>
    <row r="2295" spans="1:9">
      <c r="A2295" t="n">
        <v>17983</v>
      </c>
      <c r="B2295" s="43" t="n">
        <v>46</v>
      </c>
      <c r="C2295" s="7" t="n">
        <v>0</v>
      </c>
      <c r="D2295" s="7" t="n">
        <v>84.3499984741211</v>
      </c>
      <c r="E2295" s="7" t="n">
        <v>36.060001373291</v>
      </c>
      <c r="F2295" s="7" t="n">
        <v>-220.330001831055</v>
      </c>
      <c r="G2295" s="7" t="n">
        <v>264.799987792969</v>
      </c>
    </row>
    <row r="2296" spans="1:9">
      <c r="A2296" t="s">
        <v>4</v>
      </c>
      <c r="B2296" s="4" t="s">
        <v>5</v>
      </c>
      <c r="C2296" s="4" t="s">
        <v>10</v>
      </c>
      <c r="D2296" s="4" t="s">
        <v>22</v>
      </c>
      <c r="E2296" s="4" t="s">
        <v>22</v>
      </c>
      <c r="F2296" s="4" t="s">
        <v>22</v>
      </c>
      <c r="G2296" s="4" t="s">
        <v>22</v>
      </c>
    </row>
    <row r="2297" spans="1:9">
      <c r="A2297" t="n">
        <v>18002</v>
      </c>
      <c r="B2297" s="43" t="n">
        <v>46</v>
      </c>
      <c r="C2297" s="7" t="n">
        <v>7032</v>
      </c>
      <c r="D2297" s="7" t="n">
        <v>84.9700012207031</v>
      </c>
      <c r="E2297" s="7" t="n">
        <v>36.060001373291</v>
      </c>
      <c r="F2297" s="7" t="n">
        <v>-219.229995727539</v>
      </c>
      <c r="G2297" s="7" t="n">
        <v>258.100006103516</v>
      </c>
    </row>
    <row r="2298" spans="1:9">
      <c r="A2298" t="s">
        <v>4</v>
      </c>
      <c r="B2298" s="4" t="s">
        <v>5</v>
      </c>
      <c r="C2298" s="4" t="s">
        <v>10</v>
      </c>
      <c r="D2298" s="4" t="s">
        <v>9</v>
      </c>
    </row>
    <row r="2299" spans="1:9">
      <c r="A2299" t="n">
        <v>18021</v>
      </c>
      <c r="B2299" s="48" t="n">
        <v>43</v>
      </c>
      <c r="C2299" s="7" t="n">
        <v>16</v>
      </c>
      <c r="D2299" s="7" t="n">
        <v>1</v>
      </c>
    </row>
    <row r="2300" spans="1:9">
      <c r="A2300" t="s">
        <v>4</v>
      </c>
      <c r="B2300" s="4" t="s">
        <v>5</v>
      </c>
      <c r="C2300" s="4" t="s">
        <v>10</v>
      </c>
      <c r="D2300" s="4" t="s">
        <v>9</v>
      </c>
    </row>
    <row r="2301" spans="1:9">
      <c r="A2301" t="n">
        <v>18028</v>
      </c>
      <c r="B2301" s="48" t="n">
        <v>43</v>
      </c>
      <c r="C2301" s="7" t="n">
        <v>17</v>
      </c>
      <c r="D2301" s="7" t="n">
        <v>1</v>
      </c>
    </row>
    <row r="2302" spans="1:9">
      <c r="A2302" t="s">
        <v>4</v>
      </c>
      <c r="B2302" s="4" t="s">
        <v>5</v>
      </c>
      <c r="C2302" s="4" t="s">
        <v>10</v>
      </c>
      <c r="D2302" s="4" t="s">
        <v>10</v>
      </c>
      <c r="E2302" s="4" t="s">
        <v>22</v>
      </c>
      <c r="F2302" s="4" t="s">
        <v>22</v>
      </c>
      <c r="G2302" s="4" t="s">
        <v>22</v>
      </c>
      <c r="H2302" s="4" t="s">
        <v>22</v>
      </c>
      <c r="I2302" s="4" t="s">
        <v>13</v>
      </c>
      <c r="J2302" s="4" t="s">
        <v>10</v>
      </c>
    </row>
    <row r="2303" spans="1:9">
      <c r="A2303" t="n">
        <v>18035</v>
      </c>
      <c r="B2303" s="55" t="n">
        <v>55</v>
      </c>
      <c r="C2303" s="7" t="n">
        <v>0</v>
      </c>
      <c r="D2303" s="7" t="n">
        <v>65533</v>
      </c>
      <c r="E2303" s="7" t="n">
        <v>81.3499984741211</v>
      </c>
      <c r="F2303" s="7" t="n">
        <v>36.060001373291</v>
      </c>
      <c r="G2303" s="7" t="n">
        <v>-220.600006103516</v>
      </c>
      <c r="H2303" s="7" t="n">
        <v>2.79999995231628</v>
      </c>
      <c r="I2303" s="7" t="n">
        <v>2</v>
      </c>
      <c r="J2303" s="7" t="n">
        <v>0</v>
      </c>
    </row>
    <row r="2304" spans="1:9">
      <c r="A2304" t="s">
        <v>4</v>
      </c>
      <c r="B2304" s="4" t="s">
        <v>5</v>
      </c>
      <c r="C2304" s="4" t="s">
        <v>10</v>
      </c>
      <c r="D2304" s="4" t="s">
        <v>10</v>
      </c>
      <c r="E2304" s="4" t="s">
        <v>22</v>
      </c>
      <c r="F2304" s="4" t="s">
        <v>22</v>
      </c>
      <c r="G2304" s="4" t="s">
        <v>22</v>
      </c>
      <c r="H2304" s="4" t="s">
        <v>22</v>
      </c>
      <c r="I2304" s="4" t="s">
        <v>13</v>
      </c>
      <c r="J2304" s="4" t="s">
        <v>10</v>
      </c>
    </row>
    <row r="2305" spans="1:10">
      <c r="A2305" t="n">
        <v>18059</v>
      </c>
      <c r="B2305" s="55" t="n">
        <v>55</v>
      </c>
      <c r="C2305" s="7" t="n">
        <v>7032</v>
      </c>
      <c r="D2305" s="7" t="n">
        <v>65533</v>
      </c>
      <c r="E2305" s="7" t="n">
        <v>81.5800018310547</v>
      </c>
      <c r="F2305" s="7" t="n">
        <v>36.060001373291</v>
      </c>
      <c r="G2305" s="7" t="n">
        <v>-219.949996948242</v>
      </c>
      <c r="H2305" s="7" t="n">
        <v>2.79999995231628</v>
      </c>
      <c r="I2305" s="7" t="n">
        <v>2</v>
      </c>
      <c r="J2305" s="7" t="n">
        <v>0</v>
      </c>
    </row>
    <row r="2306" spans="1:10">
      <c r="A2306" t="s">
        <v>4</v>
      </c>
      <c r="B2306" s="4" t="s">
        <v>5</v>
      </c>
      <c r="C2306" s="4" t="s">
        <v>10</v>
      </c>
      <c r="D2306" s="4" t="s">
        <v>10</v>
      </c>
      <c r="E2306" s="4" t="s">
        <v>10</v>
      </c>
    </row>
    <row r="2307" spans="1:10">
      <c r="A2307" t="n">
        <v>18083</v>
      </c>
      <c r="B2307" s="58" t="n">
        <v>61</v>
      </c>
      <c r="C2307" s="7" t="n">
        <v>0</v>
      </c>
      <c r="D2307" s="7" t="n">
        <v>7033</v>
      </c>
      <c r="E2307" s="7" t="n">
        <v>0</v>
      </c>
    </row>
    <row r="2308" spans="1:10">
      <c r="A2308" t="s">
        <v>4</v>
      </c>
      <c r="B2308" s="4" t="s">
        <v>5</v>
      </c>
      <c r="C2308" s="4" t="s">
        <v>10</v>
      </c>
      <c r="D2308" s="4" t="s">
        <v>10</v>
      </c>
      <c r="E2308" s="4" t="s">
        <v>10</v>
      </c>
    </row>
    <row r="2309" spans="1:10">
      <c r="A2309" t="n">
        <v>18090</v>
      </c>
      <c r="B2309" s="58" t="n">
        <v>61</v>
      </c>
      <c r="C2309" s="7" t="n">
        <v>7032</v>
      </c>
      <c r="D2309" s="7" t="n">
        <v>7033</v>
      </c>
      <c r="E2309" s="7" t="n">
        <v>0</v>
      </c>
    </row>
    <row r="2310" spans="1:10">
      <c r="A2310" t="s">
        <v>4</v>
      </c>
      <c r="B2310" s="4" t="s">
        <v>5</v>
      </c>
      <c r="C2310" s="4" t="s">
        <v>13</v>
      </c>
      <c r="D2310" s="4" t="s">
        <v>10</v>
      </c>
    </row>
    <row r="2311" spans="1:10">
      <c r="A2311" t="n">
        <v>18097</v>
      </c>
      <c r="B2311" s="34" t="n">
        <v>58</v>
      </c>
      <c r="C2311" s="7" t="n">
        <v>255</v>
      </c>
      <c r="D2311" s="7" t="n">
        <v>0</v>
      </c>
    </row>
    <row r="2312" spans="1:10">
      <c r="A2312" t="s">
        <v>4</v>
      </c>
      <c r="B2312" s="4" t="s">
        <v>5</v>
      </c>
      <c r="C2312" s="4" t="s">
        <v>10</v>
      </c>
      <c r="D2312" s="4" t="s">
        <v>13</v>
      </c>
    </row>
    <row r="2313" spans="1:10">
      <c r="A2313" t="n">
        <v>18101</v>
      </c>
      <c r="B2313" s="56" t="n">
        <v>56</v>
      </c>
      <c r="C2313" s="7" t="n">
        <v>0</v>
      </c>
      <c r="D2313" s="7" t="n">
        <v>0</v>
      </c>
    </row>
    <row r="2314" spans="1:10">
      <c r="A2314" t="s">
        <v>4</v>
      </c>
      <c r="B2314" s="4" t="s">
        <v>5</v>
      </c>
      <c r="C2314" s="4" t="s">
        <v>10</v>
      </c>
      <c r="D2314" s="4" t="s">
        <v>13</v>
      </c>
    </row>
    <row r="2315" spans="1:10">
      <c r="A2315" t="n">
        <v>18105</v>
      </c>
      <c r="B2315" s="56" t="n">
        <v>56</v>
      </c>
      <c r="C2315" s="7" t="n">
        <v>7032</v>
      </c>
      <c r="D2315" s="7" t="n">
        <v>0</v>
      </c>
    </row>
    <row r="2316" spans="1:10">
      <c r="A2316" t="s">
        <v>4</v>
      </c>
      <c r="B2316" s="4" t="s">
        <v>5</v>
      </c>
      <c r="C2316" s="4" t="s">
        <v>10</v>
      </c>
    </row>
    <row r="2317" spans="1:10">
      <c r="A2317" t="n">
        <v>18109</v>
      </c>
      <c r="B2317" s="30" t="n">
        <v>16</v>
      </c>
      <c r="C2317" s="7" t="n">
        <v>500</v>
      </c>
    </row>
    <row r="2318" spans="1:10">
      <c r="A2318" t="s">
        <v>4</v>
      </c>
      <c r="B2318" s="4" t="s">
        <v>5</v>
      </c>
      <c r="C2318" s="4" t="s">
        <v>13</v>
      </c>
      <c r="D2318" s="4" t="s">
        <v>10</v>
      </c>
      <c r="E2318" s="4" t="s">
        <v>22</v>
      </c>
      <c r="F2318" s="4" t="s">
        <v>10</v>
      </c>
      <c r="G2318" s="4" t="s">
        <v>9</v>
      </c>
      <c r="H2318" s="4" t="s">
        <v>9</v>
      </c>
      <c r="I2318" s="4" t="s">
        <v>10</v>
      </c>
      <c r="J2318" s="4" t="s">
        <v>10</v>
      </c>
      <c r="K2318" s="4" t="s">
        <v>9</v>
      </c>
      <c r="L2318" s="4" t="s">
        <v>9</v>
      </c>
      <c r="M2318" s="4" t="s">
        <v>9</v>
      </c>
      <c r="N2318" s="4" t="s">
        <v>9</v>
      </c>
      <c r="O2318" s="4" t="s">
        <v>6</v>
      </c>
    </row>
    <row r="2319" spans="1:10">
      <c r="A2319" t="n">
        <v>18112</v>
      </c>
      <c r="B2319" s="59" t="n">
        <v>50</v>
      </c>
      <c r="C2319" s="7" t="n">
        <v>0</v>
      </c>
      <c r="D2319" s="7" t="n">
        <v>4407</v>
      </c>
      <c r="E2319" s="7" t="n">
        <v>1</v>
      </c>
      <c r="F2319" s="7" t="n">
        <v>0</v>
      </c>
      <c r="G2319" s="7" t="n">
        <v>0</v>
      </c>
      <c r="H2319" s="7" t="n">
        <v>0</v>
      </c>
      <c r="I2319" s="7" t="n">
        <v>0</v>
      </c>
      <c r="J2319" s="7" t="n">
        <v>65533</v>
      </c>
      <c r="K2319" s="7" t="n">
        <v>0</v>
      </c>
      <c r="L2319" s="7" t="n">
        <v>0</v>
      </c>
      <c r="M2319" s="7" t="n">
        <v>0</v>
      </c>
      <c r="N2319" s="7" t="n">
        <v>0</v>
      </c>
      <c r="O2319" s="7" t="s">
        <v>12</v>
      </c>
    </row>
    <row r="2320" spans="1:10">
      <c r="A2320" t="s">
        <v>4</v>
      </c>
      <c r="B2320" s="4" t="s">
        <v>5</v>
      </c>
      <c r="C2320" s="4" t="s">
        <v>13</v>
      </c>
      <c r="D2320" s="4" t="s">
        <v>10</v>
      </c>
      <c r="E2320" s="4" t="s">
        <v>10</v>
      </c>
      <c r="F2320" s="4" t="s">
        <v>10</v>
      </c>
      <c r="G2320" s="4" t="s">
        <v>10</v>
      </c>
      <c r="H2320" s="4" t="s">
        <v>10</v>
      </c>
      <c r="I2320" s="4" t="s">
        <v>6</v>
      </c>
      <c r="J2320" s="4" t="s">
        <v>22</v>
      </c>
      <c r="K2320" s="4" t="s">
        <v>22</v>
      </c>
      <c r="L2320" s="4" t="s">
        <v>22</v>
      </c>
      <c r="M2320" s="4" t="s">
        <v>9</v>
      </c>
      <c r="N2320" s="4" t="s">
        <v>9</v>
      </c>
      <c r="O2320" s="4" t="s">
        <v>22</v>
      </c>
      <c r="P2320" s="4" t="s">
        <v>22</v>
      </c>
      <c r="Q2320" s="4" t="s">
        <v>22</v>
      </c>
      <c r="R2320" s="4" t="s">
        <v>22</v>
      </c>
      <c r="S2320" s="4" t="s">
        <v>13</v>
      </c>
    </row>
    <row r="2321" spans="1:19">
      <c r="A2321" t="n">
        <v>18151</v>
      </c>
      <c r="B2321" s="11" t="n">
        <v>39</v>
      </c>
      <c r="C2321" s="7" t="n">
        <v>12</v>
      </c>
      <c r="D2321" s="7" t="n">
        <v>65533</v>
      </c>
      <c r="E2321" s="7" t="n">
        <v>203</v>
      </c>
      <c r="F2321" s="7" t="n">
        <v>0</v>
      </c>
      <c r="G2321" s="7" t="n">
        <v>0</v>
      </c>
      <c r="H2321" s="7" t="n">
        <v>259</v>
      </c>
      <c r="I2321" s="7" t="s">
        <v>12</v>
      </c>
      <c r="J2321" s="7" t="n">
        <v>0</v>
      </c>
      <c r="K2321" s="7" t="n">
        <v>0.800000011920929</v>
      </c>
      <c r="L2321" s="7" t="n">
        <v>0</v>
      </c>
      <c r="M2321" s="7" t="n">
        <v>0</v>
      </c>
      <c r="N2321" s="7" t="n">
        <v>0</v>
      </c>
      <c r="O2321" s="7" t="n">
        <v>0</v>
      </c>
      <c r="P2321" s="7" t="n">
        <v>1</v>
      </c>
      <c r="Q2321" s="7" t="n">
        <v>1</v>
      </c>
      <c r="R2321" s="7" t="n">
        <v>1</v>
      </c>
      <c r="S2321" s="7" t="n">
        <v>255</v>
      </c>
    </row>
    <row r="2322" spans="1:19">
      <c r="A2322" t="s">
        <v>4</v>
      </c>
      <c r="B2322" s="4" t="s">
        <v>5</v>
      </c>
      <c r="C2322" s="4" t="s">
        <v>13</v>
      </c>
      <c r="D2322" s="4" t="s">
        <v>10</v>
      </c>
      <c r="E2322" s="4" t="s">
        <v>10</v>
      </c>
      <c r="F2322" s="4" t="s">
        <v>10</v>
      </c>
      <c r="G2322" s="4" t="s">
        <v>10</v>
      </c>
      <c r="H2322" s="4" t="s">
        <v>10</v>
      </c>
      <c r="I2322" s="4" t="s">
        <v>6</v>
      </c>
      <c r="J2322" s="4" t="s">
        <v>22</v>
      </c>
      <c r="K2322" s="4" t="s">
        <v>22</v>
      </c>
      <c r="L2322" s="4" t="s">
        <v>22</v>
      </c>
      <c r="M2322" s="4" t="s">
        <v>9</v>
      </c>
      <c r="N2322" s="4" t="s">
        <v>9</v>
      </c>
      <c r="O2322" s="4" t="s">
        <v>22</v>
      </c>
      <c r="P2322" s="4" t="s">
        <v>22</v>
      </c>
      <c r="Q2322" s="4" t="s">
        <v>22</v>
      </c>
      <c r="R2322" s="4" t="s">
        <v>22</v>
      </c>
      <c r="S2322" s="4" t="s">
        <v>13</v>
      </c>
    </row>
    <row r="2323" spans="1:19">
      <c r="A2323" t="n">
        <v>18201</v>
      </c>
      <c r="B2323" s="11" t="n">
        <v>39</v>
      </c>
      <c r="C2323" s="7" t="n">
        <v>12</v>
      </c>
      <c r="D2323" s="7" t="n">
        <v>65533</v>
      </c>
      <c r="E2323" s="7" t="n">
        <v>203</v>
      </c>
      <c r="F2323" s="7" t="n">
        <v>0</v>
      </c>
      <c r="G2323" s="7" t="n">
        <v>7032</v>
      </c>
      <c r="H2323" s="7" t="n">
        <v>259</v>
      </c>
      <c r="I2323" s="7" t="s">
        <v>12</v>
      </c>
      <c r="J2323" s="7" t="n">
        <v>0</v>
      </c>
      <c r="K2323" s="7" t="n">
        <v>0.699999988079071</v>
      </c>
      <c r="L2323" s="7" t="n">
        <v>0</v>
      </c>
      <c r="M2323" s="7" t="n">
        <v>0</v>
      </c>
      <c r="N2323" s="7" t="n">
        <v>0</v>
      </c>
      <c r="O2323" s="7" t="n">
        <v>0</v>
      </c>
      <c r="P2323" s="7" t="n">
        <v>0.600000023841858</v>
      </c>
      <c r="Q2323" s="7" t="n">
        <v>0.600000023841858</v>
      </c>
      <c r="R2323" s="7" t="n">
        <v>0.600000023841858</v>
      </c>
      <c r="S2323" s="7" t="n">
        <v>255</v>
      </c>
    </row>
    <row r="2324" spans="1:19">
      <c r="A2324" t="s">
        <v>4</v>
      </c>
      <c r="B2324" s="4" t="s">
        <v>5</v>
      </c>
      <c r="C2324" s="4" t="s">
        <v>10</v>
      </c>
      <c r="D2324" s="4" t="s">
        <v>9</v>
      </c>
      <c r="E2324" s="4" t="s">
        <v>9</v>
      </c>
      <c r="F2324" s="4" t="s">
        <v>9</v>
      </c>
      <c r="G2324" s="4" t="s">
        <v>9</v>
      </c>
      <c r="H2324" s="4" t="s">
        <v>10</v>
      </c>
      <c r="I2324" s="4" t="s">
        <v>13</v>
      </c>
    </row>
    <row r="2325" spans="1:19">
      <c r="A2325" t="n">
        <v>18251</v>
      </c>
      <c r="B2325" s="72" t="n">
        <v>66</v>
      </c>
      <c r="C2325" s="7" t="n">
        <v>0</v>
      </c>
      <c r="D2325" s="7" t="n">
        <v>1065353216</v>
      </c>
      <c r="E2325" s="7" t="n">
        <v>1065353216</v>
      </c>
      <c r="F2325" s="7" t="n">
        <v>1065353216</v>
      </c>
      <c r="G2325" s="7" t="n">
        <v>0</v>
      </c>
      <c r="H2325" s="7" t="n">
        <v>1000</v>
      </c>
      <c r="I2325" s="7" t="n">
        <v>3</v>
      </c>
    </row>
    <row r="2326" spans="1:19">
      <c r="A2326" t="s">
        <v>4</v>
      </c>
      <c r="B2326" s="4" t="s">
        <v>5</v>
      </c>
      <c r="C2326" s="4" t="s">
        <v>10</v>
      </c>
      <c r="D2326" s="4" t="s">
        <v>9</v>
      </c>
      <c r="E2326" s="4" t="s">
        <v>9</v>
      </c>
      <c r="F2326" s="4" t="s">
        <v>9</v>
      </c>
      <c r="G2326" s="4" t="s">
        <v>9</v>
      </c>
      <c r="H2326" s="4" t="s">
        <v>10</v>
      </c>
      <c r="I2326" s="4" t="s">
        <v>13</v>
      </c>
    </row>
    <row r="2327" spans="1:19">
      <c r="A2327" t="n">
        <v>18273</v>
      </c>
      <c r="B2327" s="72" t="n">
        <v>66</v>
      </c>
      <c r="C2327" s="7" t="n">
        <v>7032</v>
      </c>
      <c r="D2327" s="7" t="n">
        <v>1065353216</v>
      </c>
      <c r="E2327" s="7" t="n">
        <v>1065353216</v>
      </c>
      <c r="F2327" s="7" t="n">
        <v>1065353216</v>
      </c>
      <c r="G2327" s="7" t="n">
        <v>0</v>
      </c>
      <c r="H2327" s="7" t="n">
        <v>1000</v>
      </c>
      <c r="I2327" s="7" t="n">
        <v>3</v>
      </c>
    </row>
    <row r="2328" spans="1:19">
      <c r="A2328" t="s">
        <v>4</v>
      </c>
      <c r="B2328" s="4" t="s">
        <v>5</v>
      </c>
      <c r="C2328" s="4" t="s">
        <v>10</v>
      </c>
      <c r="D2328" s="4" t="s">
        <v>9</v>
      </c>
    </row>
    <row r="2329" spans="1:19">
      <c r="A2329" t="n">
        <v>18295</v>
      </c>
      <c r="B2329" s="48" t="n">
        <v>43</v>
      </c>
      <c r="C2329" s="7" t="n">
        <v>0</v>
      </c>
      <c r="D2329" s="7" t="n">
        <v>512</v>
      </c>
    </row>
    <row r="2330" spans="1:19">
      <c r="A2330" t="s">
        <v>4</v>
      </c>
      <c r="B2330" s="4" t="s">
        <v>5</v>
      </c>
      <c r="C2330" s="4" t="s">
        <v>10</v>
      </c>
      <c r="D2330" s="4" t="s">
        <v>9</v>
      </c>
    </row>
    <row r="2331" spans="1:19">
      <c r="A2331" t="n">
        <v>18302</v>
      </c>
      <c r="B2331" s="48" t="n">
        <v>43</v>
      </c>
      <c r="C2331" s="7" t="n">
        <v>7032</v>
      </c>
      <c r="D2331" s="7" t="n">
        <v>512</v>
      </c>
    </row>
    <row r="2332" spans="1:19">
      <c r="A2332" t="s">
        <v>4</v>
      </c>
      <c r="B2332" s="4" t="s">
        <v>5</v>
      </c>
      <c r="C2332" s="4" t="s">
        <v>10</v>
      </c>
    </row>
    <row r="2333" spans="1:19">
      <c r="A2333" t="n">
        <v>18309</v>
      </c>
      <c r="B2333" s="30" t="n">
        <v>16</v>
      </c>
      <c r="C2333" s="7" t="n">
        <v>1000</v>
      </c>
    </row>
    <row r="2334" spans="1:19">
      <c r="A2334" t="s">
        <v>4</v>
      </c>
      <c r="B2334" s="4" t="s">
        <v>5</v>
      </c>
      <c r="C2334" s="4" t="s">
        <v>13</v>
      </c>
      <c r="D2334" s="4" t="s">
        <v>10</v>
      </c>
      <c r="E2334" s="4" t="s">
        <v>22</v>
      </c>
      <c r="F2334" s="4" t="s">
        <v>10</v>
      </c>
      <c r="G2334" s="4" t="s">
        <v>9</v>
      </c>
      <c r="H2334" s="4" t="s">
        <v>9</v>
      </c>
      <c r="I2334" s="4" t="s">
        <v>10</v>
      </c>
      <c r="J2334" s="4" t="s">
        <v>10</v>
      </c>
      <c r="K2334" s="4" t="s">
        <v>9</v>
      </c>
      <c r="L2334" s="4" t="s">
        <v>9</v>
      </c>
      <c r="M2334" s="4" t="s">
        <v>9</v>
      </c>
      <c r="N2334" s="4" t="s">
        <v>9</v>
      </c>
      <c r="O2334" s="4" t="s">
        <v>6</v>
      </c>
    </row>
    <row r="2335" spans="1:19">
      <c r="A2335" t="n">
        <v>18312</v>
      </c>
      <c r="B2335" s="59" t="n">
        <v>50</v>
      </c>
      <c r="C2335" s="7" t="n">
        <v>0</v>
      </c>
      <c r="D2335" s="7" t="n">
        <v>4120</v>
      </c>
      <c r="E2335" s="7" t="n">
        <v>1</v>
      </c>
      <c r="F2335" s="7" t="n">
        <v>0</v>
      </c>
      <c r="G2335" s="7" t="n">
        <v>0</v>
      </c>
      <c r="H2335" s="7" t="n">
        <v>0</v>
      </c>
      <c r="I2335" s="7" t="n">
        <v>0</v>
      </c>
      <c r="J2335" s="7" t="n">
        <v>65533</v>
      </c>
      <c r="K2335" s="7" t="n">
        <v>0</v>
      </c>
      <c r="L2335" s="7" t="n">
        <v>0</v>
      </c>
      <c r="M2335" s="7" t="n">
        <v>0</v>
      </c>
      <c r="N2335" s="7" t="n">
        <v>0</v>
      </c>
      <c r="O2335" s="7" t="s">
        <v>12</v>
      </c>
    </row>
    <row r="2336" spans="1:19">
      <c r="A2336" t="s">
        <v>4</v>
      </c>
      <c r="B2336" s="4" t="s">
        <v>5</v>
      </c>
      <c r="C2336" s="4" t="s">
        <v>13</v>
      </c>
      <c r="D2336" s="4" t="s">
        <v>10</v>
      </c>
      <c r="E2336" s="4" t="s">
        <v>10</v>
      </c>
      <c r="F2336" s="4" t="s">
        <v>10</v>
      </c>
      <c r="G2336" s="4" t="s">
        <v>10</v>
      </c>
      <c r="H2336" s="4" t="s">
        <v>10</v>
      </c>
      <c r="I2336" s="4" t="s">
        <v>6</v>
      </c>
      <c r="J2336" s="4" t="s">
        <v>22</v>
      </c>
      <c r="K2336" s="4" t="s">
        <v>22</v>
      </c>
      <c r="L2336" s="4" t="s">
        <v>22</v>
      </c>
      <c r="M2336" s="4" t="s">
        <v>9</v>
      </c>
      <c r="N2336" s="4" t="s">
        <v>9</v>
      </c>
      <c r="O2336" s="4" t="s">
        <v>22</v>
      </c>
      <c r="P2336" s="4" t="s">
        <v>22</v>
      </c>
      <c r="Q2336" s="4" t="s">
        <v>22</v>
      </c>
      <c r="R2336" s="4" t="s">
        <v>22</v>
      </c>
      <c r="S2336" s="4" t="s">
        <v>13</v>
      </c>
    </row>
    <row r="2337" spans="1:19">
      <c r="A2337" t="n">
        <v>18351</v>
      </c>
      <c r="B2337" s="11" t="n">
        <v>39</v>
      </c>
      <c r="C2337" s="7" t="n">
        <v>12</v>
      </c>
      <c r="D2337" s="7" t="n">
        <v>65533</v>
      </c>
      <c r="E2337" s="7" t="n">
        <v>206</v>
      </c>
      <c r="F2337" s="7" t="n">
        <v>0</v>
      </c>
      <c r="G2337" s="7" t="n">
        <v>0</v>
      </c>
      <c r="H2337" s="7" t="n">
        <v>259</v>
      </c>
      <c r="I2337" s="7" t="s">
        <v>12</v>
      </c>
      <c r="J2337" s="7" t="n">
        <v>0</v>
      </c>
      <c r="K2337" s="7" t="n">
        <v>0.800000011920929</v>
      </c>
      <c r="L2337" s="7" t="n">
        <v>0</v>
      </c>
      <c r="M2337" s="7" t="n">
        <v>0</v>
      </c>
      <c r="N2337" s="7" t="n">
        <v>0</v>
      </c>
      <c r="O2337" s="7" t="n">
        <v>0</v>
      </c>
      <c r="P2337" s="7" t="n">
        <v>1.39999997615814</v>
      </c>
      <c r="Q2337" s="7" t="n">
        <v>1.39999997615814</v>
      </c>
      <c r="R2337" s="7" t="n">
        <v>1.39999997615814</v>
      </c>
      <c r="S2337" s="7" t="n">
        <v>103</v>
      </c>
    </row>
    <row r="2338" spans="1:19">
      <c r="A2338" t="s">
        <v>4</v>
      </c>
      <c r="B2338" s="4" t="s">
        <v>5</v>
      </c>
      <c r="C2338" s="4" t="s">
        <v>13</v>
      </c>
      <c r="D2338" s="4" t="s">
        <v>10</v>
      </c>
      <c r="E2338" s="4" t="s">
        <v>10</v>
      </c>
      <c r="F2338" s="4" t="s">
        <v>10</v>
      </c>
      <c r="G2338" s="4" t="s">
        <v>10</v>
      </c>
      <c r="H2338" s="4" t="s">
        <v>10</v>
      </c>
      <c r="I2338" s="4" t="s">
        <v>6</v>
      </c>
      <c r="J2338" s="4" t="s">
        <v>22</v>
      </c>
      <c r="K2338" s="4" t="s">
        <v>22</v>
      </c>
      <c r="L2338" s="4" t="s">
        <v>22</v>
      </c>
      <c r="M2338" s="4" t="s">
        <v>9</v>
      </c>
      <c r="N2338" s="4" t="s">
        <v>9</v>
      </c>
      <c r="O2338" s="4" t="s">
        <v>22</v>
      </c>
      <c r="P2338" s="4" t="s">
        <v>22</v>
      </c>
      <c r="Q2338" s="4" t="s">
        <v>22</v>
      </c>
      <c r="R2338" s="4" t="s">
        <v>22</v>
      </c>
      <c r="S2338" s="4" t="s">
        <v>13</v>
      </c>
    </row>
    <row r="2339" spans="1:19">
      <c r="A2339" t="n">
        <v>18401</v>
      </c>
      <c r="B2339" s="11" t="n">
        <v>39</v>
      </c>
      <c r="C2339" s="7" t="n">
        <v>12</v>
      </c>
      <c r="D2339" s="7" t="n">
        <v>65533</v>
      </c>
      <c r="E2339" s="7" t="n">
        <v>206</v>
      </c>
      <c r="F2339" s="7" t="n">
        <v>0</v>
      </c>
      <c r="G2339" s="7" t="n">
        <v>7032</v>
      </c>
      <c r="H2339" s="7" t="n">
        <v>259</v>
      </c>
      <c r="I2339" s="7" t="s">
        <v>12</v>
      </c>
      <c r="J2339" s="7" t="n">
        <v>0</v>
      </c>
      <c r="K2339" s="7" t="n">
        <v>0.699999988079071</v>
      </c>
      <c r="L2339" s="7" t="n">
        <v>0</v>
      </c>
      <c r="M2339" s="7" t="n">
        <v>0</v>
      </c>
      <c r="N2339" s="7" t="n">
        <v>0</v>
      </c>
      <c r="O2339" s="7" t="n">
        <v>0</v>
      </c>
      <c r="P2339" s="7" t="n">
        <v>0.800000011920929</v>
      </c>
      <c r="Q2339" s="7" t="n">
        <v>0.800000011920929</v>
      </c>
      <c r="R2339" s="7" t="n">
        <v>0.800000011920929</v>
      </c>
      <c r="S2339" s="7" t="n">
        <v>104</v>
      </c>
    </row>
    <row r="2340" spans="1:19">
      <c r="A2340" t="s">
        <v>4</v>
      </c>
      <c r="B2340" s="4" t="s">
        <v>5</v>
      </c>
      <c r="C2340" s="4" t="s">
        <v>13</v>
      </c>
      <c r="D2340" s="4" t="s">
        <v>13</v>
      </c>
      <c r="E2340" s="4" t="s">
        <v>22</v>
      </c>
      <c r="F2340" s="4" t="s">
        <v>22</v>
      </c>
      <c r="G2340" s="4" t="s">
        <v>22</v>
      </c>
      <c r="H2340" s="4" t="s">
        <v>10</v>
      </c>
    </row>
    <row r="2341" spans="1:19">
      <c r="A2341" t="n">
        <v>18451</v>
      </c>
      <c r="B2341" s="32" t="n">
        <v>45</v>
      </c>
      <c r="C2341" s="7" t="n">
        <v>2</v>
      </c>
      <c r="D2341" s="7" t="n">
        <v>3</v>
      </c>
      <c r="E2341" s="7" t="n">
        <v>77.4100036621094</v>
      </c>
      <c r="F2341" s="7" t="n">
        <v>41.4599990844727</v>
      </c>
      <c r="G2341" s="7" t="n">
        <v>-221.089996337891</v>
      </c>
      <c r="H2341" s="7" t="n">
        <v>2500</v>
      </c>
    </row>
    <row r="2342" spans="1:19">
      <c r="A2342" t="s">
        <v>4</v>
      </c>
      <c r="B2342" s="4" t="s">
        <v>5</v>
      </c>
      <c r="C2342" s="4" t="s">
        <v>13</v>
      </c>
      <c r="D2342" s="4" t="s">
        <v>13</v>
      </c>
      <c r="E2342" s="4" t="s">
        <v>22</v>
      </c>
      <c r="F2342" s="4" t="s">
        <v>22</v>
      </c>
      <c r="G2342" s="4" t="s">
        <v>22</v>
      </c>
      <c r="H2342" s="4" t="s">
        <v>10</v>
      </c>
      <c r="I2342" s="4" t="s">
        <v>13</v>
      </c>
    </row>
    <row r="2343" spans="1:19">
      <c r="A2343" t="n">
        <v>18468</v>
      </c>
      <c r="B2343" s="32" t="n">
        <v>45</v>
      </c>
      <c r="C2343" s="7" t="n">
        <v>4</v>
      </c>
      <c r="D2343" s="7" t="n">
        <v>3</v>
      </c>
      <c r="E2343" s="7" t="n">
        <v>351.549987792969</v>
      </c>
      <c r="F2343" s="7" t="n">
        <v>60.7900009155273</v>
      </c>
      <c r="G2343" s="7" t="n">
        <v>0</v>
      </c>
      <c r="H2343" s="7" t="n">
        <v>2500</v>
      </c>
      <c r="I2343" s="7" t="n">
        <v>1</v>
      </c>
    </row>
    <row r="2344" spans="1:19">
      <c r="A2344" t="s">
        <v>4</v>
      </c>
      <c r="B2344" s="4" t="s">
        <v>5</v>
      </c>
      <c r="C2344" s="4" t="s">
        <v>13</v>
      </c>
      <c r="D2344" s="4" t="s">
        <v>13</v>
      </c>
      <c r="E2344" s="4" t="s">
        <v>22</v>
      </c>
      <c r="F2344" s="4" t="s">
        <v>10</v>
      </c>
    </row>
    <row r="2345" spans="1:19">
      <c r="A2345" t="n">
        <v>18486</v>
      </c>
      <c r="B2345" s="32" t="n">
        <v>45</v>
      </c>
      <c r="C2345" s="7" t="n">
        <v>5</v>
      </c>
      <c r="D2345" s="7" t="n">
        <v>3</v>
      </c>
      <c r="E2345" s="7" t="n">
        <v>3.40000009536743</v>
      </c>
      <c r="F2345" s="7" t="n">
        <v>2500</v>
      </c>
    </row>
    <row r="2346" spans="1:19">
      <c r="A2346" t="s">
        <v>4</v>
      </c>
      <c r="B2346" s="4" t="s">
        <v>5</v>
      </c>
      <c r="C2346" s="4" t="s">
        <v>10</v>
      </c>
      <c r="D2346" s="4" t="s">
        <v>22</v>
      </c>
      <c r="E2346" s="4" t="s">
        <v>22</v>
      </c>
      <c r="F2346" s="4" t="s">
        <v>22</v>
      </c>
      <c r="G2346" s="4" t="s">
        <v>22</v>
      </c>
    </row>
    <row r="2347" spans="1:19">
      <c r="A2347" t="n">
        <v>18495</v>
      </c>
      <c r="B2347" s="73" t="n">
        <v>131</v>
      </c>
      <c r="C2347" s="7" t="n">
        <v>0</v>
      </c>
      <c r="D2347" s="7" t="n">
        <v>0.5</v>
      </c>
      <c r="E2347" s="7" t="n">
        <v>0.100000001490116</v>
      </c>
      <c r="F2347" s="7" t="n">
        <v>2</v>
      </c>
      <c r="G2347" s="7" t="n">
        <v>0.25</v>
      </c>
    </row>
    <row r="2348" spans="1:19">
      <c r="A2348" t="s">
        <v>4</v>
      </c>
      <c r="B2348" s="4" t="s">
        <v>5</v>
      </c>
      <c r="C2348" s="4" t="s">
        <v>10</v>
      </c>
      <c r="D2348" s="4" t="s">
        <v>10</v>
      </c>
      <c r="E2348" s="4" t="s">
        <v>22</v>
      </c>
      <c r="F2348" s="4" t="s">
        <v>22</v>
      </c>
      <c r="G2348" s="4" t="s">
        <v>22</v>
      </c>
      <c r="H2348" s="4" t="s">
        <v>22</v>
      </c>
      <c r="I2348" s="4" t="s">
        <v>13</v>
      </c>
      <c r="J2348" s="4" t="s">
        <v>10</v>
      </c>
    </row>
    <row r="2349" spans="1:19">
      <c r="A2349" t="n">
        <v>18514</v>
      </c>
      <c r="B2349" s="55" t="n">
        <v>55</v>
      </c>
      <c r="C2349" s="7" t="n">
        <v>0</v>
      </c>
      <c r="D2349" s="7" t="n">
        <v>65533</v>
      </c>
      <c r="E2349" s="7" t="n">
        <v>77.5</v>
      </c>
      <c r="F2349" s="7" t="n">
        <v>40.439998626709</v>
      </c>
      <c r="G2349" s="7" t="n">
        <v>-221.199996948242</v>
      </c>
      <c r="H2349" s="7" t="n">
        <v>4</v>
      </c>
      <c r="I2349" s="7" t="n">
        <v>0</v>
      </c>
      <c r="J2349" s="7" t="n">
        <v>1</v>
      </c>
    </row>
    <row r="2350" spans="1:19">
      <c r="A2350" t="s">
        <v>4</v>
      </c>
      <c r="B2350" s="4" t="s">
        <v>5</v>
      </c>
      <c r="C2350" s="4" t="s">
        <v>10</v>
      </c>
    </row>
    <row r="2351" spans="1:19">
      <c r="A2351" t="n">
        <v>18538</v>
      </c>
      <c r="B2351" s="30" t="n">
        <v>16</v>
      </c>
      <c r="C2351" s="7" t="n">
        <v>100</v>
      </c>
    </row>
    <row r="2352" spans="1:19">
      <c r="A2352" t="s">
        <v>4</v>
      </c>
      <c r="B2352" s="4" t="s">
        <v>5</v>
      </c>
      <c r="C2352" s="4" t="s">
        <v>10</v>
      </c>
      <c r="D2352" s="4" t="s">
        <v>22</v>
      </c>
      <c r="E2352" s="4" t="s">
        <v>22</v>
      </c>
      <c r="F2352" s="4" t="s">
        <v>22</v>
      </c>
      <c r="G2352" s="4" t="s">
        <v>22</v>
      </c>
    </row>
    <row r="2353" spans="1:19">
      <c r="A2353" t="n">
        <v>18541</v>
      </c>
      <c r="B2353" s="73" t="n">
        <v>131</v>
      </c>
      <c r="C2353" s="7" t="n">
        <v>7032</v>
      </c>
      <c r="D2353" s="7" t="n">
        <v>0.5</v>
      </c>
      <c r="E2353" s="7" t="n">
        <v>0.100000001490116</v>
      </c>
      <c r="F2353" s="7" t="n">
        <v>2</v>
      </c>
      <c r="G2353" s="7" t="n">
        <v>0.25</v>
      </c>
    </row>
    <row r="2354" spans="1:19">
      <c r="A2354" t="s">
        <v>4</v>
      </c>
      <c r="B2354" s="4" t="s">
        <v>5</v>
      </c>
      <c r="C2354" s="4" t="s">
        <v>10</v>
      </c>
      <c r="D2354" s="4" t="s">
        <v>10</v>
      </c>
      <c r="E2354" s="4" t="s">
        <v>22</v>
      </c>
      <c r="F2354" s="4" t="s">
        <v>22</v>
      </c>
      <c r="G2354" s="4" t="s">
        <v>22</v>
      </c>
      <c r="H2354" s="4" t="s">
        <v>22</v>
      </c>
      <c r="I2354" s="4" t="s">
        <v>13</v>
      </c>
      <c r="J2354" s="4" t="s">
        <v>10</v>
      </c>
    </row>
    <row r="2355" spans="1:19">
      <c r="A2355" t="n">
        <v>18560</v>
      </c>
      <c r="B2355" s="55" t="n">
        <v>55</v>
      </c>
      <c r="C2355" s="7" t="n">
        <v>7032</v>
      </c>
      <c r="D2355" s="7" t="n">
        <v>65533</v>
      </c>
      <c r="E2355" s="7" t="n">
        <v>77.5</v>
      </c>
      <c r="F2355" s="7" t="n">
        <v>40.439998626709</v>
      </c>
      <c r="G2355" s="7" t="n">
        <v>-221.199996948242</v>
      </c>
      <c r="H2355" s="7" t="n">
        <v>4</v>
      </c>
      <c r="I2355" s="7" t="n">
        <v>0</v>
      </c>
      <c r="J2355" s="7" t="n">
        <v>1</v>
      </c>
    </row>
    <row r="2356" spans="1:19">
      <c r="A2356" t="s">
        <v>4</v>
      </c>
      <c r="B2356" s="4" t="s">
        <v>5</v>
      </c>
      <c r="C2356" s="4" t="s">
        <v>10</v>
      </c>
    </row>
    <row r="2357" spans="1:19">
      <c r="A2357" t="n">
        <v>18584</v>
      </c>
      <c r="B2357" s="30" t="n">
        <v>16</v>
      </c>
      <c r="C2357" s="7" t="n">
        <v>2000</v>
      </c>
    </row>
    <row r="2358" spans="1:19">
      <c r="A2358" t="s">
        <v>4</v>
      </c>
      <c r="B2358" s="4" t="s">
        <v>5</v>
      </c>
      <c r="C2358" s="4" t="s">
        <v>10</v>
      </c>
      <c r="D2358" s="4" t="s">
        <v>13</v>
      </c>
    </row>
    <row r="2359" spans="1:19">
      <c r="A2359" t="n">
        <v>18587</v>
      </c>
      <c r="B2359" s="56" t="n">
        <v>56</v>
      </c>
      <c r="C2359" s="7" t="n">
        <v>0</v>
      </c>
      <c r="D2359" s="7" t="n">
        <v>0</v>
      </c>
    </row>
    <row r="2360" spans="1:19">
      <c r="A2360" t="s">
        <v>4</v>
      </c>
      <c r="B2360" s="4" t="s">
        <v>5</v>
      </c>
      <c r="C2360" s="4" t="s">
        <v>10</v>
      </c>
      <c r="D2360" s="4" t="s">
        <v>13</v>
      </c>
    </row>
    <row r="2361" spans="1:19">
      <c r="A2361" t="n">
        <v>18591</v>
      </c>
      <c r="B2361" s="56" t="n">
        <v>56</v>
      </c>
      <c r="C2361" s="7" t="n">
        <v>7032</v>
      </c>
      <c r="D2361" s="7" t="n">
        <v>0</v>
      </c>
    </row>
    <row r="2362" spans="1:19">
      <c r="A2362" t="s">
        <v>4</v>
      </c>
      <c r="B2362" s="4" t="s">
        <v>5</v>
      </c>
      <c r="C2362" s="4" t="s">
        <v>13</v>
      </c>
      <c r="D2362" s="4" t="s">
        <v>10</v>
      </c>
      <c r="E2362" s="4" t="s">
        <v>13</v>
      </c>
    </row>
    <row r="2363" spans="1:19">
      <c r="A2363" t="n">
        <v>18595</v>
      </c>
      <c r="B2363" s="11" t="n">
        <v>39</v>
      </c>
      <c r="C2363" s="7" t="n">
        <v>14</v>
      </c>
      <c r="D2363" s="7" t="n">
        <v>65533</v>
      </c>
      <c r="E2363" s="7" t="n">
        <v>103</v>
      </c>
    </row>
    <row r="2364" spans="1:19">
      <c r="A2364" t="s">
        <v>4</v>
      </c>
      <c r="B2364" s="4" t="s">
        <v>5</v>
      </c>
      <c r="C2364" s="4" t="s">
        <v>13</v>
      </c>
      <c r="D2364" s="4" t="s">
        <v>10</v>
      </c>
      <c r="E2364" s="4" t="s">
        <v>13</v>
      </c>
    </row>
    <row r="2365" spans="1:19">
      <c r="A2365" t="n">
        <v>18600</v>
      </c>
      <c r="B2365" s="11" t="n">
        <v>39</v>
      </c>
      <c r="C2365" s="7" t="n">
        <v>14</v>
      </c>
      <c r="D2365" s="7" t="n">
        <v>65533</v>
      </c>
      <c r="E2365" s="7" t="n">
        <v>104</v>
      </c>
    </row>
    <row r="2366" spans="1:19">
      <c r="A2366" t="s">
        <v>4</v>
      </c>
      <c r="B2366" s="4" t="s">
        <v>5</v>
      </c>
      <c r="C2366" s="4" t="s">
        <v>10</v>
      </c>
    </row>
    <row r="2367" spans="1:19">
      <c r="A2367" t="n">
        <v>18605</v>
      </c>
      <c r="B2367" s="30" t="n">
        <v>16</v>
      </c>
      <c r="C2367" s="7" t="n">
        <v>100</v>
      </c>
    </row>
    <row r="2368" spans="1:19">
      <c r="A2368" t="s">
        <v>4</v>
      </c>
      <c r="B2368" s="4" t="s">
        <v>5</v>
      </c>
      <c r="C2368" s="4" t="s">
        <v>13</v>
      </c>
      <c r="D2368" s="4" t="s">
        <v>10</v>
      </c>
      <c r="E2368" s="4" t="s">
        <v>22</v>
      </c>
      <c r="F2368" s="4" t="s">
        <v>10</v>
      </c>
      <c r="G2368" s="4" t="s">
        <v>9</v>
      </c>
      <c r="H2368" s="4" t="s">
        <v>9</v>
      </c>
      <c r="I2368" s="4" t="s">
        <v>10</v>
      </c>
      <c r="J2368" s="4" t="s">
        <v>10</v>
      </c>
      <c r="K2368" s="4" t="s">
        <v>9</v>
      </c>
      <c r="L2368" s="4" t="s">
        <v>9</v>
      </c>
      <c r="M2368" s="4" t="s">
        <v>9</v>
      </c>
      <c r="N2368" s="4" t="s">
        <v>9</v>
      </c>
      <c r="O2368" s="4" t="s">
        <v>6</v>
      </c>
    </row>
    <row r="2369" spans="1:15">
      <c r="A2369" t="n">
        <v>18608</v>
      </c>
      <c r="B2369" s="59" t="n">
        <v>50</v>
      </c>
      <c r="C2369" s="7" t="n">
        <v>0</v>
      </c>
      <c r="D2369" s="7" t="n">
        <v>4120</v>
      </c>
      <c r="E2369" s="7" t="n">
        <v>1</v>
      </c>
      <c r="F2369" s="7" t="n">
        <v>0</v>
      </c>
      <c r="G2369" s="7" t="n">
        <v>0</v>
      </c>
      <c r="H2369" s="7" t="n">
        <v>0</v>
      </c>
      <c r="I2369" s="7" t="n">
        <v>0</v>
      </c>
      <c r="J2369" s="7" t="n">
        <v>65533</v>
      </c>
      <c r="K2369" s="7" t="n">
        <v>0</v>
      </c>
      <c r="L2369" s="7" t="n">
        <v>0</v>
      </c>
      <c r="M2369" s="7" t="n">
        <v>0</v>
      </c>
      <c r="N2369" s="7" t="n">
        <v>0</v>
      </c>
      <c r="O2369" s="7" t="s">
        <v>12</v>
      </c>
    </row>
    <row r="2370" spans="1:15">
      <c r="A2370" t="s">
        <v>4</v>
      </c>
      <c r="B2370" s="4" t="s">
        <v>5</v>
      </c>
      <c r="C2370" s="4" t="s">
        <v>13</v>
      </c>
      <c r="D2370" s="4" t="s">
        <v>10</v>
      </c>
      <c r="E2370" s="4" t="s">
        <v>10</v>
      </c>
      <c r="F2370" s="4" t="s">
        <v>10</v>
      </c>
      <c r="G2370" s="4" t="s">
        <v>10</v>
      </c>
      <c r="H2370" s="4" t="s">
        <v>10</v>
      </c>
      <c r="I2370" s="4" t="s">
        <v>6</v>
      </c>
      <c r="J2370" s="4" t="s">
        <v>22</v>
      </c>
      <c r="K2370" s="4" t="s">
        <v>22</v>
      </c>
      <c r="L2370" s="4" t="s">
        <v>22</v>
      </c>
      <c r="M2370" s="4" t="s">
        <v>9</v>
      </c>
      <c r="N2370" s="4" t="s">
        <v>9</v>
      </c>
      <c r="O2370" s="4" t="s">
        <v>22</v>
      </c>
      <c r="P2370" s="4" t="s">
        <v>22</v>
      </c>
      <c r="Q2370" s="4" t="s">
        <v>22</v>
      </c>
      <c r="R2370" s="4" t="s">
        <v>22</v>
      </c>
      <c r="S2370" s="4" t="s">
        <v>13</v>
      </c>
    </row>
    <row r="2371" spans="1:15">
      <c r="A2371" t="n">
        <v>18647</v>
      </c>
      <c r="B2371" s="11" t="n">
        <v>39</v>
      </c>
      <c r="C2371" s="7" t="n">
        <v>12</v>
      </c>
      <c r="D2371" s="7" t="n">
        <v>65533</v>
      </c>
      <c r="E2371" s="7" t="n">
        <v>204</v>
      </c>
      <c r="F2371" s="7" t="n">
        <v>0</v>
      </c>
      <c r="G2371" s="7" t="n">
        <v>7033</v>
      </c>
      <c r="H2371" s="7" t="n">
        <v>259</v>
      </c>
      <c r="I2371" s="7" t="s">
        <v>12</v>
      </c>
      <c r="J2371" s="7" t="n">
        <v>0</v>
      </c>
      <c r="K2371" s="7" t="n">
        <v>5.19999980926514</v>
      </c>
      <c r="L2371" s="7" t="n">
        <v>0.600000023841858</v>
      </c>
      <c r="M2371" s="7" t="n">
        <v>0</v>
      </c>
      <c r="N2371" s="7" t="n">
        <v>0</v>
      </c>
      <c r="O2371" s="7" t="n">
        <v>0</v>
      </c>
      <c r="P2371" s="7" t="n">
        <v>1</v>
      </c>
      <c r="Q2371" s="7" t="n">
        <v>1</v>
      </c>
      <c r="R2371" s="7" t="n">
        <v>1</v>
      </c>
      <c r="S2371" s="7" t="n">
        <v>100</v>
      </c>
    </row>
    <row r="2372" spans="1:15">
      <c r="A2372" t="s">
        <v>4</v>
      </c>
      <c r="B2372" s="4" t="s">
        <v>5</v>
      </c>
      <c r="C2372" s="4" t="s">
        <v>10</v>
      </c>
    </row>
    <row r="2373" spans="1:15">
      <c r="A2373" t="n">
        <v>18697</v>
      </c>
      <c r="B2373" s="30" t="n">
        <v>16</v>
      </c>
      <c r="C2373" s="7" t="n">
        <v>1500</v>
      </c>
    </row>
    <row r="2374" spans="1:15">
      <c r="A2374" t="s">
        <v>4</v>
      </c>
      <c r="B2374" s="4" t="s">
        <v>5</v>
      </c>
      <c r="C2374" s="4" t="s">
        <v>13</v>
      </c>
      <c r="D2374" s="4" t="s">
        <v>10</v>
      </c>
      <c r="E2374" s="4" t="s">
        <v>22</v>
      </c>
    </row>
    <row r="2375" spans="1:15">
      <c r="A2375" t="n">
        <v>18700</v>
      </c>
      <c r="B2375" s="34" t="n">
        <v>58</v>
      </c>
      <c r="C2375" s="7" t="n">
        <v>0</v>
      </c>
      <c r="D2375" s="7" t="n">
        <v>1000</v>
      </c>
      <c r="E2375" s="7" t="n">
        <v>1</v>
      </c>
    </row>
    <row r="2376" spans="1:15">
      <c r="A2376" t="s">
        <v>4</v>
      </c>
      <c r="B2376" s="4" t="s">
        <v>5</v>
      </c>
      <c r="C2376" s="4" t="s">
        <v>13</v>
      </c>
      <c r="D2376" s="4" t="s">
        <v>10</v>
      </c>
    </row>
    <row r="2377" spans="1:15">
      <c r="A2377" t="n">
        <v>18708</v>
      </c>
      <c r="B2377" s="34" t="n">
        <v>58</v>
      </c>
      <c r="C2377" s="7" t="n">
        <v>255</v>
      </c>
      <c r="D2377" s="7" t="n">
        <v>0</v>
      </c>
    </row>
    <row r="2378" spans="1:15">
      <c r="A2378" t="s">
        <v>4</v>
      </c>
      <c r="B2378" s="4" t="s">
        <v>5</v>
      </c>
      <c r="C2378" s="4" t="s">
        <v>13</v>
      </c>
      <c r="D2378" s="4" t="s">
        <v>10</v>
      </c>
      <c r="E2378" s="4" t="s">
        <v>10</v>
      </c>
      <c r="F2378" s="4" t="s">
        <v>9</v>
      </c>
    </row>
    <row r="2379" spans="1:15">
      <c r="A2379" t="n">
        <v>18712</v>
      </c>
      <c r="B2379" s="64" t="n">
        <v>84</v>
      </c>
      <c r="C2379" s="7" t="n">
        <v>1</v>
      </c>
      <c r="D2379" s="7" t="n">
        <v>0</v>
      </c>
      <c r="E2379" s="7" t="n">
        <v>0</v>
      </c>
      <c r="F2379" s="7" t="n">
        <v>0</v>
      </c>
    </row>
    <row r="2380" spans="1:15">
      <c r="A2380" t="s">
        <v>4</v>
      </c>
      <c r="B2380" s="4" t="s">
        <v>5</v>
      </c>
      <c r="C2380" s="4" t="s">
        <v>13</v>
      </c>
      <c r="D2380" s="4" t="s">
        <v>10</v>
      </c>
      <c r="E2380" s="4" t="s">
        <v>6</v>
      </c>
      <c r="F2380" s="4" t="s">
        <v>6</v>
      </c>
      <c r="G2380" s="4" t="s">
        <v>6</v>
      </c>
      <c r="H2380" s="4" t="s">
        <v>6</v>
      </c>
    </row>
    <row r="2381" spans="1:15">
      <c r="A2381" t="n">
        <v>18722</v>
      </c>
      <c r="B2381" s="36" t="n">
        <v>51</v>
      </c>
      <c r="C2381" s="7" t="n">
        <v>3</v>
      </c>
      <c r="D2381" s="7" t="n">
        <v>0</v>
      </c>
      <c r="E2381" s="7" t="s">
        <v>155</v>
      </c>
      <c r="F2381" s="7" t="s">
        <v>51</v>
      </c>
      <c r="G2381" s="7" t="s">
        <v>50</v>
      </c>
      <c r="H2381" s="7" t="s">
        <v>51</v>
      </c>
    </row>
    <row r="2382" spans="1:15">
      <c r="A2382" t="s">
        <v>4</v>
      </c>
      <c r="B2382" s="4" t="s">
        <v>5</v>
      </c>
      <c r="C2382" s="4" t="s">
        <v>10</v>
      </c>
      <c r="D2382" s="4" t="s">
        <v>9</v>
      </c>
    </row>
    <row r="2383" spans="1:15">
      <c r="A2383" t="n">
        <v>18735</v>
      </c>
      <c r="B2383" s="61" t="n">
        <v>44</v>
      </c>
      <c r="C2383" s="7" t="n">
        <v>0</v>
      </c>
      <c r="D2383" s="7" t="n">
        <v>512</v>
      </c>
    </row>
    <row r="2384" spans="1:15">
      <c r="A2384" t="s">
        <v>4</v>
      </c>
      <c r="B2384" s="4" t="s">
        <v>5</v>
      </c>
      <c r="C2384" s="4" t="s">
        <v>10</v>
      </c>
      <c r="D2384" s="4" t="s">
        <v>9</v>
      </c>
    </row>
    <row r="2385" spans="1:19">
      <c r="A2385" t="n">
        <v>18742</v>
      </c>
      <c r="B2385" s="61" t="n">
        <v>44</v>
      </c>
      <c r="C2385" s="7" t="n">
        <v>7032</v>
      </c>
      <c r="D2385" s="7" t="n">
        <v>512</v>
      </c>
    </row>
    <row r="2386" spans="1:19">
      <c r="A2386" t="s">
        <v>4</v>
      </c>
      <c r="B2386" s="4" t="s">
        <v>5</v>
      </c>
      <c r="C2386" s="4" t="s">
        <v>13</v>
      </c>
      <c r="D2386" s="4" t="s">
        <v>10</v>
      </c>
      <c r="E2386" s="4" t="s">
        <v>10</v>
      </c>
      <c r="F2386" s="4" t="s">
        <v>9</v>
      </c>
      <c r="G2386" s="4" t="s">
        <v>9</v>
      </c>
      <c r="H2386" s="4" t="s">
        <v>9</v>
      </c>
    </row>
    <row r="2387" spans="1:19">
      <c r="A2387" t="n">
        <v>18749</v>
      </c>
      <c r="B2387" s="74" t="n">
        <v>97</v>
      </c>
      <c r="C2387" s="7" t="n">
        <v>6</v>
      </c>
      <c r="D2387" s="7" t="n">
        <v>0</v>
      </c>
      <c r="E2387" s="7" t="n">
        <v>0</v>
      </c>
      <c r="F2387" s="7" t="n">
        <v>-1063256064</v>
      </c>
      <c r="G2387" s="7" t="n">
        <v>1065353216</v>
      </c>
      <c r="H2387" s="7" t="n">
        <v>1086324736</v>
      </c>
    </row>
    <row r="2388" spans="1:19">
      <c r="A2388" t="s">
        <v>4</v>
      </c>
      <c r="B2388" s="4" t="s">
        <v>5</v>
      </c>
      <c r="C2388" s="4" t="s">
        <v>10</v>
      </c>
      <c r="D2388" s="4" t="s">
        <v>22</v>
      </c>
      <c r="E2388" s="4" t="s">
        <v>22</v>
      </c>
      <c r="F2388" s="4" t="s">
        <v>22</v>
      </c>
      <c r="G2388" s="4" t="s">
        <v>10</v>
      </c>
      <c r="H2388" s="4" t="s">
        <v>10</v>
      </c>
    </row>
    <row r="2389" spans="1:19">
      <c r="A2389" t="n">
        <v>18767</v>
      </c>
      <c r="B2389" s="67" t="n">
        <v>60</v>
      </c>
      <c r="C2389" s="7" t="n">
        <v>0</v>
      </c>
      <c r="D2389" s="7" t="n">
        <v>0</v>
      </c>
      <c r="E2389" s="7" t="n">
        <v>0</v>
      </c>
      <c r="F2389" s="7" t="n">
        <v>0</v>
      </c>
      <c r="G2389" s="7" t="n">
        <v>0</v>
      </c>
      <c r="H2389" s="7" t="n">
        <v>1</v>
      </c>
    </row>
    <row r="2390" spans="1:19">
      <c r="A2390" t="s">
        <v>4</v>
      </c>
      <c r="B2390" s="4" t="s">
        <v>5</v>
      </c>
      <c r="C2390" s="4" t="s">
        <v>10</v>
      </c>
      <c r="D2390" s="4" t="s">
        <v>22</v>
      </c>
      <c r="E2390" s="4" t="s">
        <v>22</v>
      </c>
      <c r="F2390" s="4" t="s">
        <v>22</v>
      </c>
      <c r="G2390" s="4" t="s">
        <v>10</v>
      </c>
      <c r="H2390" s="4" t="s">
        <v>10</v>
      </c>
    </row>
    <row r="2391" spans="1:19">
      <c r="A2391" t="n">
        <v>18786</v>
      </c>
      <c r="B2391" s="67" t="n">
        <v>60</v>
      </c>
      <c r="C2391" s="7" t="n">
        <v>0</v>
      </c>
      <c r="D2391" s="7" t="n">
        <v>0</v>
      </c>
      <c r="E2391" s="7" t="n">
        <v>0</v>
      </c>
      <c r="F2391" s="7" t="n">
        <v>0</v>
      </c>
      <c r="G2391" s="7" t="n">
        <v>0</v>
      </c>
      <c r="H2391" s="7" t="n">
        <v>0</v>
      </c>
    </row>
    <row r="2392" spans="1:19">
      <c r="A2392" t="s">
        <v>4</v>
      </c>
      <c r="B2392" s="4" t="s">
        <v>5</v>
      </c>
      <c r="C2392" s="4" t="s">
        <v>10</v>
      </c>
      <c r="D2392" s="4" t="s">
        <v>10</v>
      </c>
      <c r="E2392" s="4" t="s">
        <v>10</v>
      </c>
    </row>
    <row r="2393" spans="1:19">
      <c r="A2393" t="n">
        <v>18805</v>
      </c>
      <c r="B2393" s="58" t="n">
        <v>61</v>
      </c>
      <c r="C2393" s="7" t="n">
        <v>0</v>
      </c>
      <c r="D2393" s="7" t="n">
        <v>65533</v>
      </c>
      <c r="E2393" s="7" t="n">
        <v>0</v>
      </c>
    </row>
    <row r="2394" spans="1:19">
      <c r="A2394" t="s">
        <v>4</v>
      </c>
      <c r="B2394" s="4" t="s">
        <v>5</v>
      </c>
      <c r="C2394" s="4" t="s">
        <v>10</v>
      </c>
      <c r="D2394" s="4" t="s">
        <v>22</v>
      </c>
      <c r="E2394" s="4" t="s">
        <v>22</v>
      </c>
      <c r="F2394" s="4" t="s">
        <v>22</v>
      </c>
      <c r="G2394" s="4" t="s">
        <v>10</v>
      </c>
      <c r="H2394" s="4" t="s">
        <v>10</v>
      </c>
    </row>
    <row r="2395" spans="1:19">
      <c r="A2395" t="n">
        <v>18812</v>
      </c>
      <c r="B2395" s="67" t="n">
        <v>60</v>
      </c>
      <c r="C2395" s="7" t="n">
        <v>7032</v>
      </c>
      <c r="D2395" s="7" t="n">
        <v>0</v>
      </c>
      <c r="E2395" s="7" t="n">
        <v>0</v>
      </c>
      <c r="F2395" s="7" t="n">
        <v>0</v>
      </c>
      <c r="G2395" s="7" t="n">
        <v>0</v>
      </c>
      <c r="H2395" s="7" t="n">
        <v>1</v>
      </c>
    </row>
    <row r="2396" spans="1:19">
      <c r="A2396" t="s">
        <v>4</v>
      </c>
      <c r="B2396" s="4" t="s">
        <v>5</v>
      </c>
      <c r="C2396" s="4" t="s">
        <v>10</v>
      </c>
      <c r="D2396" s="4" t="s">
        <v>22</v>
      </c>
      <c r="E2396" s="4" t="s">
        <v>22</v>
      </c>
      <c r="F2396" s="4" t="s">
        <v>22</v>
      </c>
      <c r="G2396" s="4" t="s">
        <v>10</v>
      </c>
      <c r="H2396" s="4" t="s">
        <v>10</v>
      </c>
    </row>
    <row r="2397" spans="1:19">
      <c r="A2397" t="n">
        <v>18831</v>
      </c>
      <c r="B2397" s="67" t="n">
        <v>60</v>
      </c>
      <c r="C2397" s="7" t="n">
        <v>7032</v>
      </c>
      <c r="D2397" s="7" t="n">
        <v>0</v>
      </c>
      <c r="E2397" s="7" t="n">
        <v>0</v>
      </c>
      <c r="F2397" s="7" t="n">
        <v>0</v>
      </c>
      <c r="G2397" s="7" t="n">
        <v>0</v>
      </c>
      <c r="H2397" s="7" t="n">
        <v>0</v>
      </c>
    </row>
    <row r="2398" spans="1:19">
      <c r="A2398" t="s">
        <v>4</v>
      </c>
      <c r="B2398" s="4" t="s">
        <v>5</v>
      </c>
      <c r="C2398" s="4" t="s">
        <v>10</v>
      </c>
      <c r="D2398" s="4" t="s">
        <v>10</v>
      </c>
      <c r="E2398" s="4" t="s">
        <v>10</v>
      </c>
    </row>
    <row r="2399" spans="1:19">
      <c r="A2399" t="n">
        <v>18850</v>
      </c>
      <c r="B2399" s="58" t="n">
        <v>61</v>
      </c>
      <c r="C2399" s="7" t="n">
        <v>7032</v>
      </c>
      <c r="D2399" s="7" t="n">
        <v>65533</v>
      </c>
      <c r="E2399" s="7" t="n">
        <v>0</v>
      </c>
    </row>
    <row r="2400" spans="1:19">
      <c r="A2400" t="s">
        <v>4</v>
      </c>
      <c r="B2400" s="4" t="s">
        <v>5</v>
      </c>
      <c r="C2400" s="4" t="s">
        <v>13</v>
      </c>
      <c r="D2400" s="4" t="s">
        <v>13</v>
      </c>
      <c r="E2400" s="4" t="s">
        <v>9</v>
      </c>
      <c r="F2400" s="4" t="s">
        <v>13</v>
      </c>
      <c r="G2400" s="4" t="s">
        <v>13</v>
      </c>
    </row>
    <row r="2401" spans="1:8">
      <c r="A2401" t="n">
        <v>18857</v>
      </c>
      <c r="B2401" s="75" t="n">
        <v>8</v>
      </c>
      <c r="C2401" s="7" t="n">
        <v>5</v>
      </c>
      <c r="D2401" s="7" t="n">
        <v>0</v>
      </c>
      <c r="E2401" s="7" t="n">
        <v>7</v>
      </c>
      <c r="F2401" s="7" t="n">
        <v>19</v>
      </c>
      <c r="G2401" s="7" t="n">
        <v>1</v>
      </c>
    </row>
    <row r="2402" spans="1:8">
      <c r="A2402" t="s">
        <v>4</v>
      </c>
      <c r="B2402" s="4" t="s">
        <v>5</v>
      </c>
      <c r="C2402" s="4" t="s">
        <v>13</v>
      </c>
      <c r="D2402" s="4" t="s">
        <v>6</v>
      </c>
      <c r="E2402" s="4" t="s">
        <v>10</v>
      </c>
    </row>
    <row r="2403" spans="1:8">
      <c r="A2403" t="n">
        <v>18866</v>
      </c>
      <c r="B2403" s="45" t="n">
        <v>94</v>
      </c>
      <c r="C2403" s="7" t="n">
        <v>0</v>
      </c>
      <c r="D2403" s="7" t="s">
        <v>194</v>
      </c>
      <c r="E2403" s="7" t="n">
        <v>1</v>
      </c>
    </row>
    <row r="2404" spans="1:8">
      <c r="A2404" t="s">
        <v>4</v>
      </c>
      <c r="B2404" s="4" t="s">
        <v>5</v>
      </c>
      <c r="C2404" s="4" t="s">
        <v>13</v>
      </c>
      <c r="D2404" s="4" t="s">
        <v>6</v>
      </c>
      <c r="E2404" s="4" t="s">
        <v>10</v>
      </c>
    </row>
    <row r="2405" spans="1:8">
      <c r="A2405" t="n">
        <v>18879</v>
      </c>
      <c r="B2405" s="45" t="n">
        <v>94</v>
      </c>
      <c r="C2405" s="7" t="n">
        <v>0</v>
      </c>
      <c r="D2405" s="7" t="s">
        <v>194</v>
      </c>
      <c r="E2405" s="7" t="n">
        <v>2</v>
      </c>
    </row>
    <row r="2406" spans="1:8">
      <c r="A2406" t="s">
        <v>4</v>
      </c>
      <c r="B2406" s="4" t="s">
        <v>5</v>
      </c>
      <c r="C2406" s="4" t="s">
        <v>13</v>
      </c>
      <c r="D2406" s="4" t="s">
        <v>6</v>
      </c>
      <c r="E2406" s="4" t="s">
        <v>10</v>
      </c>
    </row>
    <row r="2407" spans="1:8">
      <c r="A2407" t="n">
        <v>18892</v>
      </c>
      <c r="B2407" s="45" t="n">
        <v>94</v>
      </c>
      <c r="C2407" s="7" t="n">
        <v>1</v>
      </c>
      <c r="D2407" s="7" t="s">
        <v>194</v>
      </c>
      <c r="E2407" s="7" t="n">
        <v>4</v>
      </c>
    </row>
    <row r="2408" spans="1:8">
      <c r="A2408" t="s">
        <v>4</v>
      </c>
      <c r="B2408" s="4" t="s">
        <v>5</v>
      </c>
      <c r="C2408" s="4" t="s">
        <v>13</v>
      </c>
      <c r="D2408" s="4" t="s">
        <v>6</v>
      </c>
    </row>
    <row r="2409" spans="1:8">
      <c r="A2409" t="n">
        <v>18905</v>
      </c>
      <c r="B2409" s="45" t="n">
        <v>94</v>
      </c>
      <c r="C2409" s="7" t="n">
        <v>5</v>
      </c>
      <c r="D2409" s="7" t="s">
        <v>194</v>
      </c>
    </row>
    <row r="2410" spans="1:8">
      <c r="A2410" t="s">
        <v>4</v>
      </c>
      <c r="B2410" s="4" t="s">
        <v>5</v>
      </c>
      <c r="C2410" s="4" t="s">
        <v>6</v>
      </c>
      <c r="D2410" s="4" t="s">
        <v>6</v>
      </c>
    </row>
    <row r="2411" spans="1:8">
      <c r="A2411" t="n">
        <v>18916</v>
      </c>
      <c r="B2411" s="76" t="n">
        <v>70</v>
      </c>
      <c r="C2411" s="7" t="s">
        <v>194</v>
      </c>
      <c r="D2411" s="7" t="s">
        <v>195</v>
      </c>
    </row>
    <row r="2412" spans="1:8">
      <c r="A2412" t="s">
        <v>4</v>
      </c>
      <c r="B2412" s="4" t="s">
        <v>5</v>
      </c>
      <c r="C2412" s="4" t="s">
        <v>10</v>
      </c>
      <c r="D2412" s="4" t="s">
        <v>22</v>
      </c>
      <c r="E2412" s="4" t="s">
        <v>22</v>
      </c>
      <c r="F2412" s="4" t="s">
        <v>22</v>
      </c>
      <c r="G2412" s="4" t="s">
        <v>22</v>
      </c>
    </row>
    <row r="2413" spans="1:8">
      <c r="A2413" t="n">
        <v>18932</v>
      </c>
      <c r="B2413" s="43" t="n">
        <v>46</v>
      </c>
      <c r="C2413" s="7" t="n">
        <v>0</v>
      </c>
      <c r="D2413" s="7" t="n">
        <v>-18.8999996185303</v>
      </c>
      <c r="E2413" s="7" t="n">
        <v>-214.589996337891</v>
      </c>
      <c r="F2413" s="7" t="n">
        <v>-390.760009765625</v>
      </c>
      <c r="G2413" s="7" t="n">
        <v>0</v>
      </c>
    </row>
    <row r="2414" spans="1:8">
      <c r="A2414" t="s">
        <v>4</v>
      </c>
      <c r="B2414" s="4" t="s">
        <v>5</v>
      </c>
      <c r="C2414" s="4" t="s">
        <v>10</v>
      </c>
      <c r="D2414" s="4" t="s">
        <v>22</v>
      </c>
      <c r="E2414" s="4" t="s">
        <v>22</v>
      </c>
      <c r="F2414" s="4" t="s">
        <v>22</v>
      </c>
      <c r="G2414" s="4" t="s">
        <v>22</v>
      </c>
    </row>
    <row r="2415" spans="1:8">
      <c r="A2415" t="n">
        <v>18951</v>
      </c>
      <c r="B2415" s="43" t="n">
        <v>46</v>
      </c>
      <c r="C2415" s="7" t="n">
        <v>7032</v>
      </c>
      <c r="D2415" s="7" t="n">
        <v>-18.3400001525879</v>
      </c>
      <c r="E2415" s="7" t="n">
        <v>-214.110000610352</v>
      </c>
      <c r="F2415" s="7" t="n">
        <v>-390.850006103516</v>
      </c>
      <c r="G2415" s="7" t="n">
        <v>0</v>
      </c>
    </row>
    <row r="2416" spans="1:8">
      <c r="A2416" t="s">
        <v>4</v>
      </c>
      <c r="B2416" s="4" t="s">
        <v>5</v>
      </c>
      <c r="C2416" s="4" t="s">
        <v>10</v>
      </c>
      <c r="D2416" s="4" t="s">
        <v>13</v>
      </c>
      <c r="E2416" s="4" t="s">
        <v>6</v>
      </c>
      <c r="F2416" s="4" t="s">
        <v>22</v>
      </c>
      <c r="G2416" s="4" t="s">
        <v>22</v>
      </c>
      <c r="H2416" s="4" t="s">
        <v>22</v>
      </c>
    </row>
    <row r="2417" spans="1:8">
      <c r="A2417" t="n">
        <v>18970</v>
      </c>
      <c r="B2417" s="47" t="n">
        <v>48</v>
      </c>
      <c r="C2417" s="7" t="n">
        <v>0</v>
      </c>
      <c r="D2417" s="7" t="n">
        <v>0</v>
      </c>
      <c r="E2417" s="7" t="s">
        <v>178</v>
      </c>
      <c r="F2417" s="7" t="n">
        <v>-1</v>
      </c>
      <c r="G2417" s="7" t="n">
        <v>1</v>
      </c>
      <c r="H2417" s="7" t="n">
        <v>0</v>
      </c>
    </row>
    <row r="2418" spans="1:8">
      <c r="A2418" t="s">
        <v>4</v>
      </c>
      <c r="B2418" s="4" t="s">
        <v>5</v>
      </c>
      <c r="C2418" s="4" t="s">
        <v>13</v>
      </c>
      <c r="D2418" s="4" t="s">
        <v>13</v>
      </c>
      <c r="E2418" s="4" t="s">
        <v>22</v>
      </c>
      <c r="F2418" s="4" t="s">
        <v>22</v>
      </c>
      <c r="G2418" s="4" t="s">
        <v>22</v>
      </c>
      <c r="H2418" s="4" t="s">
        <v>10</v>
      </c>
    </row>
    <row r="2419" spans="1:8">
      <c r="A2419" t="n">
        <v>18996</v>
      </c>
      <c r="B2419" s="32" t="n">
        <v>45</v>
      </c>
      <c r="C2419" s="7" t="n">
        <v>2</v>
      </c>
      <c r="D2419" s="7" t="n">
        <v>3</v>
      </c>
      <c r="E2419" s="7" t="n">
        <v>-18.8500003814697</v>
      </c>
      <c r="F2419" s="7" t="n">
        <v>-212.75</v>
      </c>
      <c r="G2419" s="7" t="n">
        <v>-390.660003662109</v>
      </c>
      <c r="H2419" s="7" t="n">
        <v>0</v>
      </c>
    </row>
    <row r="2420" spans="1:8">
      <c r="A2420" t="s">
        <v>4</v>
      </c>
      <c r="B2420" s="4" t="s">
        <v>5</v>
      </c>
      <c r="C2420" s="4" t="s">
        <v>13</v>
      </c>
      <c r="D2420" s="4" t="s">
        <v>13</v>
      </c>
      <c r="E2420" s="4" t="s">
        <v>22</v>
      </c>
      <c r="F2420" s="4" t="s">
        <v>22</v>
      </c>
      <c r="G2420" s="4" t="s">
        <v>22</v>
      </c>
      <c r="H2420" s="4" t="s">
        <v>10</v>
      </c>
      <c r="I2420" s="4" t="s">
        <v>13</v>
      </c>
    </row>
    <row r="2421" spans="1:8">
      <c r="A2421" t="n">
        <v>19013</v>
      </c>
      <c r="B2421" s="32" t="n">
        <v>45</v>
      </c>
      <c r="C2421" s="7" t="n">
        <v>4</v>
      </c>
      <c r="D2421" s="7" t="n">
        <v>3</v>
      </c>
      <c r="E2421" s="7" t="n">
        <v>30.5200004577637</v>
      </c>
      <c r="F2421" s="7" t="n">
        <v>339.799987792969</v>
      </c>
      <c r="G2421" s="7" t="n">
        <v>0</v>
      </c>
      <c r="H2421" s="7" t="n">
        <v>0</v>
      </c>
      <c r="I2421" s="7" t="n">
        <v>0</v>
      </c>
    </row>
    <row r="2422" spans="1:8">
      <c r="A2422" t="s">
        <v>4</v>
      </c>
      <c r="B2422" s="4" t="s">
        <v>5</v>
      </c>
      <c r="C2422" s="4" t="s">
        <v>13</v>
      </c>
      <c r="D2422" s="4" t="s">
        <v>13</v>
      </c>
      <c r="E2422" s="4" t="s">
        <v>22</v>
      </c>
      <c r="F2422" s="4" t="s">
        <v>10</v>
      </c>
    </row>
    <row r="2423" spans="1:8">
      <c r="A2423" t="n">
        <v>19031</v>
      </c>
      <c r="B2423" s="32" t="n">
        <v>45</v>
      </c>
      <c r="C2423" s="7" t="n">
        <v>5</v>
      </c>
      <c r="D2423" s="7" t="n">
        <v>3</v>
      </c>
      <c r="E2423" s="7" t="n">
        <v>2.79999995231628</v>
      </c>
      <c r="F2423" s="7" t="n">
        <v>0</v>
      </c>
    </row>
    <row r="2424" spans="1:8">
      <c r="A2424" t="s">
        <v>4</v>
      </c>
      <c r="B2424" s="4" t="s">
        <v>5</v>
      </c>
      <c r="C2424" s="4" t="s">
        <v>13</v>
      </c>
      <c r="D2424" s="4" t="s">
        <v>13</v>
      </c>
      <c r="E2424" s="4" t="s">
        <v>22</v>
      </c>
      <c r="F2424" s="4" t="s">
        <v>10</v>
      </c>
    </row>
    <row r="2425" spans="1:8">
      <c r="A2425" t="n">
        <v>19040</v>
      </c>
      <c r="B2425" s="32" t="n">
        <v>45</v>
      </c>
      <c r="C2425" s="7" t="n">
        <v>11</v>
      </c>
      <c r="D2425" s="7" t="n">
        <v>3</v>
      </c>
      <c r="E2425" s="7" t="n">
        <v>40</v>
      </c>
      <c r="F2425" s="7" t="n">
        <v>0</v>
      </c>
    </row>
    <row r="2426" spans="1:8">
      <c r="A2426" t="s">
        <v>4</v>
      </c>
      <c r="B2426" s="4" t="s">
        <v>5</v>
      </c>
      <c r="C2426" s="4" t="s">
        <v>13</v>
      </c>
      <c r="D2426" s="4" t="s">
        <v>13</v>
      </c>
      <c r="E2426" s="4" t="s">
        <v>22</v>
      </c>
      <c r="F2426" s="4" t="s">
        <v>22</v>
      </c>
      <c r="G2426" s="4" t="s">
        <v>22</v>
      </c>
      <c r="H2426" s="4" t="s">
        <v>10</v>
      </c>
    </row>
    <row r="2427" spans="1:8">
      <c r="A2427" t="n">
        <v>19049</v>
      </c>
      <c r="B2427" s="32" t="n">
        <v>45</v>
      </c>
      <c r="C2427" s="7" t="n">
        <v>2</v>
      </c>
      <c r="D2427" s="7" t="n">
        <v>3</v>
      </c>
      <c r="E2427" s="7" t="n">
        <v>-18.8500003814697</v>
      </c>
      <c r="F2427" s="7" t="n">
        <v>-213.789993286133</v>
      </c>
      <c r="G2427" s="7" t="n">
        <v>-390.660003662109</v>
      </c>
      <c r="H2427" s="7" t="n">
        <v>5000</v>
      </c>
    </row>
    <row r="2428" spans="1:8">
      <c r="A2428" t="s">
        <v>4</v>
      </c>
      <c r="B2428" s="4" t="s">
        <v>5</v>
      </c>
      <c r="C2428" s="4" t="s">
        <v>13</v>
      </c>
      <c r="D2428" s="4" t="s">
        <v>13</v>
      </c>
      <c r="E2428" s="4" t="s">
        <v>22</v>
      </c>
      <c r="F2428" s="4" t="s">
        <v>22</v>
      </c>
      <c r="G2428" s="4" t="s">
        <v>22</v>
      </c>
      <c r="H2428" s="4" t="s">
        <v>10</v>
      </c>
      <c r="I2428" s="4" t="s">
        <v>13</v>
      </c>
    </row>
    <row r="2429" spans="1:8">
      <c r="A2429" t="n">
        <v>19066</v>
      </c>
      <c r="B2429" s="32" t="n">
        <v>45</v>
      </c>
      <c r="C2429" s="7" t="n">
        <v>4</v>
      </c>
      <c r="D2429" s="7" t="n">
        <v>3</v>
      </c>
      <c r="E2429" s="7" t="n">
        <v>12.3400001525879</v>
      </c>
      <c r="F2429" s="7" t="n">
        <v>336.649993896484</v>
      </c>
      <c r="G2429" s="7" t="n">
        <v>0</v>
      </c>
      <c r="H2429" s="7" t="n">
        <v>5000</v>
      </c>
      <c r="I2429" s="7" t="n">
        <v>1</v>
      </c>
    </row>
    <row r="2430" spans="1:8">
      <c r="A2430" t="s">
        <v>4</v>
      </c>
      <c r="B2430" s="4" t="s">
        <v>5</v>
      </c>
      <c r="C2430" s="4" t="s">
        <v>13</v>
      </c>
      <c r="D2430" s="4" t="s">
        <v>13</v>
      </c>
      <c r="E2430" s="4" t="s">
        <v>22</v>
      </c>
      <c r="F2430" s="4" t="s">
        <v>10</v>
      </c>
    </row>
    <row r="2431" spans="1:8">
      <c r="A2431" t="n">
        <v>19084</v>
      </c>
      <c r="B2431" s="32" t="n">
        <v>45</v>
      </c>
      <c r="C2431" s="7" t="n">
        <v>5</v>
      </c>
      <c r="D2431" s="7" t="n">
        <v>3</v>
      </c>
      <c r="E2431" s="7" t="n">
        <v>2.29999995231628</v>
      </c>
      <c r="F2431" s="7" t="n">
        <v>5000</v>
      </c>
    </row>
    <row r="2432" spans="1:8">
      <c r="A2432" t="s">
        <v>4</v>
      </c>
      <c r="B2432" s="4" t="s">
        <v>5</v>
      </c>
      <c r="C2432" s="4" t="s">
        <v>13</v>
      </c>
      <c r="D2432" s="4" t="s">
        <v>10</v>
      </c>
      <c r="E2432" s="4" t="s">
        <v>22</v>
      </c>
    </row>
    <row r="2433" spans="1:9">
      <c r="A2433" t="n">
        <v>19093</v>
      </c>
      <c r="B2433" s="34" t="n">
        <v>58</v>
      </c>
      <c r="C2433" s="7" t="n">
        <v>100</v>
      </c>
      <c r="D2433" s="7" t="n">
        <v>1000</v>
      </c>
      <c r="E2433" s="7" t="n">
        <v>1</v>
      </c>
    </row>
    <row r="2434" spans="1:9">
      <c r="A2434" t="s">
        <v>4</v>
      </c>
      <c r="B2434" s="4" t="s">
        <v>5</v>
      </c>
      <c r="C2434" s="4" t="s">
        <v>13</v>
      </c>
      <c r="D2434" s="4" t="s">
        <v>10</v>
      </c>
    </row>
    <row r="2435" spans="1:9">
      <c r="A2435" t="n">
        <v>19101</v>
      </c>
      <c r="B2435" s="34" t="n">
        <v>58</v>
      </c>
      <c r="C2435" s="7" t="n">
        <v>255</v>
      </c>
      <c r="D2435" s="7" t="n">
        <v>0</v>
      </c>
    </row>
    <row r="2436" spans="1:9">
      <c r="A2436" t="s">
        <v>4</v>
      </c>
      <c r="B2436" s="4" t="s">
        <v>5</v>
      </c>
      <c r="C2436" s="4" t="s">
        <v>10</v>
      </c>
    </row>
    <row r="2437" spans="1:9">
      <c r="A2437" t="n">
        <v>19105</v>
      </c>
      <c r="B2437" s="30" t="n">
        <v>16</v>
      </c>
      <c r="C2437" s="7" t="n">
        <v>3000</v>
      </c>
    </row>
    <row r="2438" spans="1:9">
      <c r="A2438" t="s">
        <v>4</v>
      </c>
      <c r="B2438" s="4" t="s">
        <v>5</v>
      </c>
      <c r="C2438" s="4" t="s">
        <v>13</v>
      </c>
      <c r="D2438" s="4" t="s">
        <v>10</v>
      </c>
      <c r="E2438" s="4" t="s">
        <v>22</v>
      </c>
      <c r="F2438" s="4" t="s">
        <v>10</v>
      </c>
      <c r="G2438" s="4" t="s">
        <v>9</v>
      </c>
      <c r="H2438" s="4" t="s">
        <v>9</v>
      </c>
      <c r="I2438" s="4" t="s">
        <v>10</v>
      </c>
      <c r="J2438" s="4" t="s">
        <v>10</v>
      </c>
      <c r="K2438" s="4" t="s">
        <v>9</v>
      </c>
      <c r="L2438" s="4" t="s">
        <v>9</v>
      </c>
      <c r="M2438" s="4" t="s">
        <v>9</v>
      </c>
      <c r="N2438" s="4" t="s">
        <v>9</v>
      </c>
      <c r="O2438" s="4" t="s">
        <v>6</v>
      </c>
    </row>
    <row r="2439" spans="1:9">
      <c r="A2439" t="n">
        <v>19108</v>
      </c>
      <c r="B2439" s="59" t="n">
        <v>50</v>
      </c>
      <c r="C2439" s="7" t="n">
        <v>0</v>
      </c>
      <c r="D2439" s="7" t="n">
        <v>13256</v>
      </c>
      <c r="E2439" s="7" t="n">
        <v>1</v>
      </c>
      <c r="F2439" s="7" t="n">
        <v>0</v>
      </c>
      <c r="G2439" s="7" t="n">
        <v>0</v>
      </c>
      <c r="H2439" s="7" t="n">
        <v>0</v>
      </c>
      <c r="I2439" s="7" t="n">
        <v>0</v>
      </c>
      <c r="J2439" s="7" t="n">
        <v>65533</v>
      </c>
      <c r="K2439" s="7" t="n">
        <v>0</v>
      </c>
      <c r="L2439" s="7" t="n">
        <v>0</v>
      </c>
      <c r="M2439" s="7" t="n">
        <v>0</v>
      </c>
      <c r="N2439" s="7" t="n">
        <v>0</v>
      </c>
      <c r="O2439" s="7" t="s">
        <v>12</v>
      </c>
    </row>
    <row r="2440" spans="1:9">
      <c r="A2440" t="s">
        <v>4</v>
      </c>
      <c r="B2440" s="4" t="s">
        <v>5</v>
      </c>
      <c r="C2440" s="4" t="s">
        <v>13</v>
      </c>
      <c r="D2440" s="4" t="s">
        <v>10</v>
      </c>
      <c r="E2440" s="4" t="s">
        <v>10</v>
      </c>
      <c r="F2440" s="4" t="s">
        <v>10</v>
      </c>
      <c r="G2440" s="4" t="s">
        <v>10</v>
      </c>
      <c r="H2440" s="4" t="s">
        <v>10</v>
      </c>
      <c r="I2440" s="4" t="s">
        <v>6</v>
      </c>
      <c r="J2440" s="4" t="s">
        <v>22</v>
      </c>
      <c r="K2440" s="4" t="s">
        <v>22</v>
      </c>
      <c r="L2440" s="4" t="s">
        <v>22</v>
      </c>
      <c r="M2440" s="4" t="s">
        <v>9</v>
      </c>
      <c r="N2440" s="4" t="s">
        <v>9</v>
      </c>
      <c r="O2440" s="4" t="s">
        <v>22</v>
      </c>
      <c r="P2440" s="4" t="s">
        <v>22</v>
      </c>
      <c r="Q2440" s="4" t="s">
        <v>22</v>
      </c>
      <c r="R2440" s="4" t="s">
        <v>22</v>
      </c>
      <c r="S2440" s="4" t="s">
        <v>13</v>
      </c>
    </row>
    <row r="2441" spans="1:9">
      <c r="A2441" t="n">
        <v>19147</v>
      </c>
      <c r="B2441" s="11" t="n">
        <v>39</v>
      </c>
      <c r="C2441" s="7" t="n">
        <v>12</v>
      </c>
      <c r="D2441" s="7" t="n">
        <v>65533</v>
      </c>
      <c r="E2441" s="7" t="n">
        <v>205</v>
      </c>
      <c r="F2441" s="7" t="n">
        <v>0</v>
      </c>
      <c r="G2441" s="7" t="n">
        <v>0</v>
      </c>
      <c r="H2441" s="7" t="n">
        <v>259</v>
      </c>
      <c r="I2441" s="7" t="s">
        <v>12</v>
      </c>
      <c r="J2441" s="7" t="n">
        <v>0</v>
      </c>
      <c r="K2441" s="7" t="n">
        <v>0.699999988079071</v>
      </c>
      <c r="L2441" s="7" t="n">
        <v>0</v>
      </c>
      <c r="M2441" s="7" t="n">
        <v>0</v>
      </c>
      <c r="N2441" s="7" t="n">
        <v>0</v>
      </c>
      <c r="O2441" s="7" t="n">
        <v>0</v>
      </c>
      <c r="P2441" s="7" t="n">
        <v>1</v>
      </c>
      <c r="Q2441" s="7" t="n">
        <v>1</v>
      </c>
      <c r="R2441" s="7" t="n">
        <v>1</v>
      </c>
      <c r="S2441" s="7" t="n">
        <v>104</v>
      </c>
    </row>
    <row r="2442" spans="1:9">
      <c r="A2442" t="s">
        <v>4</v>
      </c>
      <c r="B2442" s="4" t="s">
        <v>5</v>
      </c>
      <c r="C2442" s="4" t="s">
        <v>10</v>
      </c>
      <c r="D2442" s="4" t="s">
        <v>9</v>
      </c>
      <c r="E2442" s="4" t="s">
        <v>9</v>
      </c>
      <c r="F2442" s="4" t="s">
        <v>9</v>
      </c>
      <c r="G2442" s="4" t="s">
        <v>9</v>
      </c>
      <c r="H2442" s="4" t="s">
        <v>10</v>
      </c>
      <c r="I2442" s="4" t="s">
        <v>13</v>
      </c>
    </row>
    <row r="2443" spans="1:9">
      <c r="A2443" t="n">
        <v>19197</v>
      </c>
      <c r="B2443" s="72" t="n">
        <v>66</v>
      </c>
      <c r="C2443" s="7" t="n">
        <v>0</v>
      </c>
      <c r="D2443" s="7" t="n">
        <v>1065353216</v>
      </c>
      <c r="E2443" s="7" t="n">
        <v>1065353216</v>
      </c>
      <c r="F2443" s="7" t="n">
        <v>1065353216</v>
      </c>
      <c r="G2443" s="7" t="n">
        <v>1065353216</v>
      </c>
      <c r="H2443" s="7" t="n">
        <v>1000</v>
      </c>
      <c r="I2443" s="7" t="n">
        <v>3</v>
      </c>
    </row>
    <row r="2444" spans="1:9">
      <c r="A2444" t="s">
        <v>4</v>
      </c>
      <c r="B2444" s="4" t="s">
        <v>5</v>
      </c>
      <c r="C2444" s="4" t="s">
        <v>10</v>
      </c>
    </row>
    <row r="2445" spans="1:9">
      <c r="A2445" t="n">
        <v>19219</v>
      </c>
      <c r="B2445" s="30" t="n">
        <v>16</v>
      </c>
      <c r="C2445" s="7" t="n">
        <v>500</v>
      </c>
    </row>
    <row r="2446" spans="1:9">
      <c r="A2446" t="s">
        <v>4</v>
      </c>
      <c r="B2446" s="4" t="s">
        <v>5</v>
      </c>
      <c r="C2446" s="4" t="s">
        <v>13</v>
      </c>
      <c r="D2446" s="4" t="s">
        <v>10</v>
      </c>
      <c r="E2446" s="4" t="s">
        <v>22</v>
      </c>
      <c r="F2446" s="4" t="s">
        <v>10</v>
      </c>
      <c r="G2446" s="4" t="s">
        <v>9</v>
      </c>
      <c r="H2446" s="4" t="s">
        <v>9</v>
      </c>
      <c r="I2446" s="4" t="s">
        <v>10</v>
      </c>
      <c r="J2446" s="4" t="s">
        <v>10</v>
      </c>
      <c r="K2446" s="4" t="s">
        <v>9</v>
      </c>
      <c r="L2446" s="4" t="s">
        <v>9</v>
      </c>
      <c r="M2446" s="4" t="s">
        <v>9</v>
      </c>
      <c r="N2446" s="4" t="s">
        <v>9</v>
      </c>
      <c r="O2446" s="4" t="s">
        <v>6</v>
      </c>
    </row>
    <row r="2447" spans="1:9">
      <c r="A2447" t="n">
        <v>19222</v>
      </c>
      <c r="B2447" s="59" t="n">
        <v>50</v>
      </c>
      <c r="C2447" s="7" t="n">
        <v>0</v>
      </c>
      <c r="D2447" s="7" t="n">
        <v>13256</v>
      </c>
      <c r="E2447" s="7" t="n">
        <v>0.5</v>
      </c>
      <c r="F2447" s="7" t="n">
        <v>0</v>
      </c>
      <c r="G2447" s="7" t="n">
        <v>0</v>
      </c>
      <c r="H2447" s="7" t="n">
        <v>0</v>
      </c>
      <c r="I2447" s="7" t="n">
        <v>0</v>
      </c>
      <c r="J2447" s="7" t="n">
        <v>65533</v>
      </c>
      <c r="K2447" s="7" t="n">
        <v>0</v>
      </c>
      <c r="L2447" s="7" t="n">
        <v>0</v>
      </c>
      <c r="M2447" s="7" t="n">
        <v>0</v>
      </c>
      <c r="N2447" s="7" t="n">
        <v>0</v>
      </c>
      <c r="O2447" s="7" t="s">
        <v>12</v>
      </c>
    </row>
    <row r="2448" spans="1:9">
      <c r="A2448" t="s">
        <v>4</v>
      </c>
      <c r="B2448" s="4" t="s">
        <v>5</v>
      </c>
      <c r="C2448" s="4" t="s">
        <v>13</v>
      </c>
      <c r="D2448" s="4" t="s">
        <v>10</v>
      </c>
      <c r="E2448" s="4" t="s">
        <v>10</v>
      </c>
      <c r="F2448" s="4" t="s">
        <v>10</v>
      </c>
      <c r="G2448" s="4" t="s">
        <v>10</v>
      </c>
      <c r="H2448" s="4" t="s">
        <v>10</v>
      </c>
      <c r="I2448" s="4" t="s">
        <v>6</v>
      </c>
      <c r="J2448" s="4" t="s">
        <v>22</v>
      </c>
      <c r="K2448" s="4" t="s">
        <v>22</v>
      </c>
      <c r="L2448" s="4" t="s">
        <v>22</v>
      </c>
      <c r="M2448" s="4" t="s">
        <v>9</v>
      </c>
      <c r="N2448" s="4" t="s">
        <v>9</v>
      </c>
      <c r="O2448" s="4" t="s">
        <v>22</v>
      </c>
      <c r="P2448" s="4" t="s">
        <v>22</v>
      </c>
      <c r="Q2448" s="4" t="s">
        <v>22</v>
      </c>
      <c r="R2448" s="4" t="s">
        <v>22</v>
      </c>
      <c r="S2448" s="4" t="s">
        <v>13</v>
      </c>
    </row>
    <row r="2449" spans="1:19">
      <c r="A2449" t="n">
        <v>19261</v>
      </c>
      <c r="B2449" s="11" t="n">
        <v>39</v>
      </c>
      <c r="C2449" s="7" t="n">
        <v>12</v>
      </c>
      <c r="D2449" s="7" t="n">
        <v>65533</v>
      </c>
      <c r="E2449" s="7" t="n">
        <v>205</v>
      </c>
      <c r="F2449" s="7" t="n">
        <v>0</v>
      </c>
      <c r="G2449" s="7" t="n">
        <v>7032</v>
      </c>
      <c r="H2449" s="7" t="n">
        <v>259</v>
      </c>
      <c r="I2449" s="7" t="s">
        <v>12</v>
      </c>
      <c r="J2449" s="7" t="n">
        <v>0</v>
      </c>
      <c r="K2449" s="7" t="n">
        <v>0.349999994039536</v>
      </c>
      <c r="L2449" s="7" t="n">
        <v>0</v>
      </c>
      <c r="M2449" s="7" t="n">
        <v>0</v>
      </c>
      <c r="N2449" s="7" t="n">
        <v>0</v>
      </c>
      <c r="O2449" s="7" t="n">
        <v>0</v>
      </c>
      <c r="P2449" s="7" t="n">
        <v>0.600000023841858</v>
      </c>
      <c r="Q2449" s="7" t="n">
        <v>0.600000023841858</v>
      </c>
      <c r="R2449" s="7" t="n">
        <v>0.600000023841858</v>
      </c>
      <c r="S2449" s="7" t="n">
        <v>104</v>
      </c>
    </row>
    <row r="2450" spans="1:19">
      <c r="A2450" t="s">
        <v>4</v>
      </c>
      <c r="B2450" s="4" t="s">
        <v>5</v>
      </c>
      <c r="C2450" s="4" t="s">
        <v>10</v>
      </c>
      <c r="D2450" s="4" t="s">
        <v>9</v>
      </c>
      <c r="E2450" s="4" t="s">
        <v>9</v>
      </c>
      <c r="F2450" s="4" t="s">
        <v>9</v>
      </c>
      <c r="G2450" s="4" t="s">
        <v>9</v>
      </c>
      <c r="H2450" s="4" t="s">
        <v>10</v>
      </c>
      <c r="I2450" s="4" t="s">
        <v>13</v>
      </c>
    </row>
    <row r="2451" spans="1:19">
      <c r="A2451" t="n">
        <v>19311</v>
      </c>
      <c r="B2451" s="72" t="n">
        <v>66</v>
      </c>
      <c r="C2451" s="7" t="n">
        <v>7032</v>
      </c>
      <c r="D2451" s="7" t="n">
        <v>1065353216</v>
      </c>
      <c r="E2451" s="7" t="n">
        <v>1065353216</v>
      </c>
      <c r="F2451" s="7" t="n">
        <v>1065353216</v>
      </c>
      <c r="G2451" s="7" t="n">
        <v>1065353216</v>
      </c>
      <c r="H2451" s="7" t="n">
        <v>1000</v>
      </c>
      <c r="I2451" s="7" t="n">
        <v>3</v>
      </c>
    </row>
    <row r="2452" spans="1:19">
      <c r="A2452" t="s">
        <v>4</v>
      </c>
      <c r="B2452" s="4" t="s">
        <v>5</v>
      </c>
      <c r="C2452" s="4" t="s">
        <v>10</v>
      </c>
    </row>
    <row r="2453" spans="1:19">
      <c r="A2453" t="n">
        <v>19333</v>
      </c>
      <c r="B2453" s="30" t="n">
        <v>16</v>
      </c>
      <c r="C2453" s="7" t="n">
        <v>2000</v>
      </c>
    </row>
    <row r="2454" spans="1:19">
      <c r="A2454" t="s">
        <v>4</v>
      </c>
      <c r="B2454" s="4" t="s">
        <v>5</v>
      </c>
      <c r="C2454" s="4" t="s">
        <v>10</v>
      </c>
      <c r="D2454" s="4" t="s">
        <v>13</v>
      </c>
      <c r="E2454" s="4" t="s">
        <v>6</v>
      </c>
      <c r="F2454" s="4" t="s">
        <v>22</v>
      </c>
      <c r="G2454" s="4" t="s">
        <v>22</v>
      </c>
      <c r="H2454" s="4" t="s">
        <v>22</v>
      </c>
    </row>
    <row r="2455" spans="1:19">
      <c r="A2455" t="n">
        <v>19336</v>
      </c>
      <c r="B2455" s="47" t="n">
        <v>48</v>
      </c>
      <c r="C2455" s="7" t="n">
        <v>0</v>
      </c>
      <c r="D2455" s="7" t="n">
        <v>0</v>
      </c>
      <c r="E2455" s="7" t="s">
        <v>179</v>
      </c>
      <c r="F2455" s="7" t="n">
        <v>-1</v>
      </c>
      <c r="G2455" s="7" t="n">
        <v>1</v>
      </c>
      <c r="H2455" s="7" t="n">
        <v>0</v>
      </c>
    </row>
    <row r="2456" spans="1:19">
      <c r="A2456" t="s">
        <v>4</v>
      </c>
      <c r="B2456" s="4" t="s">
        <v>5</v>
      </c>
      <c r="C2456" s="4" t="s">
        <v>10</v>
      </c>
    </row>
    <row r="2457" spans="1:19">
      <c r="A2457" t="n">
        <v>19363</v>
      </c>
      <c r="B2457" s="30" t="n">
        <v>16</v>
      </c>
      <c r="C2457" s="7" t="n">
        <v>1000</v>
      </c>
    </row>
    <row r="2458" spans="1:19">
      <c r="A2458" t="s">
        <v>4</v>
      </c>
      <c r="B2458" s="4" t="s">
        <v>5</v>
      </c>
      <c r="C2458" s="4" t="s">
        <v>13</v>
      </c>
      <c r="D2458" s="4" t="s">
        <v>10</v>
      </c>
      <c r="E2458" s="4" t="s">
        <v>22</v>
      </c>
    </row>
    <row r="2459" spans="1:19">
      <c r="A2459" t="n">
        <v>19366</v>
      </c>
      <c r="B2459" s="34" t="n">
        <v>58</v>
      </c>
      <c r="C2459" s="7" t="n">
        <v>101</v>
      </c>
      <c r="D2459" s="7" t="n">
        <v>500</v>
      </c>
      <c r="E2459" s="7" t="n">
        <v>1</v>
      </c>
    </row>
    <row r="2460" spans="1:19">
      <c r="A2460" t="s">
        <v>4</v>
      </c>
      <c r="B2460" s="4" t="s">
        <v>5</v>
      </c>
      <c r="C2460" s="4" t="s">
        <v>13</v>
      </c>
      <c r="D2460" s="4" t="s">
        <v>10</v>
      </c>
    </row>
    <row r="2461" spans="1:19">
      <c r="A2461" t="n">
        <v>19374</v>
      </c>
      <c r="B2461" s="34" t="n">
        <v>58</v>
      </c>
      <c r="C2461" s="7" t="n">
        <v>254</v>
      </c>
      <c r="D2461" s="7" t="n">
        <v>0</v>
      </c>
    </row>
    <row r="2462" spans="1:19">
      <c r="A2462" t="s">
        <v>4</v>
      </c>
      <c r="B2462" s="4" t="s">
        <v>5</v>
      </c>
      <c r="C2462" s="4" t="s">
        <v>13</v>
      </c>
      <c r="D2462" s="4" t="s">
        <v>13</v>
      </c>
      <c r="E2462" s="4" t="s">
        <v>22</v>
      </c>
      <c r="F2462" s="4" t="s">
        <v>22</v>
      </c>
      <c r="G2462" s="4" t="s">
        <v>22</v>
      </c>
      <c r="H2462" s="4" t="s">
        <v>10</v>
      </c>
    </row>
    <row r="2463" spans="1:19">
      <c r="A2463" t="n">
        <v>19378</v>
      </c>
      <c r="B2463" s="32" t="n">
        <v>45</v>
      </c>
      <c r="C2463" s="7" t="n">
        <v>2</v>
      </c>
      <c r="D2463" s="7" t="n">
        <v>3</v>
      </c>
      <c r="E2463" s="7" t="n">
        <v>-18.8999996185303</v>
      </c>
      <c r="F2463" s="7" t="n">
        <v>-213.789993286133</v>
      </c>
      <c r="G2463" s="7" t="n">
        <v>-390.309997558594</v>
      </c>
      <c r="H2463" s="7" t="n">
        <v>3000</v>
      </c>
    </row>
    <row r="2464" spans="1:19">
      <c r="A2464" t="s">
        <v>4</v>
      </c>
      <c r="B2464" s="4" t="s">
        <v>5</v>
      </c>
      <c r="C2464" s="4" t="s">
        <v>13</v>
      </c>
      <c r="D2464" s="4" t="s">
        <v>13</v>
      </c>
      <c r="E2464" s="4" t="s">
        <v>22</v>
      </c>
      <c r="F2464" s="4" t="s">
        <v>22</v>
      </c>
      <c r="G2464" s="4" t="s">
        <v>22</v>
      </c>
      <c r="H2464" s="4" t="s">
        <v>10</v>
      </c>
      <c r="I2464" s="4" t="s">
        <v>13</v>
      </c>
    </row>
    <row r="2465" spans="1:19">
      <c r="A2465" t="n">
        <v>19395</v>
      </c>
      <c r="B2465" s="32" t="n">
        <v>45</v>
      </c>
      <c r="C2465" s="7" t="n">
        <v>4</v>
      </c>
      <c r="D2465" s="7" t="n">
        <v>3</v>
      </c>
      <c r="E2465" s="7" t="n">
        <v>16.7800006866455</v>
      </c>
      <c r="F2465" s="7" t="n">
        <v>242.75</v>
      </c>
      <c r="G2465" s="7" t="n">
        <v>0</v>
      </c>
      <c r="H2465" s="7" t="n">
        <v>0</v>
      </c>
      <c r="I2465" s="7" t="n">
        <v>1</v>
      </c>
    </row>
    <row r="2466" spans="1:19">
      <c r="A2466" t="s">
        <v>4</v>
      </c>
      <c r="B2466" s="4" t="s">
        <v>5</v>
      </c>
      <c r="C2466" s="4" t="s">
        <v>13</v>
      </c>
      <c r="D2466" s="4" t="s">
        <v>13</v>
      </c>
      <c r="E2466" s="4" t="s">
        <v>22</v>
      </c>
      <c r="F2466" s="4" t="s">
        <v>10</v>
      </c>
    </row>
    <row r="2467" spans="1:19">
      <c r="A2467" t="n">
        <v>19413</v>
      </c>
      <c r="B2467" s="32" t="n">
        <v>45</v>
      </c>
      <c r="C2467" s="7" t="n">
        <v>5</v>
      </c>
      <c r="D2467" s="7" t="n">
        <v>3</v>
      </c>
      <c r="E2467" s="7" t="n">
        <v>1.5</v>
      </c>
      <c r="F2467" s="7" t="n">
        <v>0</v>
      </c>
    </row>
    <row r="2468" spans="1:19">
      <c r="A2468" t="s">
        <v>4</v>
      </c>
      <c r="B2468" s="4" t="s">
        <v>5</v>
      </c>
      <c r="C2468" s="4" t="s">
        <v>13</v>
      </c>
      <c r="D2468" s="4" t="s">
        <v>13</v>
      </c>
      <c r="E2468" s="4" t="s">
        <v>22</v>
      </c>
      <c r="F2468" s="4" t="s">
        <v>10</v>
      </c>
    </row>
    <row r="2469" spans="1:19">
      <c r="A2469" t="n">
        <v>19422</v>
      </c>
      <c r="B2469" s="32" t="n">
        <v>45</v>
      </c>
      <c r="C2469" s="7" t="n">
        <v>11</v>
      </c>
      <c r="D2469" s="7" t="n">
        <v>3</v>
      </c>
      <c r="E2469" s="7" t="n">
        <v>40</v>
      </c>
      <c r="F2469" s="7" t="n">
        <v>0</v>
      </c>
    </row>
    <row r="2470" spans="1:19">
      <c r="A2470" t="s">
        <v>4</v>
      </c>
      <c r="B2470" s="4" t="s">
        <v>5</v>
      </c>
      <c r="C2470" s="4" t="s">
        <v>13</v>
      </c>
      <c r="D2470" s="4" t="s">
        <v>13</v>
      </c>
      <c r="E2470" s="4" t="s">
        <v>22</v>
      </c>
      <c r="F2470" s="4" t="s">
        <v>22</v>
      </c>
      <c r="G2470" s="4" t="s">
        <v>22</v>
      </c>
      <c r="H2470" s="4" t="s">
        <v>10</v>
      </c>
    </row>
    <row r="2471" spans="1:19">
      <c r="A2471" t="n">
        <v>19431</v>
      </c>
      <c r="B2471" s="32" t="n">
        <v>45</v>
      </c>
      <c r="C2471" s="7" t="n">
        <v>2</v>
      </c>
      <c r="D2471" s="7" t="n">
        <v>3</v>
      </c>
      <c r="E2471" s="7" t="n">
        <v>-18.8999996185303</v>
      </c>
      <c r="F2471" s="7" t="n">
        <v>-213.75</v>
      </c>
      <c r="G2471" s="7" t="n">
        <v>-390.309997558594</v>
      </c>
      <c r="H2471" s="7" t="n">
        <v>3000</v>
      </c>
    </row>
    <row r="2472" spans="1:19">
      <c r="A2472" t="s">
        <v>4</v>
      </c>
      <c r="B2472" s="4" t="s">
        <v>5</v>
      </c>
      <c r="C2472" s="4" t="s">
        <v>13</v>
      </c>
      <c r="D2472" s="4" t="s">
        <v>13</v>
      </c>
      <c r="E2472" s="4" t="s">
        <v>22</v>
      </c>
      <c r="F2472" s="4" t="s">
        <v>22</v>
      </c>
      <c r="G2472" s="4" t="s">
        <v>22</v>
      </c>
      <c r="H2472" s="4" t="s">
        <v>10</v>
      </c>
      <c r="I2472" s="4" t="s">
        <v>13</v>
      </c>
    </row>
    <row r="2473" spans="1:19">
      <c r="A2473" t="n">
        <v>19448</v>
      </c>
      <c r="B2473" s="32" t="n">
        <v>45</v>
      </c>
      <c r="C2473" s="7" t="n">
        <v>4</v>
      </c>
      <c r="D2473" s="7" t="n">
        <v>3</v>
      </c>
      <c r="E2473" s="7" t="n">
        <v>29.7199993133545</v>
      </c>
      <c r="F2473" s="7" t="n">
        <v>232.259994506836</v>
      </c>
      <c r="G2473" s="7" t="n">
        <v>0</v>
      </c>
      <c r="H2473" s="7" t="n">
        <v>3000</v>
      </c>
      <c r="I2473" s="7" t="n">
        <v>0</v>
      </c>
    </row>
    <row r="2474" spans="1:19">
      <c r="A2474" t="s">
        <v>4</v>
      </c>
      <c r="B2474" s="4" t="s">
        <v>5</v>
      </c>
      <c r="C2474" s="4" t="s">
        <v>10</v>
      </c>
      <c r="D2474" s="4" t="s">
        <v>13</v>
      </c>
      <c r="E2474" s="4" t="s">
        <v>6</v>
      </c>
      <c r="F2474" s="4" t="s">
        <v>22</v>
      </c>
      <c r="G2474" s="4" t="s">
        <v>22</v>
      </c>
      <c r="H2474" s="4" t="s">
        <v>22</v>
      </c>
    </row>
    <row r="2475" spans="1:19">
      <c r="A2475" t="n">
        <v>19466</v>
      </c>
      <c r="B2475" s="47" t="n">
        <v>48</v>
      </c>
      <c r="C2475" s="7" t="n">
        <v>0</v>
      </c>
      <c r="D2475" s="7" t="n">
        <v>0</v>
      </c>
      <c r="E2475" s="7" t="s">
        <v>180</v>
      </c>
      <c r="F2475" s="7" t="n">
        <v>-1</v>
      </c>
      <c r="G2475" s="7" t="n">
        <v>1</v>
      </c>
      <c r="H2475" s="7" t="n">
        <v>0</v>
      </c>
    </row>
    <row r="2476" spans="1:19">
      <c r="A2476" t="s">
        <v>4</v>
      </c>
      <c r="B2476" s="4" t="s">
        <v>5</v>
      </c>
      <c r="C2476" s="4" t="s">
        <v>10</v>
      </c>
    </row>
    <row r="2477" spans="1:19">
      <c r="A2477" t="n">
        <v>19493</v>
      </c>
      <c r="B2477" s="30" t="n">
        <v>16</v>
      </c>
      <c r="C2477" s="7" t="n">
        <v>500</v>
      </c>
    </row>
    <row r="2478" spans="1:19">
      <c r="A2478" t="s">
        <v>4</v>
      </c>
      <c r="B2478" s="4" t="s">
        <v>5</v>
      </c>
      <c r="C2478" s="4" t="s">
        <v>13</v>
      </c>
      <c r="D2478" s="4" t="s">
        <v>10</v>
      </c>
      <c r="E2478" s="4" t="s">
        <v>22</v>
      </c>
      <c r="F2478" s="4" t="s">
        <v>10</v>
      </c>
      <c r="G2478" s="4" t="s">
        <v>9</v>
      </c>
      <c r="H2478" s="4" t="s">
        <v>9</v>
      </c>
      <c r="I2478" s="4" t="s">
        <v>10</v>
      </c>
      <c r="J2478" s="4" t="s">
        <v>10</v>
      </c>
      <c r="K2478" s="4" t="s">
        <v>9</v>
      </c>
      <c r="L2478" s="4" t="s">
        <v>9</v>
      </c>
      <c r="M2478" s="4" t="s">
        <v>9</v>
      </c>
      <c r="N2478" s="4" t="s">
        <v>9</v>
      </c>
      <c r="O2478" s="4" t="s">
        <v>6</v>
      </c>
    </row>
    <row r="2479" spans="1:19">
      <c r="A2479" t="n">
        <v>19496</v>
      </c>
      <c r="B2479" s="59" t="n">
        <v>50</v>
      </c>
      <c r="C2479" s="7" t="n">
        <v>0</v>
      </c>
      <c r="D2479" s="7" t="n">
        <v>4536</v>
      </c>
      <c r="E2479" s="7" t="n">
        <v>1</v>
      </c>
      <c r="F2479" s="7" t="n">
        <v>0</v>
      </c>
      <c r="G2479" s="7" t="n">
        <v>0</v>
      </c>
      <c r="H2479" s="7" t="n">
        <v>0</v>
      </c>
      <c r="I2479" s="7" t="n">
        <v>0</v>
      </c>
      <c r="J2479" s="7" t="n">
        <v>65533</v>
      </c>
      <c r="K2479" s="7" t="n">
        <v>0</v>
      </c>
      <c r="L2479" s="7" t="n">
        <v>0</v>
      </c>
      <c r="M2479" s="7" t="n">
        <v>0</v>
      </c>
      <c r="N2479" s="7" t="n">
        <v>0</v>
      </c>
      <c r="O2479" s="7" t="s">
        <v>12</v>
      </c>
    </row>
    <row r="2480" spans="1:19">
      <c r="A2480" t="s">
        <v>4</v>
      </c>
      <c r="B2480" s="4" t="s">
        <v>5</v>
      </c>
      <c r="C2480" s="4" t="s">
        <v>10</v>
      </c>
    </row>
    <row r="2481" spans="1:15">
      <c r="A2481" t="n">
        <v>19535</v>
      </c>
      <c r="B2481" s="30" t="n">
        <v>16</v>
      </c>
      <c r="C2481" s="7" t="n">
        <v>1000</v>
      </c>
    </row>
    <row r="2482" spans="1:15">
      <c r="A2482" t="s">
        <v>4</v>
      </c>
      <c r="B2482" s="4" t="s">
        <v>5</v>
      </c>
      <c r="C2482" s="4" t="s">
        <v>6</v>
      </c>
      <c r="D2482" s="4" t="s">
        <v>6</v>
      </c>
    </row>
    <row r="2483" spans="1:15">
      <c r="A2483" t="n">
        <v>19538</v>
      </c>
      <c r="B2483" s="76" t="n">
        <v>70</v>
      </c>
      <c r="C2483" s="7" t="s">
        <v>194</v>
      </c>
      <c r="D2483" s="7" t="s">
        <v>196</v>
      </c>
    </row>
    <row r="2484" spans="1:15">
      <c r="A2484" t="s">
        <v>4</v>
      </c>
      <c r="B2484" s="4" t="s">
        <v>5</v>
      </c>
      <c r="C2484" s="4" t="s">
        <v>13</v>
      </c>
      <c r="D2484" s="4" t="s">
        <v>10</v>
      </c>
    </row>
    <row r="2485" spans="1:15">
      <c r="A2485" t="n">
        <v>19554</v>
      </c>
      <c r="B2485" s="34" t="n">
        <v>58</v>
      </c>
      <c r="C2485" s="7" t="n">
        <v>255</v>
      </c>
      <c r="D2485" s="7" t="n">
        <v>0</v>
      </c>
    </row>
    <row r="2486" spans="1:15">
      <c r="A2486" t="s">
        <v>4</v>
      </c>
      <c r="B2486" s="4" t="s">
        <v>5</v>
      </c>
      <c r="C2486" s="4" t="s">
        <v>10</v>
      </c>
    </row>
    <row r="2487" spans="1:15">
      <c r="A2487" t="n">
        <v>19558</v>
      </c>
      <c r="B2487" s="30" t="n">
        <v>16</v>
      </c>
      <c r="C2487" s="7" t="n">
        <v>1000</v>
      </c>
    </row>
    <row r="2488" spans="1:15">
      <c r="A2488" t="s">
        <v>4</v>
      </c>
      <c r="B2488" s="4" t="s">
        <v>5</v>
      </c>
      <c r="C2488" s="4" t="s">
        <v>13</v>
      </c>
      <c r="D2488" s="4" t="s">
        <v>10</v>
      </c>
      <c r="E2488" s="4" t="s">
        <v>22</v>
      </c>
      <c r="F2488" s="4" t="s">
        <v>10</v>
      </c>
      <c r="G2488" s="4" t="s">
        <v>9</v>
      </c>
      <c r="H2488" s="4" t="s">
        <v>9</v>
      </c>
      <c r="I2488" s="4" t="s">
        <v>10</v>
      </c>
      <c r="J2488" s="4" t="s">
        <v>10</v>
      </c>
      <c r="K2488" s="4" t="s">
        <v>9</v>
      </c>
      <c r="L2488" s="4" t="s">
        <v>9</v>
      </c>
      <c r="M2488" s="4" t="s">
        <v>9</v>
      </c>
      <c r="N2488" s="4" t="s">
        <v>9</v>
      </c>
      <c r="O2488" s="4" t="s">
        <v>6</v>
      </c>
    </row>
    <row r="2489" spans="1:15">
      <c r="A2489" t="n">
        <v>19561</v>
      </c>
      <c r="B2489" s="59" t="n">
        <v>50</v>
      </c>
      <c r="C2489" s="7" t="n">
        <v>0</v>
      </c>
      <c r="D2489" s="7" t="n">
        <v>2130</v>
      </c>
      <c r="E2489" s="7" t="n">
        <v>1</v>
      </c>
      <c r="F2489" s="7" t="n">
        <v>0</v>
      </c>
      <c r="G2489" s="7" t="n">
        <v>0</v>
      </c>
      <c r="H2489" s="7" t="n">
        <v>0</v>
      </c>
      <c r="I2489" s="7" t="n">
        <v>0</v>
      </c>
      <c r="J2489" s="7" t="n">
        <v>65533</v>
      </c>
      <c r="K2489" s="7" t="n">
        <v>0</v>
      </c>
      <c r="L2489" s="7" t="n">
        <v>0</v>
      </c>
      <c r="M2489" s="7" t="n">
        <v>0</v>
      </c>
      <c r="N2489" s="7" t="n">
        <v>0</v>
      </c>
      <c r="O2489" s="7" t="s">
        <v>12</v>
      </c>
    </row>
    <row r="2490" spans="1:15">
      <c r="A2490" t="s">
        <v>4</v>
      </c>
      <c r="B2490" s="4" t="s">
        <v>5</v>
      </c>
      <c r="C2490" s="4" t="s">
        <v>13</v>
      </c>
      <c r="D2490" s="4" t="s">
        <v>10</v>
      </c>
    </row>
    <row r="2491" spans="1:15">
      <c r="A2491" t="n">
        <v>19600</v>
      </c>
      <c r="B2491" s="32" t="n">
        <v>45</v>
      </c>
      <c r="C2491" s="7" t="n">
        <v>7</v>
      </c>
      <c r="D2491" s="7" t="n">
        <v>255</v>
      </c>
    </row>
    <row r="2492" spans="1:15">
      <c r="A2492" t="s">
        <v>4</v>
      </c>
      <c r="B2492" s="4" t="s">
        <v>5</v>
      </c>
      <c r="C2492" s="4" t="s">
        <v>10</v>
      </c>
    </row>
    <row r="2493" spans="1:15">
      <c r="A2493" t="n">
        <v>19604</v>
      </c>
      <c r="B2493" s="30" t="n">
        <v>16</v>
      </c>
      <c r="C2493" s="7" t="n">
        <v>1000</v>
      </c>
    </row>
    <row r="2494" spans="1:15">
      <c r="A2494" t="s">
        <v>4</v>
      </c>
      <c r="B2494" s="4" t="s">
        <v>5</v>
      </c>
      <c r="C2494" s="4" t="s">
        <v>13</v>
      </c>
      <c r="D2494" s="4" t="s">
        <v>10</v>
      </c>
      <c r="E2494" s="4" t="s">
        <v>22</v>
      </c>
    </row>
    <row r="2495" spans="1:15">
      <c r="A2495" t="n">
        <v>19607</v>
      </c>
      <c r="B2495" s="34" t="n">
        <v>58</v>
      </c>
      <c r="C2495" s="7" t="n">
        <v>101</v>
      </c>
      <c r="D2495" s="7" t="n">
        <v>500</v>
      </c>
      <c r="E2495" s="7" t="n">
        <v>1</v>
      </c>
    </row>
    <row r="2496" spans="1:15">
      <c r="A2496" t="s">
        <v>4</v>
      </c>
      <c r="B2496" s="4" t="s">
        <v>5</v>
      </c>
      <c r="C2496" s="4" t="s">
        <v>13</v>
      </c>
      <c r="D2496" s="4" t="s">
        <v>10</v>
      </c>
    </row>
    <row r="2497" spans="1:15">
      <c r="A2497" t="n">
        <v>19615</v>
      </c>
      <c r="B2497" s="34" t="n">
        <v>58</v>
      </c>
      <c r="C2497" s="7" t="n">
        <v>254</v>
      </c>
      <c r="D2497" s="7" t="n">
        <v>0</v>
      </c>
    </row>
    <row r="2498" spans="1:15">
      <c r="A2498" t="s">
        <v>4</v>
      </c>
      <c r="B2498" s="4" t="s">
        <v>5</v>
      </c>
      <c r="C2498" s="4" t="s">
        <v>13</v>
      </c>
      <c r="D2498" s="4" t="s">
        <v>13</v>
      </c>
      <c r="E2498" s="4" t="s">
        <v>22</v>
      </c>
      <c r="F2498" s="4" t="s">
        <v>22</v>
      </c>
      <c r="G2498" s="4" t="s">
        <v>22</v>
      </c>
      <c r="H2498" s="4" t="s">
        <v>10</v>
      </c>
    </row>
    <row r="2499" spans="1:15">
      <c r="A2499" t="n">
        <v>19619</v>
      </c>
      <c r="B2499" s="32" t="n">
        <v>45</v>
      </c>
      <c r="C2499" s="7" t="n">
        <v>2</v>
      </c>
      <c r="D2499" s="7" t="n">
        <v>3</v>
      </c>
      <c r="E2499" s="7" t="n">
        <v>-19.1700000762939</v>
      </c>
      <c r="F2499" s="7" t="n">
        <v>-213.630004882813</v>
      </c>
      <c r="G2499" s="7" t="n">
        <v>-390.220001220703</v>
      </c>
      <c r="H2499" s="7" t="n">
        <v>0</v>
      </c>
    </row>
    <row r="2500" spans="1:15">
      <c r="A2500" t="s">
        <v>4</v>
      </c>
      <c r="B2500" s="4" t="s">
        <v>5</v>
      </c>
      <c r="C2500" s="4" t="s">
        <v>13</v>
      </c>
      <c r="D2500" s="4" t="s">
        <v>13</v>
      </c>
      <c r="E2500" s="4" t="s">
        <v>22</v>
      </c>
      <c r="F2500" s="4" t="s">
        <v>22</v>
      </c>
      <c r="G2500" s="4" t="s">
        <v>22</v>
      </c>
      <c r="H2500" s="4" t="s">
        <v>10</v>
      </c>
      <c r="I2500" s="4" t="s">
        <v>13</v>
      </c>
    </row>
    <row r="2501" spans="1:15">
      <c r="A2501" t="n">
        <v>19636</v>
      </c>
      <c r="B2501" s="32" t="n">
        <v>45</v>
      </c>
      <c r="C2501" s="7" t="n">
        <v>4</v>
      </c>
      <c r="D2501" s="7" t="n">
        <v>3</v>
      </c>
      <c r="E2501" s="7" t="n">
        <v>351.239990234375</v>
      </c>
      <c r="F2501" s="7" t="n">
        <v>221.949996948242</v>
      </c>
      <c r="G2501" s="7" t="n">
        <v>0</v>
      </c>
      <c r="H2501" s="7" t="n">
        <v>0</v>
      </c>
      <c r="I2501" s="7" t="n">
        <v>0</v>
      </c>
    </row>
    <row r="2502" spans="1:15">
      <c r="A2502" t="s">
        <v>4</v>
      </c>
      <c r="B2502" s="4" t="s">
        <v>5</v>
      </c>
      <c r="C2502" s="4" t="s">
        <v>13</v>
      </c>
      <c r="D2502" s="4" t="s">
        <v>13</v>
      </c>
      <c r="E2502" s="4" t="s">
        <v>22</v>
      </c>
      <c r="F2502" s="4" t="s">
        <v>10</v>
      </c>
    </row>
    <row r="2503" spans="1:15">
      <c r="A2503" t="n">
        <v>19654</v>
      </c>
      <c r="B2503" s="32" t="n">
        <v>45</v>
      </c>
      <c r="C2503" s="7" t="n">
        <v>5</v>
      </c>
      <c r="D2503" s="7" t="n">
        <v>3</v>
      </c>
      <c r="E2503" s="7" t="n">
        <v>2.40000009536743</v>
      </c>
      <c r="F2503" s="7" t="n">
        <v>0</v>
      </c>
    </row>
    <row r="2504" spans="1:15">
      <c r="A2504" t="s">
        <v>4</v>
      </c>
      <c r="B2504" s="4" t="s">
        <v>5</v>
      </c>
      <c r="C2504" s="4" t="s">
        <v>13</v>
      </c>
      <c r="D2504" s="4" t="s">
        <v>13</v>
      </c>
      <c r="E2504" s="4" t="s">
        <v>22</v>
      </c>
      <c r="F2504" s="4" t="s">
        <v>10</v>
      </c>
    </row>
    <row r="2505" spans="1:15">
      <c r="A2505" t="n">
        <v>19663</v>
      </c>
      <c r="B2505" s="32" t="n">
        <v>45</v>
      </c>
      <c r="C2505" s="7" t="n">
        <v>11</v>
      </c>
      <c r="D2505" s="7" t="n">
        <v>3</v>
      </c>
      <c r="E2505" s="7" t="n">
        <v>40</v>
      </c>
      <c r="F2505" s="7" t="n">
        <v>0</v>
      </c>
    </row>
    <row r="2506" spans="1:15">
      <c r="A2506" t="s">
        <v>4</v>
      </c>
      <c r="B2506" s="4" t="s">
        <v>5</v>
      </c>
      <c r="C2506" s="4" t="s">
        <v>13</v>
      </c>
      <c r="D2506" s="4" t="s">
        <v>13</v>
      </c>
      <c r="E2506" s="4" t="s">
        <v>22</v>
      </c>
      <c r="F2506" s="4" t="s">
        <v>10</v>
      </c>
    </row>
    <row r="2507" spans="1:15">
      <c r="A2507" t="n">
        <v>19672</v>
      </c>
      <c r="B2507" s="32" t="n">
        <v>45</v>
      </c>
      <c r="C2507" s="7" t="n">
        <v>5</v>
      </c>
      <c r="D2507" s="7" t="n">
        <v>3</v>
      </c>
      <c r="E2507" s="7" t="n">
        <v>2.90000009536743</v>
      </c>
      <c r="F2507" s="7" t="n">
        <v>6000</v>
      </c>
    </row>
    <row r="2508" spans="1:15">
      <c r="A2508" t="s">
        <v>4</v>
      </c>
      <c r="B2508" s="4" t="s">
        <v>5</v>
      </c>
      <c r="C2508" s="4" t="s">
        <v>13</v>
      </c>
      <c r="D2508" s="4" t="s">
        <v>10</v>
      </c>
    </row>
    <row r="2509" spans="1:15">
      <c r="A2509" t="n">
        <v>19681</v>
      </c>
      <c r="B2509" s="34" t="n">
        <v>58</v>
      </c>
      <c r="C2509" s="7" t="n">
        <v>255</v>
      </c>
      <c r="D2509" s="7" t="n">
        <v>0</v>
      </c>
    </row>
    <row r="2510" spans="1:15">
      <c r="A2510" t="s">
        <v>4</v>
      </c>
      <c r="B2510" s="4" t="s">
        <v>5</v>
      </c>
      <c r="C2510" s="4" t="s">
        <v>10</v>
      </c>
    </row>
    <row r="2511" spans="1:15">
      <c r="A2511" t="n">
        <v>19685</v>
      </c>
      <c r="B2511" s="30" t="n">
        <v>16</v>
      </c>
      <c r="C2511" s="7" t="n">
        <v>4500</v>
      </c>
    </row>
    <row r="2512" spans="1:15">
      <c r="A2512" t="s">
        <v>4</v>
      </c>
      <c r="B2512" s="4" t="s">
        <v>5</v>
      </c>
      <c r="C2512" s="4" t="s">
        <v>13</v>
      </c>
      <c r="D2512" s="4" t="s">
        <v>10</v>
      </c>
      <c r="E2512" s="4" t="s">
        <v>10</v>
      </c>
    </row>
    <row r="2513" spans="1:9">
      <c r="A2513" t="n">
        <v>19688</v>
      </c>
      <c r="B2513" s="59" t="n">
        <v>50</v>
      </c>
      <c r="C2513" s="7" t="n">
        <v>1</v>
      </c>
      <c r="D2513" s="7" t="n">
        <v>4536</v>
      </c>
      <c r="E2513" s="7" t="n">
        <v>500</v>
      </c>
    </row>
    <row r="2514" spans="1:9">
      <c r="A2514" t="s">
        <v>4</v>
      </c>
      <c r="B2514" s="4" t="s">
        <v>5</v>
      </c>
      <c r="C2514" s="4" t="s">
        <v>10</v>
      </c>
      <c r="D2514" s="4" t="s">
        <v>13</v>
      </c>
      <c r="E2514" s="4" t="s">
        <v>6</v>
      </c>
      <c r="F2514" s="4" t="s">
        <v>22</v>
      </c>
      <c r="G2514" s="4" t="s">
        <v>22</v>
      </c>
      <c r="H2514" s="4" t="s">
        <v>22</v>
      </c>
    </row>
    <row r="2515" spans="1:9">
      <c r="A2515" t="n">
        <v>19694</v>
      </c>
      <c r="B2515" s="47" t="n">
        <v>48</v>
      </c>
      <c r="C2515" s="7" t="n">
        <v>0</v>
      </c>
      <c r="D2515" s="7" t="n">
        <v>0</v>
      </c>
      <c r="E2515" s="7" t="s">
        <v>181</v>
      </c>
      <c r="F2515" s="7" t="n">
        <v>-1</v>
      </c>
      <c r="G2515" s="7" t="n">
        <v>1</v>
      </c>
      <c r="H2515" s="7" t="n">
        <v>0</v>
      </c>
    </row>
    <row r="2516" spans="1:9">
      <c r="A2516" t="s">
        <v>4</v>
      </c>
      <c r="B2516" s="4" t="s">
        <v>5</v>
      </c>
      <c r="C2516" s="4" t="s">
        <v>13</v>
      </c>
      <c r="D2516" s="4" t="s">
        <v>10</v>
      </c>
    </row>
    <row r="2517" spans="1:9">
      <c r="A2517" t="n">
        <v>19721</v>
      </c>
      <c r="B2517" s="32" t="n">
        <v>45</v>
      </c>
      <c r="C2517" s="7" t="n">
        <v>7</v>
      </c>
      <c r="D2517" s="7" t="n">
        <v>255</v>
      </c>
    </row>
    <row r="2518" spans="1:9">
      <c r="A2518" t="s">
        <v>4</v>
      </c>
      <c r="B2518" s="4" t="s">
        <v>5</v>
      </c>
      <c r="C2518" s="4" t="s">
        <v>13</v>
      </c>
      <c r="D2518" s="4" t="s">
        <v>10</v>
      </c>
      <c r="E2518" s="4" t="s">
        <v>22</v>
      </c>
    </row>
    <row r="2519" spans="1:9">
      <c r="A2519" t="n">
        <v>19725</v>
      </c>
      <c r="B2519" s="34" t="n">
        <v>58</v>
      </c>
      <c r="C2519" s="7" t="n">
        <v>101</v>
      </c>
      <c r="D2519" s="7" t="n">
        <v>500</v>
      </c>
      <c r="E2519" s="7" t="n">
        <v>1</v>
      </c>
    </row>
    <row r="2520" spans="1:9">
      <c r="A2520" t="s">
        <v>4</v>
      </c>
      <c r="B2520" s="4" t="s">
        <v>5</v>
      </c>
      <c r="C2520" s="4" t="s">
        <v>13</v>
      </c>
      <c r="D2520" s="4" t="s">
        <v>10</v>
      </c>
    </row>
    <row r="2521" spans="1:9">
      <c r="A2521" t="n">
        <v>19733</v>
      </c>
      <c r="B2521" s="34" t="n">
        <v>58</v>
      </c>
      <c r="C2521" s="7" t="n">
        <v>254</v>
      </c>
      <c r="D2521" s="7" t="n">
        <v>0</v>
      </c>
    </row>
    <row r="2522" spans="1:9">
      <c r="A2522" t="s">
        <v>4</v>
      </c>
      <c r="B2522" s="4" t="s">
        <v>5</v>
      </c>
      <c r="C2522" s="4" t="s">
        <v>13</v>
      </c>
      <c r="D2522" s="4" t="s">
        <v>13</v>
      </c>
      <c r="E2522" s="4" t="s">
        <v>22</v>
      </c>
      <c r="F2522" s="4" t="s">
        <v>22</v>
      </c>
      <c r="G2522" s="4" t="s">
        <v>22</v>
      </c>
      <c r="H2522" s="4" t="s">
        <v>10</v>
      </c>
    </row>
    <row r="2523" spans="1:9">
      <c r="A2523" t="n">
        <v>19737</v>
      </c>
      <c r="B2523" s="32" t="n">
        <v>45</v>
      </c>
      <c r="C2523" s="7" t="n">
        <v>2</v>
      </c>
      <c r="D2523" s="7" t="n">
        <v>3</v>
      </c>
      <c r="E2523" s="7" t="n">
        <v>-19.0300006866455</v>
      </c>
      <c r="F2523" s="7" t="n">
        <v>-213.600006103516</v>
      </c>
      <c r="G2523" s="7" t="n">
        <v>-390.309997558594</v>
      </c>
      <c r="H2523" s="7" t="n">
        <v>0</v>
      </c>
    </row>
    <row r="2524" spans="1:9">
      <c r="A2524" t="s">
        <v>4</v>
      </c>
      <c r="B2524" s="4" t="s">
        <v>5</v>
      </c>
      <c r="C2524" s="4" t="s">
        <v>13</v>
      </c>
      <c r="D2524" s="4" t="s">
        <v>13</v>
      </c>
      <c r="E2524" s="4" t="s">
        <v>22</v>
      </c>
      <c r="F2524" s="4" t="s">
        <v>22</v>
      </c>
      <c r="G2524" s="4" t="s">
        <v>22</v>
      </c>
      <c r="H2524" s="4" t="s">
        <v>10</v>
      </c>
      <c r="I2524" s="4" t="s">
        <v>13</v>
      </c>
    </row>
    <row r="2525" spans="1:9">
      <c r="A2525" t="n">
        <v>19754</v>
      </c>
      <c r="B2525" s="32" t="n">
        <v>45</v>
      </c>
      <c r="C2525" s="7" t="n">
        <v>4</v>
      </c>
      <c r="D2525" s="7" t="n">
        <v>3</v>
      </c>
      <c r="E2525" s="7" t="n">
        <v>0.5</v>
      </c>
      <c r="F2525" s="7" t="n">
        <v>314.600006103516</v>
      </c>
      <c r="G2525" s="7" t="n">
        <v>12</v>
      </c>
      <c r="H2525" s="7" t="n">
        <v>0</v>
      </c>
      <c r="I2525" s="7" t="n">
        <v>0</v>
      </c>
    </row>
    <row r="2526" spans="1:9">
      <c r="A2526" t="s">
        <v>4</v>
      </c>
      <c r="B2526" s="4" t="s">
        <v>5</v>
      </c>
      <c r="C2526" s="4" t="s">
        <v>13</v>
      </c>
      <c r="D2526" s="4" t="s">
        <v>13</v>
      </c>
      <c r="E2526" s="4" t="s">
        <v>22</v>
      </c>
      <c r="F2526" s="4" t="s">
        <v>10</v>
      </c>
    </row>
    <row r="2527" spans="1:9">
      <c r="A2527" t="n">
        <v>19772</v>
      </c>
      <c r="B2527" s="32" t="n">
        <v>45</v>
      </c>
      <c r="C2527" s="7" t="n">
        <v>5</v>
      </c>
      <c r="D2527" s="7" t="n">
        <v>3</v>
      </c>
      <c r="E2527" s="7" t="n">
        <v>1.20000004768372</v>
      </c>
      <c r="F2527" s="7" t="n">
        <v>0</v>
      </c>
    </row>
    <row r="2528" spans="1:9">
      <c r="A2528" t="s">
        <v>4</v>
      </c>
      <c r="B2528" s="4" t="s">
        <v>5</v>
      </c>
      <c r="C2528" s="4" t="s">
        <v>13</v>
      </c>
      <c r="D2528" s="4" t="s">
        <v>13</v>
      </c>
      <c r="E2528" s="4" t="s">
        <v>22</v>
      </c>
      <c r="F2528" s="4" t="s">
        <v>22</v>
      </c>
      <c r="G2528" s="4" t="s">
        <v>22</v>
      </c>
      <c r="H2528" s="4" t="s">
        <v>10</v>
      </c>
    </row>
    <row r="2529" spans="1:9">
      <c r="A2529" t="n">
        <v>19781</v>
      </c>
      <c r="B2529" s="32" t="n">
        <v>45</v>
      </c>
      <c r="C2529" s="7" t="n">
        <v>2</v>
      </c>
      <c r="D2529" s="7" t="n">
        <v>3</v>
      </c>
      <c r="E2529" s="7" t="n">
        <v>-18.6900005340576</v>
      </c>
      <c r="F2529" s="7" t="n">
        <v>-213.509994506836</v>
      </c>
      <c r="G2529" s="7" t="n">
        <v>-390.640014648438</v>
      </c>
      <c r="H2529" s="7" t="n">
        <v>30000</v>
      </c>
    </row>
    <row r="2530" spans="1:9">
      <c r="A2530" t="s">
        <v>4</v>
      </c>
      <c r="B2530" s="4" t="s">
        <v>5</v>
      </c>
      <c r="C2530" s="4" t="s">
        <v>13</v>
      </c>
      <c r="D2530" s="4" t="s">
        <v>13</v>
      </c>
      <c r="E2530" s="4" t="s">
        <v>22</v>
      </c>
      <c r="F2530" s="4" t="s">
        <v>22</v>
      </c>
      <c r="G2530" s="4" t="s">
        <v>22</v>
      </c>
      <c r="H2530" s="4" t="s">
        <v>10</v>
      </c>
      <c r="I2530" s="4" t="s">
        <v>13</v>
      </c>
    </row>
    <row r="2531" spans="1:9">
      <c r="A2531" t="n">
        <v>19798</v>
      </c>
      <c r="B2531" s="32" t="n">
        <v>45</v>
      </c>
      <c r="C2531" s="7" t="n">
        <v>4</v>
      </c>
      <c r="D2531" s="7" t="n">
        <v>3</v>
      </c>
      <c r="E2531" s="7" t="n">
        <v>8.28999996185303</v>
      </c>
      <c r="F2531" s="7" t="n">
        <v>321.25</v>
      </c>
      <c r="G2531" s="7" t="n">
        <v>12</v>
      </c>
      <c r="H2531" s="7" t="n">
        <v>30000</v>
      </c>
      <c r="I2531" s="7" t="n">
        <v>0</v>
      </c>
    </row>
    <row r="2532" spans="1:9">
      <c r="A2532" t="s">
        <v>4</v>
      </c>
      <c r="B2532" s="4" t="s">
        <v>5</v>
      </c>
      <c r="C2532" s="4" t="s">
        <v>13</v>
      </c>
      <c r="D2532" s="4" t="s">
        <v>13</v>
      </c>
      <c r="E2532" s="4" t="s">
        <v>22</v>
      </c>
      <c r="F2532" s="4" t="s">
        <v>10</v>
      </c>
    </row>
    <row r="2533" spans="1:9">
      <c r="A2533" t="n">
        <v>19816</v>
      </c>
      <c r="B2533" s="32" t="n">
        <v>45</v>
      </c>
      <c r="C2533" s="7" t="n">
        <v>5</v>
      </c>
      <c r="D2533" s="7" t="n">
        <v>3</v>
      </c>
      <c r="E2533" s="7" t="n">
        <v>1.20000004768372</v>
      </c>
      <c r="F2533" s="7" t="n">
        <v>30000</v>
      </c>
    </row>
    <row r="2534" spans="1:9">
      <c r="A2534" t="s">
        <v>4</v>
      </c>
      <c r="B2534" s="4" t="s">
        <v>5</v>
      </c>
      <c r="C2534" s="4" t="s">
        <v>13</v>
      </c>
      <c r="D2534" s="4" t="s">
        <v>10</v>
      </c>
    </row>
    <row r="2535" spans="1:9">
      <c r="A2535" t="n">
        <v>19825</v>
      </c>
      <c r="B2535" s="34" t="n">
        <v>58</v>
      </c>
      <c r="C2535" s="7" t="n">
        <v>255</v>
      </c>
      <c r="D2535" s="7" t="n">
        <v>0</v>
      </c>
    </row>
    <row r="2536" spans="1:9">
      <c r="A2536" t="s">
        <v>4</v>
      </c>
      <c r="B2536" s="4" t="s">
        <v>5</v>
      </c>
      <c r="C2536" s="4" t="s">
        <v>13</v>
      </c>
      <c r="D2536" s="4" t="s">
        <v>10</v>
      </c>
      <c r="E2536" s="4" t="s">
        <v>6</v>
      </c>
    </row>
    <row r="2537" spans="1:9">
      <c r="A2537" t="n">
        <v>19829</v>
      </c>
      <c r="B2537" s="36" t="n">
        <v>51</v>
      </c>
      <c r="C2537" s="7" t="n">
        <v>4</v>
      </c>
      <c r="D2537" s="7" t="n">
        <v>7032</v>
      </c>
      <c r="E2537" s="7" t="s">
        <v>61</v>
      </c>
    </row>
    <row r="2538" spans="1:9">
      <c r="A2538" t="s">
        <v>4</v>
      </c>
      <c r="B2538" s="4" t="s">
        <v>5</v>
      </c>
      <c r="C2538" s="4" t="s">
        <v>10</v>
      </c>
    </row>
    <row r="2539" spans="1:9">
      <c r="A2539" t="n">
        <v>19842</v>
      </c>
      <c r="B2539" s="30" t="n">
        <v>16</v>
      </c>
      <c r="C2539" s="7" t="n">
        <v>0</v>
      </c>
    </row>
    <row r="2540" spans="1:9">
      <c r="A2540" t="s">
        <v>4</v>
      </c>
      <c r="B2540" s="4" t="s">
        <v>5</v>
      </c>
      <c r="C2540" s="4" t="s">
        <v>10</v>
      </c>
      <c r="D2540" s="4" t="s">
        <v>13</v>
      </c>
      <c r="E2540" s="4" t="s">
        <v>9</v>
      </c>
      <c r="F2540" s="4" t="s">
        <v>37</v>
      </c>
      <c r="G2540" s="4" t="s">
        <v>13</v>
      </c>
      <c r="H2540" s="4" t="s">
        <v>13</v>
      </c>
    </row>
    <row r="2541" spans="1:9">
      <c r="A2541" t="n">
        <v>19845</v>
      </c>
      <c r="B2541" s="37" t="n">
        <v>26</v>
      </c>
      <c r="C2541" s="7" t="n">
        <v>7032</v>
      </c>
      <c r="D2541" s="7" t="n">
        <v>17</v>
      </c>
      <c r="E2541" s="7" t="n">
        <v>18403</v>
      </c>
      <c r="F2541" s="7" t="s">
        <v>197</v>
      </c>
      <c r="G2541" s="7" t="n">
        <v>2</v>
      </c>
      <c r="H2541" s="7" t="n">
        <v>0</v>
      </c>
    </row>
    <row r="2542" spans="1:9">
      <c r="A2542" t="s">
        <v>4</v>
      </c>
      <c r="B2542" s="4" t="s">
        <v>5</v>
      </c>
    </row>
    <row r="2543" spans="1:9">
      <c r="A2543" t="n">
        <v>19917</v>
      </c>
      <c r="B2543" s="28" t="n">
        <v>28</v>
      </c>
    </row>
    <row r="2544" spans="1:9">
      <c r="A2544" t="s">
        <v>4</v>
      </c>
      <c r="B2544" s="4" t="s">
        <v>5</v>
      </c>
      <c r="C2544" s="4" t="s">
        <v>10</v>
      </c>
      <c r="D2544" s="4" t="s">
        <v>10</v>
      </c>
      <c r="E2544" s="4" t="s">
        <v>10</v>
      </c>
    </row>
    <row r="2545" spans="1:9">
      <c r="A2545" t="n">
        <v>19918</v>
      </c>
      <c r="B2545" s="58" t="n">
        <v>61</v>
      </c>
      <c r="C2545" s="7" t="n">
        <v>7032</v>
      </c>
      <c r="D2545" s="7" t="n">
        <v>0</v>
      </c>
      <c r="E2545" s="7" t="n">
        <v>1000</v>
      </c>
    </row>
    <row r="2546" spans="1:9">
      <c r="A2546" t="s">
        <v>4</v>
      </c>
      <c r="B2546" s="4" t="s">
        <v>5</v>
      </c>
      <c r="C2546" s="4" t="s">
        <v>10</v>
      </c>
    </row>
    <row r="2547" spans="1:9">
      <c r="A2547" t="n">
        <v>19925</v>
      </c>
      <c r="B2547" s="30" t="n">
        <v>16</v>
      </c>
      <c r="C2547" s="7" t="n">
        <v>300</v>
      </c>
    </row>
    <row r="2548" spans="1:9">
      <c r="A2548" t="s">
        <v>4</v>
      </c>
      <c r="B2548" s="4" t="s">
        <v>5</v>
      </c>
      <c r="C2548" s="4" t="s">
        <v>13</v>
      </c>
      <c r="D2548" s="4" t="s">
        <v>10</v>
      </c>
      <c r="E2548" s="4" t="s">
        <v>6</v>
      </c>
    </row>
    <row r="2549" spans="1:9">
      <c r="A2549" t="n">
        <v>19928</v>
      </c>
      <c r="B2549" s="36" t="n">
        <v>51</v>
      </c>
      <c r="C2549" s="7" t="n">
        <v>4</v>
      </c>
      <c r="D2549" s="7" t="n">
        <v>7032</v>
      </c>
      <c r="E2549" s="7" t="s">
        <v>198</v>
      </c>
    </row>
    <row r="2550" spans="1:9">
      <c r="A2550" t="s">
        <v>4</v>
      </c>
      <c r="B2550" s="4" t="s">
        <v>5</v>
      </c>
      <c r="C2550" s="4" t="s">
        <v>10</v>
      </c>
    </row>
    <row r="2551" spans="1:9">
      <c r="A2551" t="n">
        <v>19941</v>
      </c>
      <c r="B2551" s="30" t="n">
        <v>16</v>
      </c>
      <c r="C2551" s="7" t="n">
        <v>0</v>
      </c>
    </row>
    <row r="2552" spans="1:9">
      <c r="A2552" t="s">
        <v>4</v>
      </c>
      <c r="B2552" s="4" t="s">
        <v>5</v>
      </c>
      <c r="C2552" s="4" t="s">
        <v>10</v>
      </c>
      <c r="D2552" s="4" t="s">
        <v>13</v>
      </c>
      <c r="E2552" s="4" t="s">
        <v>9</v>
      </c>
      <c r="F2552" s="4" t="s">
        <v>37</v>
      </c>
      <c r="G2552" s="4" t="s">
        <v>13</v>
      </c>
      <c r="H2552" s="4" t="s">
        <v>13</v>
      </c>
    </row>
    <row r="2553" spans="1:9">
      <c r="A2553" t="n">
        <v>19944</v>
      </c>
      <c r="B2553" s="37" t="n">
        <v>26</v>
      </c>
      <c r="C2553" s="7" t="n">
        <v>7032</v>
      </c>
      <c r="D2553" s="7" t="n">
        <v>17</v>
      </c>
      <c r="E2553" s="7" t="n">
        <v>18404</v>
      </c>
      <c r="F2553" s="7" t="s">
        <v>199</v>
      </c>
      <c r="G2553" s="7" t="n">
        <v>2</v>
      </c>
      <c r="H2553" s="7" t="n">
        <v>0</v>
      </c>
    </row>
    <row r="2554" spans="1:9">
      <c r="A2554" t="s">
        <v>4</v>
      </c>
      <c r="B2554" s="4" t="s">
        <v>5</v>
      </c>
    </row>
    <row r="2555" spans="1:9">
      <c r="A2555" t="n">
        <v>20004</v>
      </c>
      <c r="B2555" s="28" t="n">
        <v>28</v>
      </c>
    </row>
    <row r="2556" spans="1:9">
      <c r="A2556" t="s">
        <v>4</v>
      </c>
      <c r="B2556" s="4" t="s">
        <v>5</v>
      </c>
      <c r="C2556" s="4" t="s">
        <v>13</v>
      </c>
      <c r="D2556" s="4" t="s">
        <v>10</v>
      </c>
      <c r="E2556" s="4" t="s">
        <v>6</v>
      </c>
      <c r="F2556" s="4" t="s">
        <v>6</v>
      </c>
      <c r="G2556" s="4" t="s">
        <v>6</v>
      </c>
      <c r="H2556" s="4" t="s">
        <v>6</v>
      </c>
    </row>
    <row r="2557" spans="1:9">
      <c r="A2557" t="n">
        <v>20005</v>
      </c>
      <c r="B2557" s="36" t="n">
        <v>51</v>
      </c>
      <c r="C2557" s="7" t="n">
        <v>3</v>
      </c>
      <c r="D2557" s="7" t="n">
        <v>0</v>
      </c>
      <c r="E2557" s="7" t="s">
        <v>162</v>
      </c>
      <c r="F2557" s="7" t="s">
        <v>51</v>
      </c>
      <c r="G2557" s="7" t="s">
        <v>50</v>
      </c>
      <c r="H2557" s="7" t="s">
        <v>51</v>
      </c>
    </row>
    <row r="2558" spans="1:9">
      <c r="A2558" t="s">
        <v>4</v>
      </c>
      <c r="B2558" s="4" t="s">
        <v>5</v>
      </c>
      <c r="C2558" s="4" t="s">
        <v>10</v>
      </c>
      <c r="D2558" s="4" t="s">
        <v>13</v>
      </c>
      <c r="E2558" s="4" t="s">
        <v>13</v>
      </c>
      <c r="F2558" s="4" t="s">
        <v>6</v>
      </c>
    </row>
    <row r="2559" spans="1:9">
      <c r="A2559" t="n">
        <v>20018</v>
      </c>
      <c r="B2559" s="53" t="n">
        <v>20</v>
      </c>
      <c r="C2559" s="7" t="n">
        <v>0</v>
      </c>
      <c r="D2559" s="7" t="n">
        <v>2</v>
      </c>
      <c r="E2559" s="7" t="n">
        <v>10</v>
      </c>
      <c r="F2559" s="7" t="s">
        <v>200</v>
      </c>
    </row>
    <row r="2560" spans="1:9">
      <c r="A2560" t="s">
        <v>4</v>
      </c>
      <c r="B2560" s="4" t="s">
        <v>5</v>
      </c>
      <c r="C2560" s="4" t="s">
        <v>10</v>
      </c>
    </row>
    <row r="2561" spans="1:8">
      <c r="A2561" t="n">
        <v>20039</v>
      </c>
      <c r="B2561" s="30" t="n">
        <v>16</v>
      </c>
      <c r="C2561" s="7" t="n">
        <v>500</v>
      </c>
    </row>
    <row r="2562" spans="1:8">
      <c r="A2562" t="s">
        <v>4</v>
      </c>
      <c r="B2562" s="4" t="s">
        <v>5</v>
      </c>
      <c r="C2562" s="4" t="s">
        <v>13</v>
      </c>
      <c r="D2562" s="4" t="s">
        <v>10</v>
      </c>
      <c r="E2562" s="4" t="s">
        <v>6</v>
      </c>
    </row>
    <row r="2563" spans="1:8">
      <c r="A2563" t="n">
        <v>20042</v>
      </c>
      <c r="B2563" s="36" t="n">
        <v>51</v>
      </c>
      <c r="C2563" s="7" t="n">
        <v>4</v>
      </c>
      <c r="D2563" s="7" t="n">
        <v>0</v>
      </c>
      <c r="E2563" s="7" t="s">
        <v>201</v>
      </c>
    </row>
    <row r="2564" spans="1:8">
      <c r="A2564" t="s">
        <v>4</v>
      </c>
      <c r="B2564" s="4" t="s">
        <v>5</v>
      </c>
      <c r="C2564" s="4" t="s">
        <v>10</v>
      </c>
    </row>
    <row r="2565" spans="1:8">
      <c r="A2565" t="n">
        <v>20055</v>
      </c>
      <c r="B2565" s="30" t="n">
        <v>16</v>
      </c>
      <c r="C2565" s="7" t="n">
        <v>0</v>
      </c>
    </row>
    <row r="2566" spans="1:8">
      <c r="A2566" t="s">
        <v>4</v>
      </c>
      <c r="B2566" s="4" t="s">
        <v>5</v>
      </c>
      <c r="C2566" s="4" t="s">
        <v>10</v>
      </c>
      <c r="D2566" s="4" t="s">
        <v>13</v>
      </c>
      <c r="E2566" s="4" t="s">
        <v>9</v>
      </c>
      <c r="F2566" s="4" t="s">
        <v>37</v>
      </c>
      <c r="G2566" s="4" t="s">
        <v>13</v>
      </c>
      <c r="H2566" s="4" t="s">
        <v>13</v>
      </c>
      <c r="I2566" s="4" t="s">
        <v>13</v>
      </c>
      <c r="J2566" s="4" t="s">
        <v>9</v>
      </c>
      <c r="K2566" s="4" t="s">
        <v>37</v>
      </c>
      <c r="L2566" s="4" t="s">
        <v>13</v>
      </c>
      <c r="M2566" s="4" t="s">
        <v>13</v>
      </c>
      <c r="N2566" s="4" t="s">
        <v>13</v>
      </c>
      <c r="O2566" s="4" t="s">
        <v>9</v>
      </c>
      <c r="P2566" s="4" t="s">
        <v>37</v>
      </c>
      <c r="Q2566" s="4" t="s">
        <v>13</v>
      </c>
      <c r="R2566" s="4" t="s">
        <v>13</v>
      </c>
    </row>
    <row r="2567" spans="1:8">
      <c r="A2567" t="n">
        <v>20058</v>
      </c>
      <c r="B2567" s="37" t="n">
        <v>26</v>
      </c>
      <c r="C2567" s="7" t="n">
        <v>0</v>
      </c>
      <c r="D2567" s="7" t="n">
        <v>17</v>
      </c>
      <c r="E2567" s="7" t="n">
        <v>52423</v>
      </c>
      <c r="F2567" s="7" t="s">
        <v>202</v>
      </c>
      <c r="G2567" s="7" t="n">
        <v>2</v>
      </c>
      <c r="H2567" s="7" t="n">
        <v>3</v>
      </c>
      <c r="I2567" s="7" t="n">
        <v>17</v>
      </c>
      <c r="J2567" s="7" t="n">
        <v>52424</v>
      </c>
      <c r="K2567" s="7" t="s">
        <v>203</v>
      </c>
      <c r="L2567" s="7" t="n">
        <v>2</v>
      </c>
      <c r="M2567" s="7" t="n">
        <v>3</v>
      </c>
      <c r="N2567" s="7" t="n">
        <v>17</v>
      </c>
      <c r="O2567" s="7" t="n">
        <v>52425</v>
      </c>
      <c r="P2567" s="7" t="s">
        <v>204</v>
      </c>
      <c r="Q2567" s="7" t="n">
        <v>2</v>
      </c>
      <c r="R2567" s="7" t="n">
        <v>0</v>
      </c>
    </row>
    <row r="2568" spans="1:8">
      <c r="A2568" t="s">
        <v>4</v>
      </c>
      <c r="B2568" s="4" t="s">
        <v>5</v>
      </c>
    </row>
    <row r="2569" spans="1:8">
      <c r="A2569" t="n">
        <v>20193</v>
      </c>
      <c r="B2569" s="28" t="n">
        <v>28</v>
      </c>
    </row>
    <row r="2570" spans="1:8">
      <c r="A2570" t="s">
        <v>4</v>
      </c>
      <c r="B2570" s="4" t="s">
        <v>5</v>
      </c>
      <c r="C2570" s="4" t="s">
        <v>13</v>
      </c>
      <c r="D2570" s="4" t="s">
        <v>10</v>
      </c>
      <c r="E2570" s="4" t="s">
        <v>6</v>
      </c>
      <c r="F2570" s="4" t="s">
        <v>6</v>
      </c>
      <c r="G2570" s="4" t="s">
        <v>6</v>
      </c>
      <c r="H2570" s="4" t="s">
        <v>6</v>
      </c>
    </row>
    <row r="2571" spans="1:8">
      <c r="A2571" t="n">
        <v>20194</v>
      </c>
      <c r="B2571" s="36" t="n">
        <v>51</v>
      </c>
      <c r="C2571" s="7" t="n">
        <v>3</v>
      </c>
      <c r="D2571" s="7" t="n">
        <v>7032</v>
      </c>
      <c r="E2571" s="7" t="s">
        <v>105</v>
      </c>
      <c r="F2571" s="7" t="s">
        <v>51</v>
      </c>
      <c r="G2571" s="7" t="s">
        <v>50</v>
      </c>
      <c r="H2571" s="7" t="s">
        <v>51</v>
      </c>
    </row>
    <row r="2572" spans="1:8">
      <c r="A2572" t="s">
        <v>4</v>
      </c>
      <c r="B2572" s="4" t="s">
        <v>5</v>
      </c>
      <c r="C2572" s="4" t="s">
        <v>10</v>
      </c>
      <c r="D2572" s="4" t="s">
        <v>10</v>
      </c>
      <c r="E2572" s="4" t="s">
        <v>10</v>
      </c>
    </row>
    <row r="2573" spans="1:8">
      <c r="A2573" t="n">
        <v>20207</v>
      </c>
      <c r="B2573" s="58" t="n">
        <v>61</v>
      </c>
      <c r="C2573" s="7" t="n">
        <v>7032</v>
      </c>
      <c r="D2573" s="7" t="n">
        <v>65533</v>
      </c>
      <c r="E2573" s="7" t="n">
        <v>1000</v>
      </c>
    </row>
    <row r="2574" spans="1:8">
      <c r="A2574" t="s">
        <v>4</v>
      </c>
      <c r="B2574" s="4" t="s">
        <v>5</v>
      </c>
      <c r="C2574" s="4" t="s">
        <v>13</v>
      </c>
      <c r="D2574" s="4" t="s">
        <v>10</v>
      </c>
      <c r="E2574" s="4" t="s">
        <v>10</v>
      </c>
      <c r="F2574" s="4" t="s">
        <v>13</v>
      </c>
    </row>
    <row r="2575" spans="1:8">
      <c r="A2575" t="n">
        <v>20214</v>
      </c>
      <c r="B2575" s="26" t="n">
        <v>25</v>
      </c>
      <c r="C2575" s="7" t="n">
        <v>1</v>
      </c>
      <c r="D2575" s="7" t="n">
        <v>800</v>
      </c>
      <c r="E2575" s="7" t="n">
        <v>120</v>
      </c>
      <c r="F2575" s="7" t="n">
        <v>0</v>
      </c>
    </row>
    <row r="2576" spans="1:8">
      <c r="A2576" t="s">
        <v>4</v>
      </c>
      <c r="B2576" s="4" t="s">
        <v>5</v>
      </c>
      <c r="C2576" s="4" t="s">
        <v>6</v>
      </c>
      <c r="D2576" s="4" t="s">
        <v>10</v>
      </c>
    </row>
    <row r="2577" spans="1:18">
      <c r="A2577" t="n">
        <v>20221</v>
      </c>
      <c r="B2577" s="69" t="n">
        <v>29</v>
      </c>
      <c r="C2577" s="7" t="s">
        <v>205</v>
      </c>
      <c r="D2577" s="7" t="n">
        <v>65533</v>
      </c>
    </row>
    <row r="2578" spans="1:18">
      <c r="A2578" t="s">
        <v>4</v>
      </c>
      <c r="B2578" s="4" t="s">
        <v>5</v>
      </c>
      <c r="C2578" s="4" t="s">
        <v>13</v>
      </c>
      <c r="D2578" s="4" t="s">
        <v>10</v>
      </c>
      <c r="E2578" s="4" t="s">
        <v>6</v>
      </c>
    </row>
    <row r="2579" spans="1:18">
      <c r="A2579" t="n">
        <v>20230</v>
      </c>
      <c r="B2579" s="36" t="n">
        <v>51</v>
      </c>
      <c r="C2579" s="7" t="n">
        <v>4</v>
      </c>
      <c r="D2579" s="7" t="n">
        <v>7033</v>
      </c>
      <c r="E2579" s="7" t="s">
        <v>61</v>
      </c>
    </row>
    <row r="2580" spans="1:18">
      <c r="A2580" t="s">
        <v>4</v>
      </c>
      <c r="B2580" s="4" t="s">
        <v>5</v>
      </c>
      <c r="C2580" s="4" t="s">
        <v>10</v>
      </c>
    </row>
    <row r="2581" spans="1:18">
      <c r="A2581" t="n">
        <v>20243</v>
      </c>
      <c r="B2581" s="30" t="n">
        <v>16</v>
      </c>
      <c r="C2581" s="7" t="n">
        <v>0</v>
      </c>
    </row>
    <row r="2582" spans="1:18">
      <c r="A2582" t="s">
        <v>4</v>
      </c>
      <c r="B2582" s="4" t="s">
        <v>5</v>
      </c>
      <c r="C2582" s="4" t="s">
        <v>10</v>
      </c>
      <c r="D2582" s="4" t="s">
        <v>13</v>
      </c>
      <c r="E2582" s="4" t="s">
        <v>9</v>
      </c>
      <c r="F2582" s="4" t="s">
        <v>37</v>
      </c>
      <c r="G2582" s="4" t="s">
        <v>13</v>
      </c>
      <c r="H2582" s="4" t="s">
        <v>13</v>
      </c>
      <c r="I2582" s="4" t="s">
        <v>13</v>
      </c>
      <c r="J2582" s="4" t="s">
        <v>9</v>
      </c>
      <c r="K2582" s="4" t="s">
        <v>37</v>
      </c>
      <c r="L2582" s="4" t="s">
        <v>13</v>
      </c>
      <c r="M2582" s="4" t="s">
        <v>13</v>
      </c>
      <c r="N2582" s="4" t="s">
        <v>13</v>
      </c>
      <c r="O2582" s="4" t="s">
        <v>9</v>
      </c>
      <c r="P2582" s="4" t="s">
        <v>37</v>
      </c>
      <c r="Q2582" s="4" t="s">
        <v>13</v>
      </c>
      <c r="R2582" s="4" t="s">
        <v>13</v>
      </c>
    </row>
    <row r="2583" spans="1:18">
      <c r="A2583" t="n">
        <v>20246</v>
      </c>
      <c r="B2583" s="37" t="n">
        <v>26</v>
      </c>
      <c r="C2583" s="7" t="n">
        <v>7033</v>
      </c>
      <c r="D2583" s="7" t="n">
        <v>17</v>
      </c>
      <c r="E2583" s="7" t="n">
        <v>23301</v>
      </c>
      <c r="F2583" s="7" t="s">
        <v>206</v>
      </c>
      <c r="G2583" s="7" t="n">
        <v>2</v>
      </c>
      <c r="H2583" s="7" t="n">
        <v>3</v>
      </c>
      <c r="I2583" s="7" t="n">
        <v>17</v>
      </c>
      <c r="J2583" s="7" t="n">
        <v>23302</v>
      </c>
      <c r="K2583" s="7" t="s">
        <v>207</v>
      </c>
      <c r="L2583" s="7" t="n">
        <v>2</v>
      </c>
      <c r="M2583" s="7" t="n">
        <v>3</v>
      </c>
      <c r="N2583" s="7" t="n">
        <v>17</v>
      </c>
      <c r="O2583" s="7" t="n">
        <v>23303</v>
      </c>
      <c r="P2583" s="7" t="s">
        <v>208</v>
      </c>
      <c r="Q2583" s="7" t="n">
        <v>2</v>
      </c>
      <c r="R2583" s="7" t="n">
        <v>0</v>
      </c>
    </row>
    <row r="2584" spans="1:18">
      <c r="A2584" t="s">
        <v>4</v>
      </c>
      <c r="B2584" s="4" t="s">
        <v>5</v>
      </c>
    </row>
    <row r="2585" spans="1:18">
      <c r="A2585" t="n">
        <v>20370</v>
      </c>
      <c r="B2585" s="28" t="n">
        <v>28</v>
      </c>
    </row>
    <row r="2586" spans="1:18">
      <c r="A2586" t="s">
        <v>4</v>
      </c>
      <c r="B2586" s="4" t="s">
        <v>5</v>
      </c>
      <c r="C2586" s="4" t="s">
        <v>6</v>
      </c>
      <c r="D2586" s="4" t="s">
        <v>10</v>
      </c>
    </row>
    <row r="2587" spans="1:18">
      <c r="A2587" t="n">
        <v>20371</v>
      </c>
      <c r="B2587" s="69" t="n">
        <v>29</v>
      </c>
      <c r="C2587" s="7" t="s">
        <v>12</v>
      </c>
      <c r="D2587" s="7" t="n">
        <v>65533</v>
      </c>
    </row>
    <row r="2588" spans="1:18">
      <c r="A2588" t="s">
        <v>4</v>
      </c>
      <c r="B2588" s="4" t="s">
        <v>5</v>
      </c>
      <c r="C2588" s="4" t="s">
        <v>13</v>
      </c>
      <c r="D2588" s="4" t="s">
        <v>10</v>
      </c>
      <c r="E2588" s="4" t="s">
        <v>10</v>
      </c>
      <c r="F2588" s="4" t="s">
        <v>13</v>
      </c>
    </row>
    <row r="2589" spans="1:18">
      <c r="A2589" t="n">
        <v>20375</v>
      </c>
      <c r="B2589" s="26" t="n">
        <v>25</v>
      </c>
      <c r="C2589" s="7" t="n">
        <v>1</v>
      </c>
      <c r="D2589" s="7" t="n">
        <v>65535</v>
      </c>
      <c r="E2589" s="7" t="n">
        <v>65535</v>
      </c>
      <c r="F2589" s="7" t="n">
        <v>0</v>
      </c>
    </row>
    <row r="2590" spans="1:18">
      <c r="A2590" t="s">
        <v>4</v>
      </c>
      <c r="B2590" s="4" t="s">
        <v>5</v>
      </c>
      <c r="C2590" s="4" t="s">
        <v>13</v>
      </c>
      <c r="D2590" s="4" t="s">
        <v>10</v>
      </c>
      <c r="E2590" s="4" t="s">
        <v>22</v>
      </c>
    </row>
    <row r="2591" spans="1:18">
      <c r="A2591" t="n">
        <v>20382</v>
      </c>
      <c r="B2591" s="34" t="n">
        <v>58</v>
      </c>
      <c r="C2591" s="7" t="n">
        <v>0</v>
      </c>
      <c r="D2591" s="7" t="n">
        <v>1000</v>
      </c>
      <c r="E2591" s="7" t="n">
        <v>1</v>
      </c>
    </row>
    <row r="2592" spans="1:18">
      <c r="A2592" t="s">
        <v>4</v>
      </c>
      <c r="B2592" s="4" t="s">
        <v>5</v>
      </c>
      <c r="C2592" s="4" t="s">
        <v>13</v>
      </c>
      <c r="D2592" s="4" t="s">
        <v>10</v>
      </c>
    </row>
    <row r="2593" spans="1:18">
      <c r="A2593" t="n">
        <v>20390</v>
      </c>
      <c r="B2593" s="34" t="n">
        <v>58</v>
      </c>
      <c r="C2593" s="7" t="n">
        <v>255</v>
      </c>
      <c r="D2593" s="7" t="n">
        <v>0</v>
      </c>
    </row>
    <row r="2594" spans="1:18">
      <c r="A2594" t="s">
        <v>4</v>
      </c>
      <c r="B2594" s="4" t="s">
        <v>5</v>
      </c>
      <c r="C2594" s="4" t="s">
        <v>13</v>
      </c>
      <c r="D2594" s="4" t="s">
        <v>10</v>
      </c>
      <c r="E2594" s="4" t="s">
        <v>10</v>
      </c>
      <c r="F2594" s="4" t="s">
        <v>9</v>
      </c>
      <c r="G2594" s="4" t="s">
        <v>9</v>
      </c>
      <c r="H2594" s="4" t="s">
        <v>9</v>
      </c>
    </row>
    <row r="2595" spans="1:18">
      <c r="A2595" t="n">
        <v>20394</v>
      </c>
      <c r="B2595" s="74" t="n">
        <v>97</v>
      </c>
      <c r="C2595" s="7" t="n">
        <v>7</v>
      </c>
      <c r="D2595" s="7" t="n">
        <v>0</v>
      </c>
      <c r="E2595" s="7" t="n">
        <v>0</v>
      </c>
      <c r="F2595" s="7" t="n">
        <v>0</v>
      </c>
      <c r="G2595" s="7" t="n">
        <v>0</v>
      </c>
      <c r="H2595" s="7" t="n">
        <v>0</v>
      </c>
    </row>
    <row r="2596" spans="1:18">
      <c r="A2596" t="s">
        <v>4</v>
      </c>
      <c r="B2596" s="4" t="s">
        <v>5</v>
      </c>
      <c r="C2596" s="4" t="s">
        <v>13</v>
      </c>
      <c r="D2596" s="4" t="s">
        <v>13</v>
      </c>
      <c r="E2596" s="4" t="s">
        <v>9</v>
      </c>
      <c r="F2596" s="4" t="s">
        <v>13</v>
      </c>
      <c r="G2596" s="4" t="s">
        <v>13</v>
      </c>
    </row>
    <row r="2597" spans="1:18">
      <c r="A2597" t="n">
        <v>20412</v>
      </c>
      <c r="B2597" s="75" t="n">
        <v>8</v>
      </c>
      <c r="C2597" s="7" t="n">
        <v>5</v>
      </c>
      <c r="D2597" s="7" t="n">
        <v>0</v>
      </c>
      <c r="E2597" s="7" t="n">
        <v>0</v>
      </c>
      <c r="F2597" s="7" t="n">
        <v>19</v>
      </c>
      <c r="G2597" s="7" t="n">
        <v>1</v>
      </c>
    </row>
    <row r="2598" spans="1:18">
      <c r="A2598" t="s">
        <v>4</v>
      </c>
      <c r="B2598" s="4" t="s">
        <v>5</v>
      </c>
      <c r="C2598" s="4" t="s">
        <v>10</v>
      </c>
      <c r="D2598" s="4" t="s">
        <v>22</v>
      </c>
      <c r="E2598" s="4" t="s">
        <v>22</v>
      </c>
      <c r="F2598" s="4" t="s">
        <v>22</v>
      </c>
      <c r="G2598" s="4" t="s">
        <v>10</v>
      </c>
      <c r="H2598" s="4" t="s">
        <v>10</v>
      </c>
    </row>
    <row r="2599" spans="1:18">
      <c r="A2599" t="n">
        <v>20421</v>
      </c>
      <c r="B2599" s="67" t="n">
        <v>60</v>
      </c>
      <c r="C2599" s="7" t="n">
        <v>7032</v>
      </c>
      <c r="D2599" s="7" t="n">
        <v>0</v>
      </c>
      <c r="E2599" s="7" t="n">
        <v>0</v>
      </c>
      <c r="F2599" s="7" t="n">
        <v>0</v>
      </c>
      <c r="G2599" s="7" t="n">
        <v>0</v>
      </c>
      <c r="H2599" s="7" t="n">
        <v>1</v>
      </c>
    </row>
    <row r="2600" spans="1:18">
      <c r="A2600" t="s">
        <v>4</v>
      </c>
      <c r="B2600" s="4" t="s">
        <v>5</v>
      </c>
      <c r="C2600" s="4" t="s">
        <v>10</v>
      </c>
      <c r="D2600" s="4" t="s">
        <v>22</v>
      </c>
      <c r="E2600" s="4" t="s">
        <v>22</v>
      </c>
      <c r="F2600" s="4" t="s">
        <v>22</v>
      </c>
      <c r="G2600" s="4" t="s">
        <v>10</v>
      </c>
      <c r="H2600" s="4" t="s">
        <v>10</v>
      </c>
    </row>
    <row r="2601" spans="1:18">
      <c r="A2601" t="n">
        <v>20440</v>
      </c>
      <c r="B2601" s="67" t="n">
        <v>60</v>
      </c>
      <c r="C2601" s="7" t="n">
        <v>7032</v>
      </c>
      <c r="D2601" s="7" t="n">
        <v>0</v>
      </c>
      <c r="E2601" s="7" t="n">
        <v>0</v>
      </c>
      <c r="F2601" s="7" t="n">
        <v>0</v>
      </c>
      <c r="G2601" s="7" t="n">
        <v>0</v>
      </c>
      <c r="H2601" s="7" t="n">
        <v>0</v>
      </c>
    </row>
    <row r="2602" spans="1:18">
      <c r="A2602" t="s">
        <v>4</v>
      </c>
      <c r="B2602" s="4" t="s">
        <v>5</v>
      </c>
      <c r="C2602" s="4" t="s">
        <v>10</v>
      </c>
      <c r="D2602" s="4" t="s">
        <v>10</v>
      </c>
      <c r="E2602" s="4" t="s">
        <v>10</v>
      </c>
    </row>
    <row r="2603" spans="1:18">
      <c r="A2603" t="n">
        <v>20459</v>
      </c>
      <c r="B2603" s="58" t="n">
        <v>61</v>
      </c>
      <c r="C2603" s="7" t="n">
        <v>7032</v>
      </c>
      <c r="D2603" s="7" t="n">
        <v>65533</v>
      </c>
      <c r="E2603" s="7" t="n">
        <v>0</v>
      </c>
    </row>
    <row r="2604" spans="1:18">
      <c r="A2604" t="s">
        <v>4</v>
      </c>
      <c r="B2604" s="4" t="s">
        <v>5</v>
      </c>
      <c r="C2604" s="4" t="s">
        <v>10</v>
      </c>
      <c r="D2604" s="4" t="s">
        <v>9</v>
      </c>
    </row>
    <row r="2605" spans="1:18">
      <c r="A2605" t="n">
        <v>20466</v>
      </c>
      <c r="B2605" s="61" t="n">
        <v>44</v>
      </c>
      <c r="C2605" s="7" t="n">
        <v>16</v>
      </c>
      <c r="D2605" s="7" t="n">
        <v>1</v>
      </c>
    </row>
    <row r="2606" spans="1:18">
      <c r="A2606" t="s">
        <v>4</v>
      </c>
      <c r="B2606" s="4" t="s">
        <v>5</v>
      </c>
      <c r="C2606" s="4" t="s">
        <v>10</v>
      </c>
      <c r="D2606" s="4" t="s">
        <v>9</v>
      </c>
    </row>
    <row r="2607" spans="1:18">
      <c r="A2607" t="n">
        <v>20473</v>
      </c>
      <c r="B2607" s="61" t="n">
        <v>44</v>
      </c>
      <c r="C2607" s="7" t="n">
        <v>17</v>
      </c>
      <c r="D2607" s="7" t="n">
        <v>1</v>
      </c>
    </row>
    <row r="2608" spans="1:18">
      <c r="A2608" t="s">
        <v>4</v>
      </c>
      <c r="B2608" s="4" t="s">
        <v>5</v>
      </c>
      <c r="C2608" s="4" t="s">
        <v>10</v>
      </c>
      <c r="D2608" s="4" t="s">
        <v>9</v>
      </c>
    </row>
    <row r="2609" spans="1:8">
      <c r="A2609" t="n">
        <v>20480</v>
      </c>
      <c r="B2609" s="61" t="n">
        <v>44</v>
      </c>
      <c r="C2609" s="7" t="n">
        <v>17</v>
      </c>
      <c r="D2609" s="7" t="n">
        <v>16</v>
      </c>
    </row>
    <row r="2610" spans="1:8">
      <c r="A2610" t="s">
        <v>4</v>
      </c>
      <c r="B2610" s="4" t="s">
        <v>5</v>
      </c>
      <c r="C2610" s="4" t="s">
        <v>10</v>
      </c>
      <c r="D2610" s="4" t="s">
        <v>13</v>
      </c>
      <c r="E2610" s="4" t="s">
        <v>13</v>
      </c>
      <c r="F2610" s="4" t="s">
        <v>6</v>
      </c>
    </row>
    <row r="2611" spans="1:8">
      <c r="A2611" t="n">
        <v>20487</v>
      </c>
      <c r="B2611" s="49" t="n">
        <v>47</v>
      </c>
      <c r="C2611" s="7" t="n">
        <v>17</v>
      </c>
      <c r="D2611" s="7" t="n">
        <v>0</v>
      </c>
      <c r="E2611" s="7" t="n">
        <v>0</v>
      </c>
      <c r="F2611" s="7" t="s">
        <v>152</v>
      </c>
    </row>
    <row r="2612" spans="1:8">
      <c r="A2612" t="s">
        <v>4</v>
      </c>
      <c r="B2612" s="4" t="s">
        <v>5</v>
      </c>
      <c r="C2612" s="4" t="s">
        <v>10</v>
      </c>
      <c r="D2612" s="4" t="s">
        <v>9</v>
      </c>
    </row>
    <row r="2613" spans="1:8">
      <c r="A2613" t="n">
        <v>20509</v>
      </c>
      <c r="B2613" s="61" t="n">
        <v>44</v>
      </c>
      <c r="C2613" s="7" t="n">
        <v>16</v>
      </c>
      <c r="D2613" s="7" t="n">
        <v>16</v>
      </c>
    </row>
    <row r="2614" spans="1:8">
      <c r="A2614" t="s">
        <v>4</v>
      </c>
      <c r="B2614" s="4" t="s">
        <v>5</v>
      </c>
      <c r="C2614" s="4" t="s">
        <v>10</v>
      </c>
      <c r="D2614" s="4" t="s">
        <v>13</v>
      </c>
      <c r="E2614" s="4" t="s">
        <v>13</v>
      </c>
      <c r="F2614" s="4" t="s">
        <v>6</v>
      </c>
    </row>
    <row r="2615" spans="1:8">
      <c r="A2615" t="n">
        <v>20516</v>
      </c>
      <c r="B2615" s="49" t="n">
        <v>47</v>
      </c>
      <c r="C2615" s="7" t="n">
        <v>16</v>
      </c>
      <c r="D2615" s="7" t="n">
        <v>0</v>
      </c>
      <c r="E2615" s="7" t="n">
        <v>0</v>
      </c>
      <c r="F2615" s="7" t="s">
        <v>152</v>
      </c>
    </row>
    <row r="2616" spans="1:8">
      <c r="A2616" t="s">
        <v>4</v>
      </c>
      <c r="B2616" s="4" t="s">
        <v>5</v>
      </c>
      <c r="C2616" s="4" t="s">
        <v>10</v>
      </c>
      <c r="D2616" s="4" t="s">
        <v>13</v>
      </c>
      <c r="E2616" s="4" t="s">
        <v>6</v>
      </c>
      <c r="F2616" s="4" t="s">
        <v>22</v>
      </c>
      <c r="G2616" s="4" t="s">
        <v>22</v>
      </c>
      <c r="H2616" s="4" t="s">
        <v>22</v>
      </c>
    </row>
    <row r="2617" spans="1:8">
      <c r="A2617" t="n">
        <v>20538</v>
      </c>
      <c r="B2617" s="47" t="n">
        <v>48</v>
      </c>
      <c r="C2617" s="7" t="n">
        <v>17</v>
      </c>
      <c r="D2617" s="7" t="n">
        <v>0</v>
      </c>
      <c r="E2617" s="7" t="s">
        <v>151</v>
      </c>
      <c r="F2617" s="7" t="n">
        <v>-1</v>
      </c>
      <c r="G2617" s="7" t="n">
        <v>1</v>
      </c>
      <c r="H2617" s="7" t="n">
        <v>0</v>
      </c>
    </row>
    <row r="2618" spans="1:8">
      <c r="A2618" t="s">
        <v>4</v>
      </c>
      <c r="B2618" s="4" t="s">
        <v>5</v>
      </c>
      <c r="C2618" s="4" t="s">
        <v>10</v>
      </c>
      <c r="D2618" s="4" t="s">
        <v>13</v>
      </c>
      <c r="E2618" s="4" t="s">
        <v>6</v>
      </c>
      <c r="F2618" s="4" t="s">
        <v>22</v>
      </c>
      <c r="G2618" s="4" t="s">
        <v>22</v>
      </c>
      <c r="H2618" s="4" t="s">
        <v>22</v>
      </c>
    </row>
    <row r="2619" spans="1:8">
      <c r="A2619" t="n">
        <v>20564</v>
      </c>
      <c r="B2619" s="47" t="n">
        <v>48</v>
      </c>
      <c r="C2619" s="7" t="n">
        <v>16</v>
      </c>
      <c r="D2619" s="7" t="n">
        <v>0</v>
      </c>
      <c r="E2619" s="7" t="s">
        <v>151</v>
      </c>
      <c r="F2619" s="7" t="n">
        <v>-1</v>
      </c>
      <c r="G2619" s="7" t="n">
        <v>1</v>
      </c>
      <c r="H2619" s="7" t="n">
        <v>0</v>
      </c>
    </row>
    <row r="2620" spans="1:8">
      <c r="A2620" t="s">
        <v>4</v>
      </c>
      <c r="B2620" s="4" t="s">
        <v>5</v>
      </c>
      <c r="C2620" s="4" t="s">
        <v>13</v>
      </c>
      <c r="D2620" s="4" t="s">
        <v>13</v>
      </c>
      <c r="E2620" s="4" t="s">
        <v>22</v>
      </c>
      <c r="F2620" s="4" t="s">
        <v>22</v>
      </c>
      <c r="G2620" s="4" t="s">
        <v>22</v>
      </c>
      <c r="H2620" s="4" t="s">
        <v>10</v>
      </c>
    </row>
    <row r="2621" spans="1:8">
      <c r="A2621" t="n">
        <v>20590</v>
      </c>
      <c r="B2621" s="32" t="n">
        <v>45</v>
      </c>
      <c r="C2621" s="7" t="n">
        <v>2</v>
      </c>
      <c r="D2621" s="7" t="n">
        <v>3</v>
      </c>
      <c r="E2621" s="7" t="n">
        <v>77.879997253418</v>
      </c>
      <c r="F2621" s="7" t="n">
        <v>40.5499992370605</v>
      </c>
      <c r="G2621" s="7" t="n">
        <v>-220.860000610352</v>
      </c>
      <c r="H2621" s="7" t="n">
        <v>0</v>
      </c>
    </row>
    <row r="2622" spans="1:8">
      <c r="A2622" t="s">
        <v>4</v>
      </c>
      <c r="B2622" s="4" t="s">
        <v>5</v>
      </c>
      <c r="C2622" s="4" t="s">
        <v>13</v>
      </c>
      <c r="D2622" s="4" t="s">
        <v>13</v>
      </c>
      <c r="E2622" s="4" t="s">
        <v>22</v>
      </c>
      <c r="F2622" s="4" t="s">
        <v>22</v>
      </c>
      <c r="G2622" s="4" t="s">
        <v>22</v>
      </c>
      <c r="H2622" s="4" t="s">
        <v>10</v>
      </c>
      <c r="I2622" s="4" t="s">
        <v>13</v>
      </c>
    </row>
    <row r="2623" spans="1:8">
      <c r="A2623" t="n">
        <v>20607</v>
      </c>
      <c r="B2623" s="32" t="n">
        <v>45</v>
      </c>
      <c r="C2623" s="7" t="n">
        <v>4</v>
      </c>
      <c r="D2623" s="7" t="n">
        <v>3</v>
      </c>
      <c r="E2623" s="7" t="n">
        <v>338.119995117188</v>
      </c>
      <c r="F2623" s="7" t="n">
        <v>66</v>
      </c>
      <c r="G2623" s="7" t="n">
        <v>0</v>
      </c>
      <c r="H2623" s="7" t="n">
        <v>0</v>
      </c>
      <c r="I2623" s="7" t="n">
        <v>0</v>
      </c>
    </row>
    <row r="2624" spans="1:8">
      <c r="A2624" t="s">
        <v>4</v>
      </c>
      <c r="B2624" s="4" t="s">
        <v>5</v>
      </c>
      <c r="C2624" s="4" t="s">
        <v>13</v>
      </c>
      <c r="D2624" s="4" t="s">
        <v>13</v>
      </c>
      <c r="E2624" s="4" t="s">
        <v>22</v>
      </c>
      <c r="F2624" s="4" t="s">
        <v>10</v>
      </c>
    </row>
    <row r="2625" spans="1:9">
      <c r="A2625" t="n">
        <v>20625</v>
      </c>
      <c r="B2625" s="32" t="n">
        <v>45</v>
      </c>
      <c r="C2625" s="7" t="n">
        <v>5</v>
      </c>
      <c r="D2625" s="7" t="n">
        <v>3</v>
      </c>
      <c r="E2625" s="7" t="n">
        <v>4</v>
      </c>
      <c r="F2625" s="7" t="n">
        <v>0</v>
      </c>
    </row>
    <row r="2626" spans="1:9">
      <c r="A2626" t="s">
        <v>4</v>
      </c>
      <c r="B2626" s="4" t="s">
        <v>5</v>
      </c>
      <c r="C2626" s="4" t="s">
        <v>13</v>
      </c>
      <c r="D2626" s="4" t="s">
        <v>13</v>
      </c>
      <c r="E2626" s="4" t="s">
        <v>22</v>
      </c>
      <c r="F2626" s="4" t="s">
        <v>10</v>
      </c>
    </row>
    <row r="2627" spans="1:9">
      <c r="A2627" t="n">
        <v>20634</v>
      </c>
      <c r="B2627" s="32" t="n">
        <v>45</v>
      </c>
      <c r="C2627" s="7" t="n">
        <v>11</v>
      </c>
      <c r="D2627" s="7" t="n">
        <v>3</v>
      </c>
      <c r="E2627" s="7" t="n">
        <v>40</v>
      </c>
      <c r="F2627" s="7" t="n">
        <v>0</v>
      </c>
    </row>
    <row r="2628" spans="1:9">
      <c r="A2628" t="s">
        <v>4</v>
      </c>
      <c r="B2628" s="4" t="s">
        <v>5</v>
      </c>
      <c r="C2628" s="4" t="s">
        <v>13</v>
      </c>
      <c r="D2628" s="4" t="s">
        <v>13</v>
      </c>
      <c r="E2628" s="4" t="s">
        <v>22</v>
      </c>
      <c r="F2628" s="4" t="s">
        <v>22</v>
      </c>
      <c r="G2628" s="4" t="s">
        <v>22</v>
      </c>
      <c r="H2628" s="4" t="s">
        <v>10</v>
      </c>
    </row>
    <row r="2629" spans="1:9">
      <c r="A2629" t="n">
        <v>20643</v>
      </c>
      <c r="B2629" s="32" t="n">
        <v>45</v>
      </c>
      <c r="C2629" s="7" t="n">
        <v>2</v>
      </c>
      <c r="D2629" s="7" t="n">
        <v>3</v>
      </c>
      <c r="E2629" s="7" t="n">
        <v>83.3399963378906</v>
      </c>
      <c r="F2629" s="7" t="n">
        <v>37.7700004577637</v>
      </c>
      <c r="G2629" s="7" t="n">
        <v>-218.779998779297</v>
      </c>
      <c r="H2629" s="7" t="n">
        <v>4000</v>
      </c>
    </row>
    <row r="2630" spans="1:9">
      <c r="A2630" t="s">
        <v>4</v>
      </c>
      <c r="B2630" s="4" t="s">
        <v>5</v>
      </c>
      <c r="C2630" s="4" t="s">
        <v>13</v>
      </c>
      <c r="D2630" s="4" t="s">
        <v>13</v>
      </c>
      <c r="E2630" s="4" t="s">
        <v>22</v>
      </c>
      <c r="F2630" s="4" t="s">
        <v>22</v>
      </c>
      <c r="G2630" s="4" t="s">
        <v>22</v>
      </c>
      <c r="H2630" s="4" t="s">
        <v>10</v>
      </c>
      <c r="I2630" s="4" t="s">
        <v>13</v>
      </c>
    </row>
    <row r="2631" spans="1:9">
      <c r="A2631" t="n">
        <v>20660</v>
      </c>
      <c r="B2631" s="32" t="n">
        <v>45</v>
      </c>
      <c r="C2631" s="7" t="n">
        <v>4</v>
      </c>
      <c r="D2631" s="7" t="n">
        <v>3</v>
      </c>
      <c r="E2631" s="7" t="n">
        <v>344.109985351563</v>
      </c>
      <c r="F2631" s="7" t="n">
        <v>70.129997253418</v>
      </c>
      <c r="G2631" s="7" t="n">
        <v>0</v>
      </c>
      <c r="H2631" s="7" t="n">
        <v>4000</v>
      </c>
      <c r="I2631" s="7" t="n">
        <v>0</v>
      </c>
    </row>
    <row r="2632" spans="1:9">
      <c r="A2632" t="s">
        <v>4</v>
      </c>
      <c r="B2632" s="4" t="s">
        <v>5</v>
      </c>
      <c r="C2632" s="4" t="s">
        <v>13</v>
      </c>
      <c r="D2632" s="4" t="s">
        <v>13</v>
      </c>
      <c r="E2632" s="4" t="s">
        <v>22</v>
      </c>
      <c r="F2632" s="4" t="s">
        <v>10</v>
      </c>
    </row>
    <row r="2633" spans="1:9">
      <c r="A2633" t="n">
        <v>20678</v>
      </c>
      <c r="B2633" s="32" t="n">
        <v>45</v>
      </c>
      <c r="C2633" s="7" t="n">
        <v>5</v>
      </c>
      <c r="D2633" s="7" t="n">
        <v>3</v>
      </c>
      <c r="E2633" s="7" t="n">
        <v>4</v>
      </c>
      <c r="F2633" s="7" t="n">
        <v>4000</v>
      </c>
    </row>
    <row r="2634" spans="1:9">
      <c r="A2634" t="s">
        <v>4</v>
      </c>
      <c r="B2634" s="4" t="s">
        <v>5</v>
      </c>
      <c r="C2634" s="4" t="s">
        <v>13</v>
      </c>
      <c r="D2634" s="4" t="s">
        <v>13</v>
      </c>
      <c r="E2634" s="4" t="s">
        <v>22</v>
      </c>
      <c r="F2634" s="4" t="s">
        <v>10</v>
      </c>
    </row>
    <row r="2635" spans="1:9">
      <c r="A2635" t="n">
        <v>20687</v>
      </c>
      <c r="B2635" s="32" t="n">
        <v>45</v>
      </c>
      <c r="C2635" s="7" t="n">
        <v>11</v>
      </c>
      <c r="D2635" s="7" t="n">
        <v>3</v>
      </c>
      <c r="E2635" s="7" t="n">
        <v>40</v>
      </c>
      <c r="F2635" s="7" t="n">
        <v>4000</v>
      </c>
    </row>
    <row r="2636" spans="1:9">
      <c r="A2636" t="s">
        <v>4</v>
      </c>
      <c r="B2636" s="4" t="s">
        <v>5</v>
      </c>
      <c r="C2636" s="4" t="s">
        <v>10</v>
      </c>
      <c r="D2636" s="4" t="s">
        <v>10</v>
      </c>
      <c r="E2636" s="4" t="s">
        <v>10</v>
      </c>
    </row>
    <row r="2637" spans="1:9">
      <c r="A2637" t="n">
        <v>20696</v>
      </c>
      <c r="B2637" s="58" t="n">
        <v>61</v>
      </c>
      <c r="C2637" s="7" t="n">
        <v>16</v>
      </c>
      <c r="D2637" s="7" t="n">
        <v>7033</v>
      </c>
      <c r="E2637" s="7" t="n">
        <v>0</v>
      </c>
    </row>
    <row r="2638" spans="1:9">
      <c r="A2638" t="s">
        <v>4</v>
      </c>
      <c r="B2638" s="4" t="s">
        <v>5</v>
      </c>
      <c r="C2638" s="4" t="s">
        <v>10</v>
      </c>
      <c r="D2638" s="4" t="s">
        <v>10</v>
      </c>
      <c r="E2638" s="4" t="s">
        <v>10</v>
      </c>
    </row>
    <row r="2639" spans="1:9">
      <c r="A2639" t="n">
        <v>20703</v>
      </c>
      <c r="B2639" s="58" t="n">
        <v>61</v>
      </c>
      <c r="C2639" s="7" t="n">
        <v>17</v>
      </c>
      <c r="D2639" s="7" t="n">
        <v>7033</v>
      </c>
      <c r="E2639" s="7" t="n">
        <v>0</v>
      </c>
    </row>
    <row r="2640" spans="1:9">
      <c r="A2640" t="s">
        <v>4</v>
      </c>
      <c r="B2640" s="4" t="s">
        <v>5</v>
      </c>
      <c r="C2640" s="4" t="s">
        <v>13</v>
      </c>
      <c r="D2640" s="4" t="s">
        <v>10</v>
      </c>
      <c r="E2640" s="4" t="s">
        <v>22</v>
      </c>
    </row>
    <row r="2641" spans="1:9">
      <c r="A2641" t="n">
        <v>20710</v>
      </c>
      <c r="B2641" s="34" t="n">
        <v>58</v>
      </c>
      <c r="C2641" s="7" t="n">
        <v>100</v>
      </c>
      <c r="D2641" s="7" t="n">
        <v>1000</v>
      </c>
      <c r="E2641" s="7" t="n">
        <v>1</v>
      </c>
    </row>
    <row r="2642" spans="1:9">
      <c r="A2642" t="s">
        <v>4</v>
      </c>
      <c r="B2642" s="4" t="s">
        <v>5</v>
      </c>
      <c r="C2642" s="4" t="s">
        <v>13</v>
      </c>
      <c r="D2642" s="4" t="s">
        <v>10</v>
      </c>
    </row>
    <row r="2643" spans="1:9">
      <c r="A2643" t="n">
        <v>20718</v>
      </c>
      <c r="B2643" s="34" t="n">
        <v>58</v>
      </c>
      <c r="C2643" s="7" t="n">
        <v>255</v>
      </c>
      <c r="D2643" s="7" t="n">
        <v>0</v>
      </c>
    </row>
    <row r="2644" spans="1:9">
      <c r="A2644" t="s">
        <v>4</v>
      </c>
      <c r="B2644" s="4" t="s">
        <v>5</v>
      </c>
      <c r="C2644" s="4" t="s">
        <v>13</v>
      </c>
      <c r="D2644" s="4" t="s">
        <v>10</v>
      </c>
    </row>
    <row r="2645" spans="1:9">
      <c r="A2645" t="n">
        <v>20722</v>
      </c>
      <c r="B2645" s="32" t="n">
        <v>45</v>
      </c>
      <c r="C2645" s="7" t="n">
        <v>7</v>
      </c>
      <c r="D2645" s="7" t="n">
        <v>255</v>
      </c>
    </row>
    <row r="2646" spans="1:9">
      <c r="A2646" t="s">
        <v>4</v>
      </c>
      <c r="B2646" s="4" t="s">
        <v>5</v>
      </c>
      <c r="C2646" s="4" t="s">
        <v>13</v>
      </c>
      <c r="D2646" s="4" t="s">
        <v>13</v>
      </c>
      <c r="E2646" s="4" t="s">
        <v>22</v>
      </c>
      <c r="F2646" s="4" t="s">
        <v>22</v>
      </c>
      <c r="G2646" s="4" t="s">
        <v>22</v>
      </c>
      <c r="H2646" s="4" t="s">
        <v>10</v>
      </c>
      <c r="I2646" s="4" t="s">
        <v>13</v>
      </c>
    </row>
    <row r="2647" spans="1:9">
      <c r="A2647" t="n">
        <v>20726</v>
      </c>
      <c r="B2647" s="32" t="n">
        <v>45</v>
      </c>
      <c r="C2647" s="7" t="n">
        <v>4</v>
      </c>
      <c r="D2647" s="7" t="n">
        <v>3</v>
      </c>
      <c r="E2647" s="7" t="n">
        <v>344.109985351563</v>
      </c>
      <c r="F2647" s="7" t="n">
        <v>46.6100006103516</v>
      </c>
      <c r="G2647" s="7" t="n">
        <v>0</v>
      </c>
      <c r="H2647" s="7" t="n">
        <v>20000</v>
      </c>
      <c r="I2647" s="7" t="n">
        <v>0</v>
      </c>
    </row>
    <row r="2648" spans="1:9">
      <c r="A2648" t="s">
        <v>4</v>
      </c>
      <c r="B2648" s="4" t="s">
        <v>5</v>
      </c>
      <c r="C2648" s="4" t="s">
        <v>13</v>
      </c>
      <c r="D2648" s="4" t="s">
        <v>10</v>
      </c>
      <c r="E2648" s="4" t="s">
        <v>6</v>
      </c>
    </row>
    <row r="2649" spans="1:9">
      <c r="A2649" t="n">
        <v>20744</v>
      </c>
      <c r="B2649" s="36" t="n">
        <v>51</v>
      </c>
      <c r="C2649" s="7" t="n">
        <v>4</v>
      </c>
      <c r="D2649" s="7" t="n">
        <v>16</v>
      </c>
      <c r="E2649" s="7" t="s">
        <v>209</v>
      </c>
    </row>
    <row r="2650" spans="1:9">
      <c r="A2650" t="s">
        <v>4</v>
      </c>
      <c r="B2650" s="4" t="s">
        <v>5</v>
      </c>
      <c r="C2650" s="4" t="s">
        <v>10</v>
      </c>
    </row>
    <row r="2651" spans="1:9">
      <c r="A2651" t="n">
        <v>20758</v>
      </c>
      <c r="B2651" s="30" t="n">
        <v>16</v>
      </c>
      <c r="C2651" s="7" t="n">
        <v>0</v>
      </c>
    </row>
    <row r="2652" spans="1:9">
      <c r="A2652" t="s">
        <v>4</v>
      </c>
      <c r="B2652" s="4" t="s">
        <v>5</v>
      </c>
      <c r="C2652" s="4" t="s">
        <v>10</v>
      </c>
      <c r="D2652" s="4" t="s">
        <v>13</v>
      </c>
      <c r="E2652" s="4" t="s">
        <v>9</v>
      </c>
      <c r="F2652" s="4" t="s">
        <v>37</v>
      </c>
      <c r="G2652" s="4" t="s">
        <v>13</v>
      </c>
      <c r="H2652" s="4" t="s">
        <v>13</v>
      </c>
      <c r="I2652" s="4" t="s">
        <v>13</v>
      </c>
      <c r="J2652" s="4" t="s">
        <v>9</v>
      </c>
      <c r="K2652" s="4" t="s">
        <v>37</v>
      </c>
      <c r="L2652" s="4" t="s">
        <v>13</v>
      </c>
      <c r="M2652" s="4" t="s">
        <v>13</v>
      </c>
    </row>
    <row r="2653" spans="1:9">
      <c r="A2653" t="n">
        <v>20761</v>
      </c>
      <c r="B2653" s="37" t="n">
        <v>26</v>
      </c>
      <c r="C2653" s="7" t="n">
        <v>16</v>
      </c>
      <c r="D2653" s="7" t="n">
        <v>17</v>
      </c>
      <c r="E2653" s="7" t="n">
        <v>14311</v>
      </c>
      <c r="F2653" s="7" t="s">
        <v>210</v>
      </c>
      <c r="G2653" s="7" t="n">
        <v>2</v>
      </c>
      <c r="H2653" s="7" t="n">
        <v>3</v>
      </c>
      <c r="I2653" s="7" t="n">
        <v>17</v>
      </c>
      <c r="J2653" s="7" t="n">
        <v>14312</v>
      </c>
      <c r="K2653" s="7" t="s">
        <v>211</v>
      </c>
      <c r="L2653" s="7" t="n">
        <v>2</v>
      </c>
      <c r="M2653" s="7" t="n">
        <v>0</v>
      </c>
    </row>
    <row r="2654" spans="1:9">
      <c r="A2654" t="s">
        <v>4</v>
      </c>
      <c r="B2654" s="4" t="s">
        <v>5</v>
      </c>
    </row>
    <row r="2655" spans="1:9">
      <c r="A2655" t="n">
        <v>20937</v>
      </c>
      <c r="B2655" s="28" t="n">
        <v>28</v>
      </c>
    </row>
    <row r="2656" spans="1:9">
      <c r="A2656" t="s">
        <v>4</v>
      </c>
      <c r="B2656" s="4" t="s">
        <v>5</v>
      </c>
      <c r="C2656" s="4" t="s">
        <v>13</v>
      </c>
      <c r="D2656" s="4" t="s">
        <v>13</v>
      </c>
      <c r="E2656" s="4" t="s">
        <v>13</v>
      </c>
      <c r="F2656" s="4" t="s">
        <v>13</v>
      </c>
    </row>
    <row r="2657" spans="1:13">
      <c r="A2657" t="n">
        <v>20938</v>
      </c>
      <c r="B2657" s="8" t="n">
        <v>14</v>
      </c>
      <c r="C2657" s="7" t="n">
        <v>0</v>
      </c>
      <c r="D2657" s="7" t="n">
        <v>1</v>
      </c>
      <c r="E2657" s="7" t="n">
        <v>0</v>
      </c>
      <c r="F2657" s="7" t="n">
        <v>0</v>
      </c>
    </row>
    <row r="2658" spans="1:13">
      <c r="A2658" t="s">
        <v>4</v>
      </c>
      <c r="B2658" s="4" t="s">
        <v>5</v>
      </c>
      <c r="C2658" s="4" t="s">
        <v>13</v>
      </c>
      <c r="D2658" s="4" t="s">
        <v>10</v>
      </c>
      <c r="E2658" s="4" t="s">
        <v>6</v>
      </c>
    </row>
    <row r="2659" spans="1:13">
      <c r="A2659" t="n">
        <v>20943</v>
      </c>
      <c r="B2659" s="36" t="n">
        <v>51</v>
      </c>
      <c r="C2659" s="7" t="n">
        <v>4</v>
      </c>
      <c r="D2659" s="7" t="n">
        <v>17</v>
      </c>
      <c r="E2659" s="7" t="s">
        <v>67</v>
      </c>
    </row>
    <row r="2660" spans="1:13">
      <c r="A2660" t="s">
        <v>4</v>
      </c>
      <c r="B2660" s="4" t="s">
        <v>5</v>
      </c>
      <c r="C2660" s="4" t="s">
        <v>10</v>
      </c>
    </row>
    <row r="2661" spans="1:13">
      <c r="A2661" t="n">
        <v>20956</v>
      </c>
      <c r="B2661" s="30" t="n">
        <v>16</v>
      </c>
      <c r="C2661" s="7" t="n">
        <v>0</v>
      </c>
    </row>
    <row r="2662" spans="1:13">
      <c r="A2662" t="s">
        <v>4</v>
      </c>
      <c r="B2662" s="4" t="s">
        <v>5</v>
      </c>
      <c r="C2662" s="4" t="s">
        <v>10</v>
      </c>
      <c r="D2662" s="4" t="s">
        <v>13</v>
      </c>
      <c r="E2662" s="4" t="s">
        <v>9</v>
      </c>
      <c r="F2662" s="4" t="s">
        <v>37</v>
      </c>
      <c r="G2662" s="4" t="s">
        <v>13</v>
      </c>
      <c r="H2662" s="4" t="s">
        <v>13</v>
      </c>
    </row>
    <row r="2663" spans="1:13">
      <c r="A2663" t="n">
        <v>20959</v>
      </c>
      <c r="B2663" s="37" t="n">
        <v>26</v>
      </c>
      <c r="C2663" s="7" t="n">
        <v>17</v>
      </c>
      <c r="D2663" s="7" t="n">
        <v>17</v>
      </c>
      <c r="E2663" s="7" t="n">
        <v>16374</v>
      </c>
      <c r="F2663" s="7" t="s">
        <v>212</v>
      </c>
      <c r="G2663" s="7" t="n">
        <v>2</v>
      </c>
      <c r="H2663" s="7" t="n">
        <v>0</v>
      </c>
    </row>
    <row r="2664" spans="1:13">
      <c r="A2664" t="s">
        <v>4</v>
      </c>
      <c r="B2664" s="4" t="s">
        <v>5</v>
      </c>
    </row>
    <row r="2665" spans="1:13">
      <c r="A2665" t="n">
        <v>21007</v>
      </c>
      <c r="B2665" s="28" t="n">
        <v>28</v>
      </c>
    </row>
    <row r="2666" spans="1:13">
      <c r="A2666" t="s">
        <v>4</v>
      </c>
      <c r="B2666" s="4" t="s">
        <v>5</v>
      </c>
      <c r="C2666" s="4" t="s">
        <v>10</v>
      </c>
      <c r="D2666" s="4" t="s">
        <v>10</v>
      </c>
      <c r="E2666" s="4" t="s">
        <v>10</v>
      </c>
    </row>
    <row r="2667" spans="1:13">
      <c r="A2667" t="n">
        <v>21008</v>
      </c>
      <c r="B2667" s="58" t="n">
        <v>61</v>
      </c>
      <c r="C2667" s="7" t="n">
        <v>7033</v>
      </c>
      <c r="D2667" s="7" t="n">
        <v>17</v>
      </c>
      <c r="E2667" s="7" t="n">
        <v>1000</v>
      </c>
    </row>
    <row r="2668" spans="1:13">
      <c r="A2668" t="s">
        <v>4</v>
      </c>
      <c r="B2668" s="4" t="s">
        <v>5</v>
      </c>
      <c r="C2668" s="4" t="s">
        <v>10</v>
      </c>
    </row>
    <row r="2669" spans="1:13">
      <c r="A2669" t="n">
        <v>21015</v>
      </c>
      <c r="B2669" s="30" t="n">
        <v>16</v>
      </c>
      <c r="C2669" s="7" t="n">
        <v>300</v>
      </c>
    </row>
    <row r="2670" spans="1:13">
      <c r="A2670" t="s">
        <v>4</v>
      </c>
      <c r="B2670" s="4" t="s">
        <v>5</v>
      </c>
      <c r="C2670" s="4" t="s">
        <v>13</v>
      </c>
      <c r="D2670" s="4" t="s">
        <v>10</v>
      </c>
      <c r="E2670" s="4" t="s">
        <v>6</v>
      </c>
    </row>
    <row r="2671" spans="1:13">
      <c r="A2671" t="n">
        <v>21018</v>
      </c>
      <c r="B2671" s="36" t="n">
        <v>51</v>
      </c>
      <c r="C2671" s="7" t="n">
        <v>4</v>
      </c>
      <c r="D2671" s="7" t="n">
        <v>7033</v>
      </c>
      <c r="E2671" s="7" t="s">
        <v>61</v>
      </c>
    </row>
    <row r="2672" spans="1:13">
      <c r="A2672" t="s">
        <v>4</v>
      </c>
      <c r="B2672" s="4" t="s">
        <v>5</v>
      </c>
      <c r="C2672" s="4" t="s">
        <v>10</v>
      </c>
    </row>
    <row r="2673" spans="1:8">
      <c r="A2673" t="n">
        <v>21031</v>
      </c>
      <c r="B2673" s="30" t="n">
        <v>16</v>
      </c>
      <c r="C2673" s="7" t="n">
        <v>0</v>
      </c>
    </row>
    <row r="2674" spans="1:8">
      <c r="A2674" t="s">
        <v>4</v>
      </c>
      <c r="B2674" s="4" t="s">
        <v>5</v>
      </c>
      <c r="C2674" s="4" t="s">
        <v>10</v>
      </c>
      <c r="D2674" s="4" t="s">
        <v>13</v>
      </c>
      <c r="E2674" s="4" t="s">
        <v>9</v>
      </c>
      <c r="F2674" s="4" t="s">
        <v>37</v>
      </c>
      <c r="G2674" s="4" t="s">
        <v>13</v>
      </c>
      <c r="H2674" s="4" t="s">
        <v>13</v>
      </c>
      <c r="I2674" s="4" t="s">
        <v>13</v>
      </c>
      <c r="J2674" s="4" t="s">
        <v>9</v>
      </c>
      <c r="K2674" s="4" t="s">
        <v>37</v>
      </c>
      <c r="L2674" s="4" t="s">
        <v>13</v>
      </c>
      <c r="M2674" s="4" t="s">
        <v>13</v>
      </c>
    </row>
    <row r="2675" spans="1:8">
      <c r="A2675" t="n">
        <v>21034</v>
      </c>
      <c r="B2675" s="37" t="n">
        <v>26</v>
      </c>
      <c r="C2675" s="7" t="n">
        <v>7033</v>
      </c>
      <c r="D2675" s="7" t="n">
        <v>17</v>
      </c>
      <c r="E2675" s="7" t="n">
        <v>52426</v>
      </c>
      <c r="F2675" s="7" t="s">
        <v>213</v>
      </c>
      <c r="G2675" s="7" t="n">
        <v>2</v>
      </c>
      <c r="H2675" s="7" t="n">
        <v>3</v>
      </c>
      <c r="I2675" s="7" t="n">
        <v>17</v>
      </c>
      <c r="J2675" s="7" t="n">
        <v>52427</v>
      </c>
      <c r="K2675" s="7" t="s">
        <v>214</v>
      </c>
      <c r="L2675" s="7" t="n">
        <v>2</v>
      </c>
      <c r="M2675" s="7" t="n">
        <v>0</v>
      </c>
    </row>
    <row r="2676" spans="1:8">
      <c r="A2676" t="s">
        <v>4</v>
      </c>
      <c r="B2676" s="4" t="s">
        <v>5</v>
      </c>
    </row>
    <row r="2677" spans="1:8">
      <c r="A2677" t="n">
        <v>21101</v>
      </c>
      <c r="B2677" s="28" t="n">
        <v>28</v>
      </c>
    </row>
    <row r="2678" spans="1:8">
      <c r="A2678" t="s">
        <v>4</v>
      </c>
      <c r="B2678" s="4" t="s">
        <v>5</v>
      </c>
      <c r="C2678" s="4" t="s">
        <v>9</v>
      </c>
    </row>
    <row r="2679" spans="1:8">
      <c r="A2679" t="n">
        <v>21102</v>
      </c>
      <c r="B2679" s="38" t="n">
        <v>15</v>
      </c>
      <c r="C2679" s="7" t="n">
        <v>256</v>
      </c>
    </row>
    <row r="2680" spans="1:8">
      <c r="A2680" t="s">
        <v>4</v>
      </c>
      <c r="B2680" s="4" t="s">
        <v>5</v>
      </c>
      <c r="C2680" s="4" t="s">
        <v>13</v>
      </c>
      <c r="D2680" s="4" t="s">
        <v>10</v>
      </c>
      <c r="E2680" s="4" t="s">
        <v>6</v>
      </c>
    </row>
    <row r="2681" spans="1:8">
      <c r="A2681" t="n">
        <v>21107</v>
      </c>
      <c r="B2681" s="36" t="n">
        <v>51</v>
      </c>
      <c r="C2681" s="7" t="n">
        <v>4</v>
      </c>
      <c r="D2681" s="7" t="n">
        <v>16</v>
      </c>
      <c r="E2681" s="7" t="s">
        <v>46</v>
      </c>
    </row>
    <row r="2682" spans="1:8">
      <c r="A2682" t="s">
        <v>4</v>
      </c>
      <c r="B2682" s="4" t="s">
        <v>5</v>
      </c>
      <c r="C2682" s="4" t="s">
        <v>10</v>
      </c>
    </row>
    <row r="2683" spans="1:8">
      <c r="A2683" t="n">
        <v>21120</v>
      </c>
      <c r="B2683" s="30" t="n">
        <v>16</v>
      </c>
      <c r="C2683" s="7" t="n">
        <v>0</v>
      </c>
    </row>
    <row r="2684" spans="1:8">
      <c r="A2684" t="s">
        <v>4</v>
      </c>
      <c r="B2684" s="4" t="s">
        <v>5</v>
      </c>
      <c r="C2684" s="4" t="s">
        <v>10</v>
      </c>
      <c r="D2684" s="4" t="s">
        <v>13</v>
      </c>
      <c r="E2684" s="4" t="s">
        <v>9</v>
      </c>
      <c r="F2684" s="4" t="s">
        <v>37</v>
      </c>
      <c r="G2684" s="4" t="s">
        <v>13</v>
      </c>
      <c r="H2684" s="4" t="s">
        <v>13</v>
      </c>
    </row>
    <row r="2685" spans="1:8">
      <c r="A2685" t="n">
        <v>21123</v>
      </c>
      <c r="B2685" s="37" t="n">
        <v>26</v>
      </c>
      <c r="C2685" s="7" t="n">
        <v>16</v>
      </c>
      <c r="D2685" s="7" t="n">
        <v>17</v>
      </c>
      <c r="E2685" s="7" t="n">
        <v>14313</v>
      </c>
      <c r="F2685" s="7" t="s">
        <v>215</v>
      </c>
      <c r="G2685" s="7" t="n">
        <v>2</v>
      </c>
      <c r="H2685" s="7" t="n">
        <v>0</v>
      </c>
    </row>
    <row r="2686" spans="1:8">
      <c r="A2686" t="s">
        <v>4</v>
      </c>
      <c r="B2686" s="4" t="s">
        <v>5</v>
      </c>
    </row>
    <row r="2687" spans="1:8">
      <c r="A2687" t="n">
        <v>21153</v>
      </c>
      <c r="B2687" s="28" t="n">
        <v>28</v>
      </c>
    </row>
    <row r="2688" spans="1:8">
      <c r="A2688" t="s">
        <v>4</v>
      </c>
      <c r="B2688" s="4" t="s">
        <v>5</v>
      </c>
      <c r="C2688" s="4" t="s">
        <v>10</v>
      </c>
      <c r="D2688" s="4" t="s">
        <v>10</v>
      </c>
      <c r="E2688" s="4" t="s">
        <v>10</v>
      </c>
    </row>
    <row r="2689" spans="1:13">
      <c r="A2689" t="n">
        <v>21154</v>
      </c>
      <c r="B2689" s="58" t="n">
        <v>61</v>
      </c>
      <c r="C2689" s="7" t="n">
        <v>16</v>
      </c>
      <c r="D2689" s="7" t="n">
        <v>17</v>
      </c>
      <c r="E2689" s="7" t="n">
        <v>1000</v>
      </c>
    </row>
    <row r="2690" spans="1:13">
      <c r="A2690" t="s">
        <v>4</v>
      </c>
      <c r="B2690" s="4" t="s">
        <v>5</v>
      </c>
      <c r="C2690" s="4" t="s">
        <v>10</v>
      </c>
    </row>
    <row r="2691" spans="1:13">
      <c r="A2691" t="n">
        <v>21161</v>
      </c>
      <c r="B2691" s="30" t="n">
        <v>16</v>
      </c>
      <c r="C2691" s="7" t="n">
        <v>300</v>
      </c>
    </row>
    <row r="2692" spans="1:13">
      <c r="A2692" t="s">
        <v>4</v>
      </c>
      <c r="B2692" s="4" t="s">
        <v>5</v>
      </c>
      <c r="C2692" s="4" t="s">
        <v>10</v>
      </c>
      <c r="D2692" s="4" t="s">
        <v>22</v>
      </c>
      <c r="E2692" s="4" t="s">
        <v>22</v>
      </c>
      <c r="F2692" s="4" t="s">
        <v>13</v>
      </c>
    </row>
    <row r="2693" spans="1:13">
      <c r="A2693" t="n">
        <v>21164</v>
      </c>
      <c r="B2693" s="70" t="n">
        <v>52</v>
      </c>
      <c r="C2693" s="7" t="n">
        <v>16</v>
      </c>
      <c r="D2693" s="7" t="n">
        <v>25.6000003814697</v>
      </c>
      <c r="E2693" s="7" t="n">
        <v>10</v>
      </c>
      <c r="F2693" s="7" t="n">
        <v>0</v>
      </c>
    </row>
    <row r="2694" spans="1:13">
      <c r="A2694" t="s">
        <v>4</v>
      </c>
      <c r="B2694" s="4" t="s">
        <v>5</v>
      </c>
      <c r="C2694" s="4" t="s">
        <v>10</v>
      </c>
    </row>
    <row r="2695" spans="1:13">
      <c r="A2695" t="n">
        <v>21176</v>
      </c>
      <c r="B2695" s="71" t="n">
        <v>54</v>
      </c>
      <c r="C2695" s="7" t="n">
        <v>16</v>
      </c>
    </row>
    <row r="2696" spans="1:13">
      <c r="A2696" t="s">
        <v>4</v>
      </c>
      <c r="B2696" s="4" t="s">
        <v>5</v>
      </c>
      <c r="C2696" s="4" t="s">
        <v>10</v>
      </c>
      <c r="D2696" s="4" t="s">
        <v>13</v>
      </c>
      <c r="E2696" s="4" t="s">
        <v>6</v>
      </c>
      <c r="F2696" s="4" t="s">
        <v>22</v>
      </c>
      <c r="G2696" s="4" t="s">
        <v>22</v>
      </c>
      <c r="H2696" s="4" t="s">
        <v>22</v>
      </c>
    </row>
    <row r="2697" spans="1:13">
      <c r="A2697" t="n">
        <v>21179</v>
      </c>
      <c r="B2697" s="47" t="n">
        <v>48</v>
      </c>
      <c r="C2697" s="7" t="n">
        <v>16</v>
      </c>
      <c r="D2697" s="7" t="n">
        <v>0</v>
      </c>
      <c r="E2697" s="7" t="s">
        <v>188</v>
      </c>
      <c r="F2697" s="7" t="n">
        <v>-1</v>
      </c>
      <c r="G2697" s="7" t="n">
        <v>1</v>
      </c>
      <c r="H2697" s="7" t="n">
        <v>0</v>
      </c>
    </row>
    <row r="2698" spans="1:13">
      <c r="A2698" t="s">
        <v>4</v>
      </c>
      <c r="B2698" s="4" t="s">
        <v>5</v>
      </c>
      <c r="C2698" s="4" t="s">
        <v>13</v>
      </c>
      <c r="D2698" s="4" t="s">
        <v>10</v>
      </c>
      <c r="E2698" s="4" t="s">
        <v>6</v>
      </c>
    </row>
    <row r="2699" spans="1:13">
      <c r="A2699" t="n">
        <v>21207</v>
      </c>
      <c r="B2699" s="36" t="n">
        <v>51</v>
      </c>
      <c r="C2699" s="7" t="n">
        <v>4</v>
      </c>
      <c r="D2699" s="7" t="n">
        <v>16</v>
      </c>
      <c r="E2699" s="7" t="s">
        <v>44</v>
      </c>
    </row>
    <row r="2700" spans="1:13">
      <c r="A2700" t="s">
        <v>4</v>
      </c>
      <c r="B2700" s="4" t="s">
        <v>5</v>
      </c>
      <c r="C2700" s="4" t="s">
        <v>10</v>
      </c>
    </row>
    <row r="2701" spans="1:13">
      <c r="A2701" t="n">
        <v>21220</v>
      </c>
      <c r="B2701" s="30" t="n">
        <v>16</v>
      </c>
      <c r="C2701" s="7" t="n">
        <v>0</v>
      </c>
    </row>
    <row r="2702" spans="1:13">
      <c r="A2702" t="s">
        <v>4</v>
      </c>
      <c r="B2702" s="4" t="s">
        <v>5</v>
      </c>
      <c r="C2702" s="4" t="s">
        <v>10</v>
      </c>
      <c r="D2702" s="4" t="s">
        <v>13</v>
      </c>
      <c r="E2702" s="4" t="s">
        <v>9</v>
      </c>
      <c r="F2702" s="4" t="s">
        <v>37</v>
      </c>
      <c r="G2702" s="4" t="s">
        <v>13</v>
      </c>
      <c r="H2702" s="4" t="s">
        <v>13</v>
      </c>
    </row>
    <row r="2703" spans="1:13">
      <c r="A2703" t="n">
        <v>21223</v>
      </c>
      <c r="B2703" s="37" t="n">
        <v>26</v>
      </c>
      <c r="C2703" s="7" t="n">
        <v>16</v>
      </c>
      <c r="D2703" s="7" t="n">
        <v>17</v>
      </c>
      <c r="E2703" s="7" t="n">
        <v>14314</v>
      </c>
      <c r="F2703" s="7" t="s">
        <v>216</v>
      </c>
      <c r="G2703" s="7" t="n">
        <v>2</v>
      </c>
      <c r="H2703" s="7" t="n">
        <v>0</v>
      </c>
    </row>
    <row r="2704" spans="1:13">
      <c r="A2704" t="s">
        <v>4</v>
      </c>
      <c r="B2704" s="4" t="s">
        <v>5</v>
      </c>
    </row>
    <row r="2705" spans="1:8">
      <c r="A2705" t="n">
        <v>21288</v>
      </c>
      <c r="B2705" s="28" t="n">
        <v>28</v>
      </c>
    </row>
    <row r="2706" spans="1:8">
      <c r="A2706" t="s">
        <v>4</v>
      </c>
      <c r="B2706" s="4" t="s">
        <v>5</v>
      </c>
      <c r="C2706" s="4" t="s">
        <v>10</v>
      </c>
      <c r="D2706" s="4" t="s">
        <v>10</v>
      </c>
      <c r="E2706" s="4" t="s">
        <v>10</v>
      </c>
    </row>
    <row r="2707" spans="1:8">
      <c r="A2707" t="n">
        <v>21289</v>
      </c>
      <c r="B2707" s="58" t="n">
        <v>61</v>
      </c>
      <c r="C2707" s="7" t="n">
        <v>17</v>
      </c>
      <c r="D2707" s="7" t="n">
        <v>16</v>
      </c>
      <c r="E2707" s="7" t="n">
        <v>1000</v>
      </c>
    </row>
    <row r="2708" spans="1:8">
      <c r="A2708" t="s">
        <v>4</v>
      </c>
      <c r="B2708" s="4" t="s">
        <v>5</v>
      </c>
      <c r="C2708" s="4" t="s">
        <v>10</v>
      </c>
    </row>
    <row r="2709" spans="1:8">
      <c r="A2709" t="n">
        <v>21296</v>
      </c>
      <c r="B2709" s="30" t="n">
        <v>16</v>
      </c>
      <c r="C2709" s="7" t="n">
        <v>300</v>
      </c>
    </row>
    <row r="2710" spans="1:8">
      <c r="A2710" t="s">
        <v>4</v>
      </c>
      <c r="B2710" s="4" t="s">
        <v>5</v>
      </c>
      <c r="C2710" s="4" t="s">
        <v>13</v>
      </c>
      <c r="D2710" s="4" t="s">
        <v>10</v>
      </c>
      <c r="E2710" s="4" t="s">
        <v>6</v>
      </c>
    </row>
    <row r="2711" spans="1:8">
      <c r="A2711" t="n">
        <v>21299</v>
      </c>
      <c r="B2711" s="36" t="n">
        <v>51</v>
      </c>
      <c r="C2711" s="7" t="n">
        <v>4</v>
      </c>
      <c r="D2711" s="7" t="n">
        <v>17</v>
      </c>
      <c r="E2711" s="7" t="s">
        <v>217</v>
      </c>
    </row>
    <row r="2712" spans="1:8">
      <c r="A2712" t="s">
        <v>4</v>
      </c>
      <c r="B2712" s="4" t="s">
        <v>5</v>
      </c>
      <c r="C2712" s="4" t="s">
        <v>10</v>
      </c>
    </row>
    <row r="2713" spans="1:8">
      <c r="A2713" t="n">
        <v>21312</v>
      </c>
      <c r="B2713" s="30" t="n">
        <v>16</v>
      </c>
      <c r="C2713" s="7" t="n">
        <v>0</v>
      </c>
    </row>
    <row r="2714" spans="1:8">
      <c r="A2714" t="s">
        <v>4</v>
      </c>
      <c r="B2714" s="4" t="s">
        <v>5</v>
      </c>
      <c r="C2714" s="4" t="s">
        <v>10</v>
      </c>
      <c r="D2714" s="4" t="s">
        <v>13</v>
      </c>
      <c r="E2714" s="4" t="s">
        <v>9</v>
      </c>
      <c r="F2714" s="4" t="s">
        <v>37</v>
      </c>
      <c r="G2714" s="4" t="s">
        <v>13</v>
      </c>
      <c r="H2714" s="4" t="s">
        <v>13</v>
      </c>
    </row>
    <row r="2715" spans="1:8">
      <c r="A2715" t="n">
        <v>21315</v>
      </c>
      <c r="B2715" s="37" t="n">
        <v>26</v>
      </c>
      <c r="C2715" s="7" t="n">
        <v>17</v>
      </c>
      <c r="D2715" s="7" t="n">
        <v>17</v>
      </c>
      <c r="E2715" s="7" t="n">
        <v>16375</v>
      </c>
      <c r="F2715" s="7" t="s">
        <v>218</v>
      </c>
      <c r="G2715" s="7" t="n">
        <v>2</v>
      </c>
      <c r="H2715" s="7" t="n">
        <v>0</v>
      </c>
    </row>
    <row r="2716" spans="1:8">
      <c r="A2716" t="s">
        <v>4</v>
      </c>
      <c r="B2716" s="4" t="s">
        <v>5</v>
      </c>
    </row>
    <row r="2717" spans="1:8">
      <c r="A2717" t="n">
        <v>21340</v>
      </c>
      <c r="B2717" s="28" t="n">
        <v>28</v>
      </c>
    </row>
    <row r="2718" spans="1:8">
      <c r="A2718" t="s">
        <v>4</v>
      </c>
      <c r="B2718" s="4" t="s">
        <v>5</v>
      </c>
      <c r="C2718" s="4" t="s">
        <v>13</v>
      </c>
      <c r="D2718" s="4" t="s">
        <v>10</v>
      </c>
      <c r="E2718" s="4" t="s">
        <v>6</v>
      </c>
      <c r="F2718" s="4" t="s">
        <v>6</v>
      </c>
      <c r="G2718" s="4" t="s">
        <v>6</v>
      </c>
      <c r="H2718" s="4" t="s">
        <v>6</v>
      </c>
    </row>
    <row r="2719" spans="1:8">
      <c r="A2719" t="n">
        <v>21341</v>
      </c>
      <c r="B2719" s="36" t="n">
        <v>51</v>
      </c>
      <c r="C2719" s="7" t="n">
        <v>3</v>
      </c>
      <c r="D2719" s="7" t="n">
        <v>16</v>
      </c>
      <c r="E2719" s="7" t="s">
        <v>219</v>
      </c>
      <c r="F2719" s="7" t="s">
        <v>51</v>
      </c>
      <c r="G2719" s="7" t="s">
        <v>50</v>
      </c>
      <c r="H2719" s="7" t="s">
        <v>51</v>
      </c>
    </row>
    <row r="2720" spans="1:8">
      <c r="A2720" t="s">
        <v>4</v>
      </c>
      <c r="B2720" s="4" t="s">
        <v>5</v>
      </c>
      <c r="C2720" s="4" t="s">
        <v>10</v>
      </c>
      <c r="D2720" s="4" t="s">
        <v>10</v>
      </c>
      <c r="E2720" s="4" t="s">
        <v>22</v>
      </c>
      <c r="F2720" s="4" t="s">
        <v>22</v>
      </c>
      <c r="G2720" s="4" t="s">
        <v>22</v>
      </c>
      <c r="H2720" s="4" t="s">
        <v>22</v>
      </c>
      <c r="I2720" s="4" t="s">
        <v>13</v>
      </c>
      <c r="J2720" s="4" t="s">
        <v>10</v>
      </c>
    </row>
    <row r="2721" spans="1:10">
      <c r="A2721" t="n">
        <v>21354</v>
      </c>
      <c r="B2721" s="55" t="n">
        <v>55</v>
      </c>
      <c r="C2721" s="7" t="n">
        <v>16</v>
      </c>
      <c r="D2721" s="7" t="n">
        <v>65533</v>
      </c>
      <c r="E2721" s="7" t="n">
        <v>86.1800003051758</v>
      </c>
      <c r="F2721" s="7" t="n">
        <v>36.060001373291</v>
      </c>
      <c r="G2721" s="7" t="n">
        <v>-216.509994506836</v>
      </c>
      <c r="H2721" s="7" t="n">
        <v>2.79999995231628</v>
      </c>
      <c r="I2721" s="7" t="n">
        <v>2</v>
      </c>
      <c r="J2721" s="7" t="n">
        <v>0</v>
      </c>
    </row>
    <row r="2722" spans="1:10">
      <c r="A2722" t="s">
        <v>4</v>
      </c>
      <c r="B2722" s="4" t="s">
        <v>5</v>
      </c>
      <c r="C2722" s="4" t="s">
        <v>10</v>
      </c>
      <c r="D2722" s="4" t="s">
        <v>10</v>
      </c>
      <c r="E2722" s="4" t="s">
        <v>10</v>
      </c>
    </row>
    <row r="2723" spans="1:10">
      <c r="A2723" t="n">
        <v>21378</v>
      </c>
      <c r="B2723" s="58" t="n">
        <v>61</v>
      </c>
      <c r="C2723" s="7" t="n">
        <v>17</v>
      </c>
      <c r="D2723" s="7" t="n">
        <v>65533</v>
      </c>
      <c r="E2723" s="7" t="n">
        <v>1000</v>
      </c>
    </row>
    <row r="2724" spans="1:10">
      <c r="A2724" t="s">
        <v>4</v>
      </c>
      <c r="B2724" s="4" t="s">
        <v>5</v>
      </c>
      <c r="C2724" s="4" t="s">
        <v>10</v>
      </c>
    </row>
    <row r="2725" spans="1:10">
      <c r="A2725" t="n">
        <v>21385</v>
      </c>
      <c r="B2725" s="30" t="n">
        <v>16</v>
      </c>
      <c r="C2725" s="7" t="n">
        <v>500</v>
      </c>
    </row>
    <row r="2726" spans="1:10">
      <c r="A2726" t="s">
        <v>4</v>
      </c>
      <c r="B2726" s="4" t="s">
        <v>5</v>
      </c>
      <c r="C2726" s="4" t="s">
        <v>13</v>
      </c>
      <c r="D2726" s="4" t="s">
        <v>10</v>
      </c>
      <c r="E2726" s="4" t="s">
        <v>6</v>
      </c>
      <c r="F2726" s="4" t="s">
        <v>6</v>
      </c>
      <c r="G2726" s="4" t="s">
        <v>6</v>
      </c>
      <c r="H2726" s="4" t="s">
        <v>6</v>
      </c>
    </row>
    <row r="2727" spans="1:10">
      <c r="A2727" t="n">
        <v>21388</v>
      </c>
      <c r="B2727" s="36" t="n">
        <v>51</v>
      </c>
      <c r="C2727" s="7" t="n">
        <v>3</v>
      </c>
      <c r="D2727" s="7" t="n">
        <v>17</v>
      </c>
      <c r="E2727" s="7" t="s">
        <v>106</v>
      </c>
      <c r="F2727" s="7" t="s">
        <v>51</v>
      </c>
      <c r="G2727" s="7" t="s">
        <v>50</v>
      </c>
      <c r="H2727" s="7" t="s">
        <v>51</v>
      </c>
    </row>
    <row r="2728" spans="1:10">
      <c r="A2728" t="s">
        <v>4</v>
      </c>
      <c r="B2728" s="4" t="s">
        <v>5</v>
      </c>
      <c r="C2728" s="4" t="s">
        <v>10</v>
      </c>
      <c r="D2728" s="4" t="s">
        <v>22</v>
      </c>
      <c r="E2728" s="4" t="s">
        <v>22</v>
      </c>
      <c r="F2728" s="4" t="s">
        <v>13</v>
      </c>
    </row>
    <row r="2729" spans="1:10">
      <c r="A2729" t="n">
        <v>21401</v>
      </c>
      <c r="B2729" s="70" t="n">
        <v>52</v>
      </c>
      <c r="C2729" s="7" t="n">
        <v>17</v>
      </c>
      <c r="D2729" s="7" t="n">
        <v>25.6000003814697</v>
      </c>
      <c r="E2729" s="7" t="n">
        <v>10</v>
      </c>
      <c r="F2729" s="7" t="n">
        <v>0</v>
      </c>
    </row>
    <row r="2730" spans="1:10">
      <c r="A2730" t="s">
        <v>4</v>
      </c>
      <c r="B2730" s="4" t="s">
        <v>5</v>
      </c>
      <c r="C2730" s="4" t="s">
        <v>10</v>
      </c>
    </row>
    <row r="2731" spans="1:10">
      <c r="A2731" t="n">
        <v>21413</v>
      </c>
      <c r="B2731" s="71" t="n">
        <v>54</v>
      </c>
      <c r="C2731" s="7" t="n">
        <v>17</v>
      </c>
    </row>
    <row r="2732" spans="1:10">
      <c r="A2732" t="s">
        <v>4</v>
      </c>
      <c r="B2732" s="4" t="s">
        <v>5</v>
      </c>
      <c r="C2732" s="4" t="s">
        <v>13</v>
      </c>
      <c r="D2732" s="4" t="s">
        <v>10</v>
      </c>
      <c r="E2732" s="4" t="s">
        <v>6</v>
      </c>
      <c r="F2732" s="4" t="s">
        <v>6</v>
      </c>
      <c r="G2732" s="4" t="s">
        <v>6</v>
      </c>
      <c r="H2732" s="4" t="s">
        <v>6</v>
      </c>
    </row>
    <row r="2733" spans="1:10">
      <c r="A2733" t="n">
        <v>21416</v>
      </c>
      <c r="B2733" s="36" t="n">
        <v>51</v>
      </c>
      <c r="C2733" s="7" t="n">
        <v>3</v>
      </c>
      <c r="D2733" s="7" t="n">
        <v>17</v>
      </c>
      <c r="E2733" s="7" t="s">
        <v>220</v>
      </c>
      <c r="F2733" s="7" t="s">
        <v>51</v>
      </c>
      <c r="G2733" s="7" t="s">
        <v>50</v>
      </c>
      <c r="H2733" s="7" t="s">
        <v>51</v>
      </c>
    </row>
    <row r="2734" spans="1:10">
      <c r="A2734" t="s">
        <v>4</v>
      </c>
      <c r="B2734" s="4" t="s">
        <v>5</v>
      </c>
      <c r="C2734" s="4" t="s">
        <v>10</v>
      </c>
      <c r="D2734" s="4" t="s">
        <v>10</v>
      </c>
      <c r="E2734" s="4" t="s">
        <v>22</v>
      </c>
      <c r="F2734" s="4" t="s">
        <v>22</v>
      </c>
      <c r="G2734" s="4" t="s">
        <v>22</v>
      </c>
      <c r="H2734" s="4" t="s">
        <v>22</v>
      </c>
      <c r="I2734" s="4" t="s">
        <v>13</v>
      </c>
      <c r="J2734" s="4" t="s">
        <v>10</v>
      </c>
    </row>
    <row r="2735" spans="1:10">
      <c r="A2735" t="n">
        <v>21429</v>
      </c>
      <c r="B2735" s="55" t="n">
        <v>55</v>
      </c>
      <c r="C2735" s="7" t="n">
        <v>17</v>
      </c>
      <c r="D2735" s="7" t="n">
        <v>65533</v>
      </c>
      <c r="E2735" s="7" t="n">
        <v>85.5699996948242</v>
      </c>
      <c r="F2735" s="7" t="n">
        <v>36.060001373291</v>
      </c>
      <c r="G2735" s="7" t="n">
        <v>-216.300003051758</v>
      </c>
      <c r="H2735" s="7" t="n">
        <v>2.79999995231628</v>
      </c>
      <c r="I2735" s="7" t="n">
        <v>2</v>
      </c>
      <c r="J2735" s="7" t="n">
        <v>0</v>
      </c>
    </row>
    <row r="2736" spans="1:10">
      <c r="A2736" t="s">
        <v>4</v>
      </c>
      <c r="B2736" s="4" t="s">
        <v>5</v>
      </c>
      <c r="C2736" s="4" t="s">
        <v>10</v>
      </c>
      <c r="D2736" s="4" t="s">
        <v>13</v>
      </c>
    </row>
    <row r="2737" spans="1:10">
      <c r="A2737" t="n">
        <v>21453</v>
      </c>
      <c r="B2737" s="56" t="n">
        <v>56</v>
      </c>
      <c r="C2737" s="7" t="n">
        <v>16</v>
      </c>
      <c r="D2737" s="7" t="n">
        <v>0</v>
      </c>
    </row>
    <row r="2738" spans="1:10">
      <c r="A2738" t="s">
        <v>4</v>
      </c>
      <c r="B2738" s="4" t="s">
        <v>5</v>
      </c>
      <c r="C2738" s="4" t="s">
        <v>10</v>
      </c>
      <c r="D2738" s="4" t="s">
        <v>13</v>
      </c>
    </row>
    <row r="2739" spans="1:10">
      <c r="A2739" t="n">
        <v>21457</v>
      </c>
      <c r="B2739" s="56" t="n">
        <v>56</v>
      </c>
      <c r="C2739" s="7" t="n">
        <v>17</v>
      </c>
      <c r="D2739" s="7" t="n">
        <v>0</v>
      </c>
    </row>
    <row r="2740" spans="1:10">
      <c r="A2740" t="s">
        <v>4</v>
      </c>
      <c r="B2740" s="4" t="s">
        <v>5</v>
      </c>
      <c r="C2740" s="4" t="s">
        <v>13</v>
      </c>
      <c r="D2740" s="4" t="s">
        <v>10</v>
      </c>
      <c r="E2740" s="4" t="s">
        <v>22</v>
      </c>
    </row>
    <row r="2741" spans="1:10">
      <c r="A2741" t="n">
        <v>21461</v>
      </c>
      <c r="B2741" s="34" t="n">
        <v>58</v>
      </c>
      <c r="C2741" s="7" t="n">
        <v>101</v>
      </c>
      <c r="D2741" s="7" t="n">
        <v>500</v>
      </c>
      <c r="E2741" s="7" t="n">
        <v>1</v>
      </c>
    </row>
    <row r="2742" spans="1:10">
      <c r="A2742" t="s">
        <v>4</v>
      </c>
      <c r="B2742" s="4" t="s">
        <v>5</v>
      </c>
      <c r="C2742" s="4" t="s">
        <v>13</v>
      </c>
      <c r="D2742" s="4" t="s">
        <v>10</v>
      </c>
    </row>
    <row r="2743" spans="1:10">
      <c r="A2743" t="n">
        <v>21469</v>
      </c>
      <c r="B2743" s="34" t="n">
        <v>58</v>
      </c>
      <c r="C2743" s="7" t="n">
        <v>254</v>
      </c>
      <c r="D2743" s="7" t="n">
        <v>0</v>
      </c>
    </row>
    <row r="2744" spans="1:10">
      <c r="A2744" t="s">
        <v>4</v>
      </c>
      <c r="B2744" s="4" t="s">
        <v>5</v>
      </c>
      <c r="C2744" s="4" t="s">
        <v>13</v>
      </c>
      <c r="D2744" s="4" t="s">
        <v>10</v>
      </c>
      <c r="E2744" s="4" t="s">
        <v>10</v>
      </c>
      <c r="F2744" s="4" t="s">
        <v>9</v>
      </c>
    </row>
    <row r="2745" spans="1:10">
      <c r="A2745" t="n">
        <v>21473</v>
      </c>
      <c r="B2745" s="64" t="n">
        <v>84</v>
      </c>
      <c r="C2745" s="7" t="n">
        <v>0</v>
      </c>
      <c r="D2745" s="7" t="n">
        <v>0</v>
      </c>
      <c r="E2745" s="7" t="n">
        <v>0</v>
      </c>
      <c r="F2745" s="7" t="n">
        <v>1036831949</v>
      </c>
    </row>
    <row r="2746" spans="1:10">
      <c r="A2746" t="s">
        <v>4</v>
      </c>
      <c r="B2746" s="4" t="s">
        <v>5</v>
      </c>
      <c r="C2746" s="4" t="s">
        <v>10</v>
      </c>
      <c r="D2746" s="4" t="s">
        <v>9</v>
      </c>
    </row>
    <row r="2747" spans="1:10">
      <c r="A2747" t="n">
        <v>21483</v>
      </c>
      <c r="B2747" s="48" t="n">
        <v>43</v>
      </c>
      <c r="C2747" s="7" t="n">
        <v>16</v>
      </c>
      <c r="D2747" s="7" t="n">
        <v>1</v>
      </c>
    </row>
    <row r="2748" spans="1:10">
      <c r="A2748" t="s">
        <v>4</v>
      </c>
      <c r="B2748" s="4" t="s">
        <v>5</v>
      </c>
      <c r="C2748" s="4" t="s">
        <v>10</v>
      </c>
      <c r="D2748" s="4" t="s">
        <v>9</v>
      </c>
    </row>
    <row r="2749" spans="1:10">
      <c r="A2749" t="n">
        <v>21490</v>
      </c>
      <c r="B2749" s="48" t="n">
        <v>43</v>
      </c>
      <c r="C2749" s="7" t="n">
        <v>17</v>
      </c>
      <c r="D2749" s="7" t="n">
        <v>1</v>
      </c>
    </row>
    <row r="2750" spans="1:10">
      <c r="A2750" t="s">
        <v>4</v>
      </c>
      <c r="B2750" s="4" t="s">
        <v>5</v>
      </c>
      <c r="C2750" s="4" t="s">
        <v>10</v>
      </c>
      <c r="D2750" s="4" t="s">
        <v>10</v>
      </c>
      <c r="E2750" s="4" t="s">
        <v>10</v>
      </c>
    </row>
    <row r="2751" spans="1:10">
      <c r="A2751" t="n">
        <v>21497</v>
      </c>
      <c r="B2751" s="58" t="n">
        <v>61</v>
      </c>
      <c r="C2751" s="7" t="n">
        <v>7033</v>
      </c>
      <c r="D2751" s="7" t="n">
        <v>65533</v>
      </c>
      <c r="E2751" s="7" t="n">
        <v>0</v>
      </c>
    </row>
    <row r="2752" spans="1:10">
      <c r="A2752" t="s">
        <v>4</v>
      </c>
      <c r="B2752" s="4" t="s">
        <v>5</v>
      </c>
      <c r="C2752" s="4" t="s">
        <v>10</v>
      </c>
      <c r="D2752" s="4" t="s">
        <v>22</v>
      </c>
      <c r="E2752" s="4" t="s">
        <v>22</v>
      </c>
      <c r="F2752" s="4" t="s">
        <v>13</v>
      </c>
    </row>
    <row r="2753" spans="1:6">
      <c r="A2753" t="n">
        <v>21504</v>
      </c>
      <c r="B2753" s="70" t="n">
        <v>52</v>
      </c>
      <c r="C2753" s="7" t="n">
        <v>1661</v>
      </c>
      <c r="D2753" s="7" t="n">
        <v>255.699996948242</v>
      </c>
      <c r="E2753" s="7" t="n">
        <v>0</v>
      </c>
      <c r="F2753" s="7" t="n">
        <v>0</v>
      </c>
    </row>
    <row r="2754" spans="1:6">
      <c r="A2754" t="s">
        <v>4</v>
      </c>
      <c r="B2754" s="4" t="s">
        <v>5</v>
      </c>
      <c r="C2754" s="4" t="s">
        <v>13</v>
      </c>
      <c r="D2754" s="4" t="s">
        <v>13</v>
      </c>
      <c r="E2754" s="4" t="s">
        <v>22</v>
      </c>
      <c r="F2754" s="4" t="s">
        <v>22</v>
      </c>
      <c r="G2754" s="4" t="s">
        <v>22</v>
      </c>
      <c r="H2754" s="4" t="s">
        <v>10</v>
      </c>
    </row>
    <row r="2755" spans="1:6">
      <c r="A2755" t="n">
        <v>21516</v>
      </c>
      <c r="B2755" s="32" t="n">
        <v>45</v>
      </c>
      <c r="C2755" s="7" t="n">
        <v>2</v>
      </c>
      <c r="D2755" s="7" t="n">
        <v>3</v>
      </c>
      <c r="E2755" s="7" t="n">
        <v>78.9800033569336</v>
      </c>
      <c r="F2755" s="7" t="n">
        <v>40.4799995422363</v>
      </c>
      <c r="G2755" s="7" t="n">
        <v>-219.389999389648</v>
      </c>
      <c r="H2755" s="7" t="n">
        <v>0</v>
      </c>
    </row>
    <row r="2756" spans="1:6">
      <c r="A2756" t="s">
        <v>4</v>
      </c>
      <c r="B2756" s="4" t="s">
        <v>5</v>
      </c>
      <c r="C2756" s="4" t="s">
        <v>13</v>
      </c>
      <c r="D2756" s="4" t="s">
        <v>13</v>
      </c>
      <c r="E2756" s="4" t="s">
        <v>22</v>
      </c>
      <c r="F2756" s="4" t="s">
        <v>22</v>
      </c>
      <c r="G2756" s="4" t="s">
        <v>22</v>
      </c>
      <c r="H2756" s="4" t="s">
        <v>10</v>
      </c>
      <c r="I2756" s="4" t="s">
        <v>13</v>
      </c>
    </row>
    <row r="2757" spans="1:6">
      <c r="A2757" t="n">
        <v>21533</v>
      </c>
      <c r="B2757" s="32" t="n">
        <v>45</v>
      </c>
      <c r="C2757" s="7" t="n">
        <v>4</v>
      </c>
      <c r="D2757" s="7" t="n">
        <v>3</v>
      </c>
      <c r="E2757" s="7" t="n">
        <v>7.03000020980835</v>
      </c>
      <c r="F2757" s="7" t="n">
        <v>319.589996337891</v>
      </c>
      <c r="G2757" s="7" t="n">
        <v>4</v>
      </c>
      <c r="H2757" s="7" t="n">
        <v>0</v>
      </c>
      <c r="I2757" s="7" t="n">
        <v>0</v>
      </c>
    </row>
    <row r="2758" spans="1:6">
      <c r="A2758" t="s">
        <v>4</v>
      </c>
      <c r="B2758" s="4" t="s">
        <v>5</v>
      </c>
      <c r="C2758" s="4" t="s">
        <v>13</v>
      </c>
      <c r="D2758" s="4" t="s">
        <v>13</v>
      </c>
      <c r="E2758" s="4" t="s">
        <v>22</v>
      </c>
      <c r="F2758" s="4" t="s">
        <v>10</v>
      </c>
    </row>
    <row r="2759" spans="1:6">
      <c r="A2759" t="n">
        <v>21551</v>
      </c>
      <c r="B2759" s="32" t="n">
        <v>45</v>
      </c>
      <c r="C2759" s="7" t="n">
        <v>5</v>
      </c>
      <c r="D2759" s="7" t="n">
        <v>3</v>
      </c>
      <c r="E2759" s="7" t="n">
        <v>5.90000009536743</v>
      </c>
      <c r="F2759" s="7" t="n">
        <v>0</v>
      </c>
    </row>
    <row r="2760" spans="1:6">
      <c r="A2760" t="s">
        <v>4</v>
      </c>
      <c r="B2760" s="4" t="s">
        <v>5</v>
      </c>
      <c r="C2760" s="4" t="s">
        <v>13</v>
      </c>
      <c r="D2760" s="4" t="s">
        <v>13</v>
      </c>
      <c r="E2760" s="4" t="s">
        <v>22</v>
      </c>
      <c r="F2760" s="4" t="s">
        <v>10</v>
      </c>
    </row>
    <row r="2761" spans="1:6">
      <c r="A2761" t="n">
        <v>21560</v>
      </c>
      <c r="B2761" s="32" t="n">
        <v>45</v>
      </c>
      <c r="C2761" s="7" t="n">
        <v>11</v>
      </c>
      <c r="D2761" s="7" t="n">
        <v>3</v>
      </c>
      <c r="E2761" s="7" t="n">
        <v>40</v>
      </c>
      <c r="F2761" s="7" t="n">
        <v>0</v>
      </c>
    </row>
    <row r="2762" spans="1:6">
      <c r="A2762" t="s">
        <v>4</v>
      </c>
      <c r="B2762" s="4" t="s">
        <v>5</v>
      </c>
      <c r="C2762" s="4" t="s">
        <v>10</v>
      </c>
      <c r="D2762" s="4" t="s">
        <v>13</v>
      </c>
      <c r="E2762" s="4" t="s">
        <v>13</v>
      </c>
      <c r="F2762" s="4" t="s">
        <v>6</v>
      </c>
    </row>
    <row r="2763" spans="1:6">
      <c r="A2763" t="n">
        <v>21569</v>
      </c>
      <c r="B2763" s="53" t="n">
        <v>20</v>
      </c>
      <c r="C2763" s="7" t="n">
        <v>7033</v>
      </c>
      <c r="D2763" s="7" t="n">
        <v>2</v>
      </c>
      <c r="E2763" s="7" t="n">
        <v>11</v>
      </c>
      <c r="F2763" s="7" t="s">
        <v>221</v>
      </c>
    </row>
    <row r="2764" spans="1:6">
      <c r="A2764" t="s">
        <v>4</v>
      </c>
      <c r="B2764" s="4" t="s">
        <v>5</v>
      </c>
      <c r="C2764" s="4" t="s">
        <v>10</v>
      </c>
      <c r="D2764" s="4" t="s">
        <v>10</v>
      </c>
      <c r="E2764" s="4" t="s">
        <v>22</v>
      </c>
      <c r="F2764" s="4" t="s">
        <v>22</v>
      </c>
      <c r="G2764" s="4" t="s">
        <v>22</v>
      </c>
      <c r="H2764" s="4" t="s">
        <v>22</v>
      </c>
      <c r="I2764" s="4" t="s">
        <v>13</v>
      </c>
      <c r="J2764" s="4" t="s">
        <v>10</v>
      </c>
    </row>
    <row r="2765" spans="1:6">
      <c r="A2765" t="n">
        <v>21591</v>
      </c>
      <c r="B2765" s="55" t="n">
        <v>55</v>
      </c>
      <c r="C2765" s="7" t="n">
        <v>7033</v>
      </c>
      <c r="D2765" s="7" t="n">
        <v>65533</v>
      </c>
      <c r="E2765" s="7" t="n">
        <v>81.879997253418</v>
      </c>
      <c r="F2765" s="7" t="n">
        <v>36.060001373291</v>
      </c>
      <c r="G2765" s="7" t="n">
        <v>-220.75</v>
      </c>
      <c r="H2765" s="7" t="n">
        <v>1.20000004768372</v>
      </c>
      <c r="I2765" s="7" t="n">
        <v>1</v>
      </c>
      <c r="J2765" s="7" t="n">
        <v>0</v>
      </c>
    </row>
    <row r="2766" spans="1:6">
      <c r="A2766" t="s">
        <v>4</v>
      </c>
      <c r="B2766" s="4" t="s">
        <v>5</v>
      </c>
      <c r="C2766" s="4" t="s">
        <v>13</v>
      </c>
      <c r="D2766" s="4" t="s">
        <v>10</v>
      </c>
    </row>
    <row r="2767" spans="1:6">
      <c r="A2767" t="n">
        <v>21615</v>
      </c>
      <c r="B2767" s="34" t="n">
        <v>58</v>
      </c>
      <c r="C2767" s="7" t="n">
        <v>255</v>
      </c>
      <c r="D2767" s="7" t="n">
        <v>0</v>
      </c>
    </row>
    <row r="2768" spans="1:6">
      <c r="A2768" t="s">
        <v>4</v>
      </c>
      <c r="B2768" s="4" t="s">
        <v>5</v>
      </c>
      <c r="C2768" s="4" t="s">
        <v>13</v>
      </c>
      <c r="D2768" s="4" t="s">
        <v>13</v>
      </c>
      <c r="E2768" s="4" t="s">
        <v>22</v>
      </c>
      <c r="F2768" s="4" t="s">
        <v>22</v>
      </c>
      <c r="G2768" s="4" t="s">
        <v>22</v>
      </c>
      <c r="H2768" s="4" t="s">
        <v>10</v>
      </c>
    </row>
    <row r="2769" spans="1:10">
      <c r="A2769" t="n">
        <v>21619</v>
      </c>
      <c r="B2769" s="32" t="n">
        <v>45</v>
      </c>
      <c r="C2769" s="7" t="n">
        <v>2</v>
      </c>
      <c r="D2769" s="7" t="n">
        <v>3</v>
      </c>
      <c r="E2769" s="7" t="n">
        <v>82.7300033569336</v>
      </c>
      <c r="F2769" s="7" t="n">
        <v>40.4799995422363</v>
      </c>
      <c r="G2769" s="7" t="n">
        <v>-218.899993896484</v>
      </c>
      <c r="H2769" s="7" t="n">
        <v>4500</v>
      </c>
    </row>
    <row r="2770" spans="1:10">
      <c r="A2770" t="s">
        <v>4</v>
      </c>
      <c r="B2770" s="4" t="s">
        <v>5</v>
      </c>
      <c r="C2770" s="4" t="s">
        <v>13</v>
      </c>
      <c r="D2770" s="4" t="s">
        <v>13</v>
      </c>
      <c r="E2770" s="4" t="s">
        <v>22</v>
      </c>
      <c r="F2770" s="4" t="s">
        <v>22</v>
      </c>
      <c r="G2770" s="4" t="s">
        <v>22</v>
      </c>
      <c r="H2770" s="4" t="s">
        <v>10</v>
      </c>
      <c r="I2770" s="4" t="s">
        <v>13</v>
      </c>
    </row>
    <row r="2771" spans="1:10">
      <c r="A2771" t="n">
        <v>21636</v>
      </c>
      <c r="B2771" s="32" t="n">
        <v>45</v>
      </c>
      <c r="C2771" s="7" t="n">
        <v>4</v>
      </c>
      <c r="D2771" s="7" t="n">
        <v>3</v>
      </c>
      <c r="E2771" s="7" t="n">
        <v>0.959999978542328</v>
      </c>
      <c r="F2771" s="7" t="n">
        <v>292.179992675781</v>
      </c>
      <c r="G2771" s="7" t="n">
        <v>4</v>
      </c>
      <c r="H2771" s="7" t="n">
        <v>4500</v>
      </c>
      <c r="I2771" s="7" t="n">
        <v>1</v>
      </c>
    </row>
    <row r="2772" spans="1:10">
      <c r="A2772" t="s">
        <v>4</v>
      </c>
      <c r="B2772" s="4" t="s">
        <v>5</v>
      </c>
      <c r="C2772" s="4" t="s">
        <v>13</v>
      </c>
      <c r="D2772" s="4" t="s">
        <v>13</v>
      </c>
      <c r="E2772" s="4" t="s">
        <v>22</v>
      </c>
      <c r="F2772" s="4" t="s">
        <v>10</v>
      </c>
    </row>
    <row r="2773" spans="1:10">
      <c r="A2773" t="n">
        <v>21654</v>
      </c>
      <c r="B2773" s="32" t="n">
        <v>45</v>
      </c>
      <c r="C2773" s="7" t="n">
        <v>5</v>
      </c>
      <c r="D2773" s="7" t="n">
        <v>3</v>
      </c>
      <c r="E2773" s="7" t="n">
        <v>5.69999980926514</v>
      </c>
      <c r="F2773" s="7" t="n">
        <v>4500</v>
      </c>
    </row>
    <row r="2774" spans="1:10">
      <c r="A2774" t="s">
        <v>4</v>
      </c>
      <c r="B2774" s="4" t="s">
        <v>5</v>
      </c>
      <c r="C2774" s="4" t="s">
        <v>10</v>
      </c>
    </row>
    <row r="2775" spans="1:10">
      <c r="A2775" t="n">
        <v>21663</v>
      </c>
      <c r="B2775" s="30" t="n">
        <v>16</v>
      </c>
      <c r="C2775" s="7" t="n">
        <v>2000</v>
      </c>
    </row>
    <row r="2776" spans="1:10">
      <c r="A2776" t="s">
        <v>4</v>
      </c>
      <c r="B2776" s="4" t="s">
        <v>5</v>
      </c>
      <c r="C2776" s="4" t="s">
        <v>13</v>
      </c>
      <c r="D2776" s="4" t="s">
        <v>10</v>
      </c>
      <c r="E2776" s="4" t="s">
        <v>22</v>
      </c>
      <c r="F2776" s="4" t="s">
        <v>10</v>
      </c>
      <c r="G2776" s="4" t="s">
        <v>9</v>
      </c>
      <c r="H2776" s="4" t="s">
        <v>9</v>
      </c>
      <c r="I2776" s="4" t="s">
        <v>10</v>
      </c>
      <c r="J2776" s="4" t="s">
        <v>10</v>
      </c>
      <c r="K2776" s="4" t="s">
        <v>9</v>
      </c>
      <c r="L2776" s="4" t="s">
        <v>9</v>
      </c>
      <c r="M2776" s="4" t="s">
        <v>9</v>
      </c>
      <c r="N2776" s="4" t="s">
        <v>9</v>
      </c>
      <c r="O2776" s="4" t="s">
        <v>6</v>
      </c>
    </row>
    <row r="2777" spans="1:10">
      <c r="A2777" t="n">
        <v>21666</v>
      </c>
      <c r="B2777" s="59" t="n">
        <v>50</v>
      </c>
      <c r="C2777" s="7" t="n">
        <v>0</v>
      </c>
      <c r="D2777" s="7" t="n">
        <v>2204</v>
      </c>
      <c r="E2777" s="7" t="n">
        <v>1</v>
      </c>
      <c r="F2777" s="7" t="n">
        <v>0</v>
      </c>
      <c r="G2777" s="7" t="n">
        <v>0</v>
      </c>
      <c r="H2777" s="7" t="n">
        <v>0</v>
      </c>
      <c r="I2777" s="7" t="n">
        <v>0</v>
      </c>
      <c r="J2777" s="7" t="n">
        <v>65533</v>
      </c>
      <c r="K2777" s="7" t="n">
        <v>0</v>
      </c>
      <c r="L2777" s="7" t="n">
        <v>0</v>
      </c>
      <c r="M2777" s="7" t="n">
        <v>0</v>
      </c>
      <c r="N2777" s="7" t="n">
        <v>0</v>
      </c>
      <c r="O2777" s="7" t="s">
        <v>12</v>
      </c>
    </row>
    <row r="2778" spans="1:10">
      <c r="A2778" t="s">
        <v>4</v>
      </c>
      <c r="B2778" s="4" t="s">
        <v>5</v>
      </c>
      <c r="C2778" s="4" t="s">
        <v>10</v>
      </c>
      <c r="D2778" s="4" t="s">
        <v>13</v>
      </c>
      <c r="E2778" s="4" t="s">
        <v>6</v>
      </c>
      <c r="F2778" s="4" t="s">
        <v>22</v>
      </c>
      <c r="G2778" s="4" t="s">
        <v>22</v>
      </c>
      <c r="H2778" s="4" t="s">
        <v>22</v>
      </c>
    </row>
    <row r="2779" spans="1:10">
      <c r="A2779" t="n">
        <v>21705</v>
      </c>
      <c r="B2779" s="47" t="n">
        <v>48</v>
      </c>
      <c r="C2779" s="7" t="n">
        <v>1661</v>
      </c>
      <c r="D2779" s="7" t="n">
        <v>0</v>
      </c>
      <c r="E2779" s="7" t="s">
        <v>102</v>
      </c>
      <c r="F2779" s="7" t="n">
        <v>-1</v>
      </c>
      <c r="G2779" s="7" t="n">
        <v>1</v>
      </c>
      <c r="H2779" s="7" t="n">
        <v>0</v>
      </c>
    </row>
    <row r="2780" spans="1:10">
      <c r="A2780" t="s">
        <v>4</v>
      </c>
      <c r="B2780" s="4" t="s">
        <v>5</v>
      </c>
      <c r="C2780" s="4" t="s">
        <v>10</v>
      </c>
    </row>
    <row r="2781" spans="1:10">
      <c r="A2781" t="n">
        <v>21732</v>
      </c>
      <c r="B2781" s="30" t="n">
        <v>16</v>
      </c>
      <c r="C2781" s="7" t="n">
        <v>500</v>
      </c>
    </row>
    <row r="2782" spans="1:10">
      <c r="A2782" t="s">
        <v>4</v>
      </c>
      <c r="B2782" s="4" t="s">
        <v>5</v>
      </c>
      <c r="C2782" s="4" t="s">
        <v>13</v>
      </c>
      <c r="D2782" s="4" t="s">
        <v>22</v>
      </c>
      <c r="E2782" s="4" t="s">
        <v>22</v>
      </c>
      <c r="F2782" s="4" t="s">
        <v>22</v>
      </c>
    </row>
    <row r="2783" spans="1:10">
      <c r="A2783" t="n">
        <v>21735</v>
      </c>
      <c r="B2783" s="32" t="n">
        <v>45</v>
      </c>
      <c r="C2783" s="7" t="n">
        <v>9</v>
      </c>
      <c r="D2783" s="7" t="n">
        <v>0.100000001490116</v>
      </c>
      <c r="E2783" s="7" t="n">
        <v>0.100000001490116</v>
      </c>
      <c r="F2783" s="7" t="n">
        <v>1.5</v>
      </c>
    </row>
    <row r="2784" spans="1:10">
      <c r="A2784" t="s">
        <v>4</v>
      </c>
      <c r="B2784" s="4" t="s">
        <v>5</v>
      </c>
      <c r="C2784" s="4" t="s">
        <v>10</v>
      </c>
    </row>
    <row r="2785" spans="1:15">
      <c r="A2785" t="n">
        <v>21749</v>
      </c>
      <c r="B2785" s="30" t="n">
        <v>16</v>
      </c>
      <c r="C2785" s="7" t="n">
        <v>1500</v>
      </c>
    </row>
    <row r="2786" spans="1:15">
      <c r="A2786" t="s">
        <v>4</v>
      </c>
      <c r="B2786" s="4" t="s">
        <v>5</v>
      </c>
      <c r="C2786" s="4" t="s">
        <v>10</v>
      </c>
      <c r="D2786" s="4" t="s">
        <v>13</v>
      </c>
      <c r="E2786" s="4" t="s">
        <v>6</v>
      </c>
      <c r="F2786" s="4" t="s">
        <v>22</v>
      </c>
      <c r="G2786" s="4" t="s">
        <v>22</v>
      </c>
      <c r="H2786" s="4" t="s">
        <v>22</v>
      </c>
    </row>
    <row r="2787" spans="1:15">
      <c r="A2787" t="n">
        <v>21752</v>
      </c>
      <c r="B2787" s="47" t="n">
        <v>48</v>
      </c>
      <c r="C2787" s="7" t="n">
        <v>1661</v>
      </c>
      <c r="D2787" s="7" t="n">
        <v>0</v>
      </c>
      <c r="E2787" s="7" t="s">
        <v>103</v>
      </c>
      <c r="F2787" s="7" t="n">
        <v>-1</v>
      </c>
      <c r="G2787" s="7" t="n">
        <v>1</v>
      </c>
      <c r="H2787" s="7" t="n">
        <v>0</v>
      </c>
    </row>
    <row r="2788" spans="1:15">
      <c r="A2788" t="s">
        <v>4</v>
      </c>
      <c r="B2788" s="4" t="s">
        <v>5</v>
      </c>
      <c r="C2788" s="4" t="s">
        <v>10</v>
      </c>
    </row>
    <row r="2789" spans="1:15">
      <c r="A2789" t="n">
        <v>21780</v>
      </c>
      <c r="B2789" s="30" t="n">
        <v>16</v>
      </c>
      <c r="C2789" s="7" t="n">
        <v>1000</v>
      </c>
    </row>
    <row r="2790" spans="1:15">
      <c r="A2790" t="s">
        <v>4</v>
      </c>
      <c r="B2790" s="4" t="s">
        <v>5</v>
      </c>
      <c r="C2790" s="4" t="s">
        <v>10</v>
      </c>
      <c r="D2790" s="4" t="s">
        <v>13</v>
      </c>
    </row>
    <row r="2791" spans="1:15">
      <c r="A2791" t="n">
        <v>21783</v>
      </c>
      <c r="B2791" s="56" t="n">
        <v>56</v>
      </c>
      <c r="C2791" s="7" t="n">
        <v>7033</v>
      </c>
      <c r="D2791" s="7" t="n">
        <v>0</v>
      </c>
    </row>
    <row r="2792" spans="1:15">
      <c r="A2792" t="s">
        <v>4</v>
      </c>
      <c r="B2792" s="4" t="s">
        <v>5</v>
      </c>
      <c r="C2792" s="4" t="s">
        <v>10</v>
      </c>
      <c r="D2792" s="4" t="s">
        <v>13</v>
      </c>
    </row>
    <row r="2793" spans="1:15">
      <c r="A2793" t="n">
        <v>21787</v>
      </c>
      <c r="B2793" s="63" t="n">
        <v>21</v>
      </c>
      <c r="C2793" s="7" t="n">
        <v>7033</v>
      </c>
      <c r="D2793" s="7" t="n">
        <v>2</v>
      </c>
    </row>
    <row r="2794" spans="1:15">
      <c r="A2794" t="s">
        <v>4</v>
      </c>
      <c r="B2794" s="4" t="s">
        <v>5</v>
      </c>
      <c r="C2794" s="4" t="s">
        <v>13</v>
      </c>
      <c r="D2794" s="4" t="s">
        <v>10</v>
      </c>
    </row>
    <row r="2795" spans="1:15">
      <c r="A2795" t="n">
        <v>21791</v>
      </c>
      <c r="B2795" s="32" t="n">
        <v>45</v>
      </c>
      <c r="C2795" s="7" t="n">
        <v>7</v>
      </c>
      <c r="D2795" s="7" t="n">
        <v>255</v>
      </c>
    </row>
    <row r="2796" spans="1:15">
      <c r="A2796" t="s">
        <v>4</v>
      </c>
      <c r="B2796" s="4" t="s">
        <v>5</v>
      </c>
      <c r="C2796" s="4" t="s">
        <v>13</v>
      </c>
      <c r="D2796" s="4" t="s">
        <v>10</v>
      </c>
      <c r="E2796" s="4" t="s">
        <v>22</v>
      </c>
    </row>
    <row r="2797" spans="1:15">
      <c r="A2797" t="n">
        <v>21795</v>
      </c>
      <c r="B2797" s="34" t="n">
        <v>58</v>
      </c>
      <c r="C2797" s="7" t="n">
        <v>101</v>
      </c>
      <c r="D2797" s="7" t="n">
        <v>500</v>
      </c>
      <c r="E2797" s="7" t="n">
        <v>1</v>
      </c>
    </row>
    <row r="2798" spans="1:15">
      <c r="A2798" t="s">
        <v>4</v>
      </c>
      <c r="B2798" s="4" t="s">
        <v>5</v>
      </c>
      <c r="C2798" s="4" t="s">
        <v>13</v>
      </c>
      <c r="D2798" s="4" t="s">
        <v>10</v>
      </c>
    </row>
    <row r="2799" spans="1:15">
      <c r="A2799" t="n">
        <v>21803</v>
      </c>
      <c r="B2799" s="34" t="n">
        <v>58</v>
      </c>
      <c r="C2799" s="7" t="n">
        <v>254</v>
      </c>
      <c r="D2799" s="7" t="n">
        <v>0</v>
      </c>
    </row>
    <row r="2800" spans="1:15">
      <c r="A2800" t="s">
        <v>4</v>
      </c>
      <c r="B2800" s="4" t="s">
        <v>5</v>
      </c>
      <c r="C2800" s="4" t="s">
        <v>13</v>
      </c>
      <c r="D2800" s="4" t="s">
        <v>13</v>
      </c>
      <c r="E2800" s="4" t="s">
        <v>22</v>
      </c>
      <c r="F2800" s="4" t="s">
        <v>22</v>
      </c>
      <c r="G2800" s="4" t="s">
        <v>22</v>
      </c>
      <c r="H2800" s="4" t="s">
        <v>10</v>
      </c>
    </row>
    <row r="2801" spans="1:8">
      <c r="A2801" t="n">
        <v>21807</v>
      </c>
      <c r="B2801" s="32" t="n">
        <v>45</v>
      </c>
      <c r="C2801" s="7" t="n">
        <v>2</v>
      </c>
      <c r="D2801" s="7" t="n">
        <v>3</v>
      </c>
      <c r="E2801" s="7" t="n">
        <v>81.5</v>
      </c>
      <c r="F2801" s="7" t="n">
        <v>39.0499992370605</v>
      </c>
      <c r="G2801" s="7" t="n">
        <v>-219.639999389648</v>
      </c>
      <c r="H2801" s="7" t="n">
        <v>0</v>
      </c>
    </row>
    <row r="2802" spans="1:8">
      <c r="A2802" t="s">
        <v>4</v>
      </c>
      <c r="B2802" s="4" t="s">
        <v>5</v>
      </c>
      <c r="C2802" s="4" t="s">
        <v>13</v>
      </c>
      <c r="D2802" s="4" t="s">
        <v>13</v>
      </c>
      <c r="E2802" s="4" t="s">
        <v>22</v>
      </c>
      <c r="F2802" s="4" t="s">
        <v>22</v>
      </c>
      <c r="G2802" s="4" t="s">
        <v>22</v>
      </c>
      <c r="H2802" s="4" t="s">
        <v>10</v>
      </c>
      <c r="I2802" s="4" t="s">
        <v>13</v>
      </c>
    </row>
    <row r="2803" spans="1:8">
      <c r="A2803" t="n">
        <v>21824</v>
      </c>
      <c r="B2803" s="32" t="n">
        <v>45</v>
      </c>
      <c r="C2803" s="7" t="n">
        <v>4</v>
      </c>
      <c r="D2803" s="7" t="n">
        <v>3</v>
      </c>
      <c r="E2803" s="7" t="n">
        <v>343.459991455078</v>
      </c>
      <c r="F2803" s="7" t="n">
        <v>351.929992675781</v>
      </c>
      <c r="G2803" s="7" t="n">
        <v>4</v>
      </c>
      <c r="H2803" s="7" t="n">
        <v>0</v>
      </c>
      <c r="I2803" s="7" t="n">
        <v>0</v>
      </c>
    </row>
    <row r="2804" spans="1:8">
      <c r="A2804" t="s">
        <v>4</v>
      </c>
      <c r="B2804" s="4" t="s">
        <v>5</v>
      </c>
      <c r="C2804" s="4" t="s">
        <v>13</v>
      </c>
      <c r="D2804" s="4" t="s">
        <v>13</v>
      </c>
      <c r="E2804" s="4" t="s">
        <v>22</v>
      </c>
      <c r="F2804" s="4" t="s">
        <v>10</v>
      </c>
    </row>
    <row r="2805" spans="1:8">
      <c r="A2805" t="n">
        <v>21842</v>
      </c>
      <c r="B2805" s="32" t="n">
        <v>45</v>
      </c>
      <c r="C2805" s="7" t="n">
        <v>5</v>
      </c>
      <c r="D2805" s="7" t="n">
        <v>3</v>
      </c>
      <c r="E2805" s="7" t="n">
        <v>5.5</v>
      </c>
      <c r="F2805" s="7" t="n">
        <v>0</v>
      </c>
    </row>
    <row r="2806" spans="1:8">
      <c r="A2806" t="s">
        <v>4</v>
      </c>
      <c r="B2806" s="4" t="s">
        <v>5</v>
      </c>
      <c r="C2806" s="4" t="s">
        <v>13</v>
      </c>
      <c r="D2806" s="4" t="s">
        <v>13</v>
      </c>
      <c r="E2806" s="4" t="s">
        <v>22</v>
      </c>
      <c r="F2806" s="4" t="s">
        <v>10</v>
      </c>
    </row>
    <row r="2807" spans="1:8">
      <c r="A2807" t="n">
        <v>21851</v>
      </c>
      <c r="B2807" s="32" t="n">
        <v>45</v>
      </c>
      <c r="C2807" s="7" t="n">
        <v>11</v>
      </c>
      <c r="D2807" s="7" t="n">
        <v>3</v>
      </c>
      <c r="E2807" s="7" t="n">
        <v>40</v>
      </c>
      <c r="F2807" s="7" t="n">
        <v>0</v>
      </c>
    </row>
    <row r="2808" spans="1:8">
      <c r="A2808" t="s">
        <v>4</v>
      </c>
      <c r="B2808" s="4" t="s">
        <v>5</v>
      </c>
      <c r="C2808" s="4" t="s">
        <v>13</v>
      </c>
      <c r="D2808" s="4" t="s">
        <v>13</v>
      </c>
      <c r="E2808" s="4" t="s">
        <v>22</v>
      </c>
      <c r="F2808" s="4" t="s">
        <v>22</v>
      </c>
      <c r="G2808" s="4" t="s">
        <v>22</v>
      </c>
      <c r="H2808" s="4" t="s">
        <v>10</v>
      </c>
    </row>
    <row r="2809" spans="1:8">
      <c r="A2809" t="n">
        <v>21860</v>
      </c>
      <c r="B2809" s="32" t="n">
        <v>45</v>
      </c>
      <c r="C2809" s="7" t="n">
        <v>2</v>
      </c>
      <c r="D2809" s="7" t="n">
        <v>3</v>
      </c>
      <c r="E2809" s="7" t="n">
        <v>82.7200012207031</v>
      </c>
      <c r="F2809" s="7" t="n">
        <v>40.9900016784668</v>
      </c>
      <c r="G2809" s="7" t="n">
        <v>-220.779998779297</v>
      </c>
      <c r="H2809" s="7" t="n">
        <v>4000</v>
      </c>
    </row>
    <row r="2810" spans="1:8">
      <c r="A2810" t="s">
        <v>4</v>
      </c>
      <c r="B2810" s="4" t="s">
        <v>5</v>
      </c>
      <c r="C2810" s="4" t="s">
        <v>13</v>
      </c>
      <c r="D2810" s="4" t="s">
        <v>13</v>
      </c>
      <c r="E2810" s="4" t="s">
        <v>22</v>
      </c>
      <c r="F2810" s="4" t="s">
        <v>22</v>
      </c>
      <c r="G2810" s="4" t="s">
        <v>22</v>
      </c>
      <c r="H2810" s="4" t="s">
        <v>10</v>
      </c>
      <c r="I2810" s="4" t="s">
        <v>13</v>
      </c>
    </row>
    <row r="2811" spans="1:8">
      <c r="A2811" t="n">
        <v>21877</v>
      </c>
      <c r="B2811" s="32" t="n">
        <v>45</v>
      </c>
      <c r="C2811" s="7" t="n">
        <v>4</v>
      </c>
      <c r="D2811" s="7" t="n">
        <v>3</v>
      </c>
      <c r="E2811" s="7" t="n">
        <v>346.940002441406</v>
      </c>
      <c r="F2811" s="7" t="n">
        <v>85.4000015258789</v>
      </c>
      <c r="G2811" s="7" t="n">
        <v>4</v>
      </c>
      <c r="H2811" s="7" t="n">
        <v>4000</v>
      </c>
      <c r="I2811" s="7" t="n">
        <v>1</v>
      </c>
    </row>
    <row r="2812" spans="1:8">
      <c r="A2812" t="s">
        <v>4</v>
      </c>
      <c r="B2812" s="4" t="s">
        <v>5</v>
      </c>
      <c r="C2812" s="4" t="s">
        <v>13</v>
      </c>
      <c r="D2812" s="4" t="s">
        <v>13</v>
      </c>
      <c r="E2812" s="4" t="s">
        <v>22</v>
      </c>
      <c r="F2812" s="4" t="s">
        <v>10</v>
      </c>
    </row>
    <row r="2813" spans="1:8">
      <c r="A2813" t="n">
        <v>21895</v>
      </c>
      <c r="B2813" s="32" t="n">
        <v>45</v>
      </c>
      <c r="C2813" s="7" t="n">
        <v>5</v>
      </c>
      <c r="D2813" s="7" t="n">
        <v>3</v>
      </c>
      <c r="E2813" s="7" t="n">
        <v>4.19999980926514</v>
      </c>
      <c r="F2813" s="7" t="n">
        <v>4000</v>
      </c>
    </row>
    <row r="2814" spans="1:8">
      <c r="A2814" t="s">
        <v>4</v>
      </c>
      <c r="B2814" s="4" t="s">
        <v>5</v>
      </c>
      <c r="C2814" s="4" t="s">
        <v>13</v>
      </c>
      <c r="D2814" s="4" t="s">
        <v>13</v>
      </c>
      <c r="E2814" s="4" t="s">
        <v>22</v>
      </c>
      <c r="F2814" s="4" t="s">
        <v>10</v>
      </c>
    </row>
    <row r="2815" spans="1:8">
      <c r="A2815" t="n">
        <v>21904</v>
      </c>
      <c r="B2815" s="32" t="n">
        <v>45</v>
      </c>
      <c r="C2815" s="7" t="n">
        <v>11</v>
      </c>
      <c r="D2815" s="7" t="n">
        <v>3</v>
      </c>
      <c r="E2815" s="7" t="n">
        <v>40</v>
      </c>
      <c r="F2815" s="7" t="n">
        <v>4000</v>
      </c>
    </row>
    <row r="2816" spans="1:8">
      <c r="A2816" t="s">
        <v>4</v>
      </c>
      <c r="B2816" s="4" t="s">
        <v>5</v>
      </c>
      <c r="C2816" s="4" t="s">
        <v>13</v>
      </c>
      <c r="D2816" s="4" t="s">
        <v>10</v>
      </c>
    </row>
    <row r="2817" spans="1:9">
      <c r="A2817" t="n">
        <v>21913</v>
      </c>
      <c r="B2817" s="34" t="n">
        <v>58</v>
      </c>
      <c r="C2817" s="7" t="n">
        <v>255</v>
      </c>
      <c r="D2817" s="7" t="n">
        <v>0</v>
      </c>
    </row>
    <row r="2818" spans="1:9">
      <c r="A2818" t="s">
        <v>4</v>
      </c>
      <c r="B2818" s="4" t="s">
        <v>5</v>
      </c>
      <c r="C2818" s="4" t="s">
        <v>10</v>
      </c>
      <c r="D2818" s="4" t="s">
        <v>13</v>
      </c>
      <c r="E2818" s="4" t="s">
        <v>6</v>
      </c>
      <c r="F2818" s="4" t="s">
        <v>22</v>
      </c>
      <c r="G2818" s="4" t="s">
        <v>22</v>
      </c>
      <c r="H2818" s="4" t="s">
        <v>22</v>
      </c>
    </row>
    <row r="2819" spans="1:9">
      <c r="A2819" t="n">
        <v>21917</v>
      </c>
      <c r="B2819" s="47" t="n">
        <v>48</v>
      </c>
      <c r="C2819" s="7" t="n">
        <v>7033</v>
      </c>
      <c r="D2819" s="7" t="n">
        <v>0</v>
      </c>
      <c r="E2819" s="7" t="s">
        <v>185</v>
      </c>
      <c r="F2819" s="7" t="n">
        <v>-1</v>
      </c>
      <c r="G2819" s="7" t="n">
        <v>1</v>
      </c>
      <c r="H2819" s="7" t="n">
        <v>0</v>
      </c>
    </row>
    <row r="2820" spans="1:9">
      <c r="A2820" t="s">
        <v>4</v>
      </c>
      <c r="B2820" s="4" t="s">
        <v>5</v>
      </c>
      <c r="C2820" s="4" t="s">
        <v>13</v>
      </c>
      <c r="D2820" s="4" t="s">
        <v>10</v>
      </c>
      <c r="E2820" s="4" t="s">
        <v>22</v>
      </c>
      <c r="F2820" s="4" t="s">
        <v>10</v>
      </c>
      <c r="G2820" s="4" t="s">
        <v>9</v>
      </c>
      <c r="H2820" s="4" t="s">
        <v>9</v>
      </c>
      <c r="I2820" s="4" t="s">
        <v>10</v>
      </c>
      <c r="J2820" s="4" t="s">
        <v>10</v>
      </c>
      <c r="K2820" s="4" t="s">
        <v>9</v>
      </c>
      <c r="L2820" s="4" t="s">
        <v>9</v>
      </c>
      <c r="M2820" s="4" t="s">
        <v>9</v>
      </c>
      <c r="N2820" s="4" t="s">
        <v>9</v>
      </c>
      <c r="O2820" s="4" t="s">
        <v>6</v>
      </c>
    </row>
    <row r="2821" spans="1:9">
      <c r="A2821" t="n">
        <v>21944</v>
      </c>
      <c r="B2821" s="59" t="n">
        <v>50</v>
      </c>
      <c r="C2821" s="7" t="n">
        <v>0</v>
      </c>
      <c r="D2821" s="7" t="n">
        <v>5300</v>
      </c>
      <c r="E2821" s="7" t="n">
        <v>0.699999988079071</v>
      </c>
      <c r="F2821" s="7" t="n">
        <v>0</v>
      </c>
      <c r="G2821" s="7" t="n">
        <v>0</v>
      </c>
      <c r="H2821" s="7" t="n">
        <v>0</v>
      </c>
      <c r="I2821" s="7" t="n">
        <v>0</v>
      </c>
      <c r="J2821" s="7" t="n">
        <v>65533</v>
      </c>
      <c r="K2821" s="7" t="n">
        <v>0</v>
      </c>
      <c r="L2821" s="7" t="n">
        <v>0</v>
      </c>
      <c r="M2821" s="7" t="n">
        <v>0</v>
      </c>
      <c r="N2821" s="7" t="n">
        <v>0</v>
      </c>
      <c r="O2821" s="7" t="s">
        <v>12</v>
      </c>
    </row>
    <row r="2822" spans="1:9">
      <c r="A2822" t="s">
        <v>4</v>
      </c>
      <c r="B2822" s="4" t="s">
        <v>5</v>
      </c>
      <c r="C2822" s="4" t="s">
        <v>10</v>
      </c>
    </row>
    <row r="2823" spans="1:9">
      <c r="A2823" t="n">
        <v>21983</v>
      </c>
      <c r="B2823" s="30" t="n">
        <v>16</v>
      </c>
      <c r="C2823" s="7" t="n">
        <v>2000</v>
      </c>
    </row>
    <row r="2824" spans="1:9">
      <c r="A2824" t="s">
        <v>4</v>
      </c>
      <c r="B2824" s="4" t="s">
        <v>5</v>
      </c>
      <c r="C2824" s="4" t="s">
        <v>13</v>
      </c>
      <c r="D2824" s="4" t="s">
        <v>10</v>
      </c>
      <c r="E2824" s="4" t="s">
        <v>22</v>
      </c>
      <c r="F2824" s="4" t="s">
        <v>10</v>
      </c>
      <c r="G2824" s="4" t="s">
        <v>9</v>
      </c>
      <c r="H2824" s="4" t="s">
        <v>9</v>
      </c>
      <c r="I2824" s="4" t="s">
        <v>10</v>
      </c>
      <c r="J2824" s="4" t="s">
        <v>10</v>
      </c>
      <c r="K2824" s="4" t="s">
        <v>9</v>
      </c>
      <c r="L2824" s="4" t="s">
        <v>9</v>
      </c>
      <c r="M2824" s="4" t="s">
        <v>9</v>
      </c>
      <c r="N2824" s="4" t="s">
        <v>9</v>
      </c>
      <c r="O2824" s="4" t="s">
        <v>6</v>
      </c>
    </row>
    <row r="2825" spans="1:9">
      <c r="A2825" t="n">
        <v>21986</v>
      </c>
      <c r="B2825" s="59" t="n">
        <v>50</v>
      </c>
      <c r="C2825" s="7" t="n">
        <v>0</v>
      </c>
      <c r="D2825" s="7" t="n">
        <v>4400</v>
      </c>
      <c r="E2825" s="7" t="n">
        <v>1</v>
      </c>
      <c r="F2825" s="7" t="n">
        <v>500</v>
      </c>
      <c r="G2825" s="7" t="n">
        <v>0</v>
      </c>
      <c r="H2825" s="7" t="n">
        <v>0</v>
      </c>
      <c r="I2825" s="7" t="n">
        <v>0</v>
      </c>
      <c r="J2825" s="7" t="n">
        <v>65533</v>
      </c>
      <c r="K2825" s="7" t="n">
        <v>0</v>
      </c>
      <c r="L2825" s="7" t="n">
        <v>0</v>
      </c>
      <c r="M2825" s="7" t="n">
        <v>0</v>
      </c>
      <c r="N2825" s="7" t="n">
        <v>0</v>
      </c>
      <c r="O2825" s="7" t="s">
        <v>12</v>
      </c>
    </row>
    <row r="2826" spans="1:9">
      <c r="A2826" t="s">
        <v>4</v>
      </c>
      <c r="B2826" s="4" t="s">
        <v>5</v>
      </c>
      <c r="C2826" s="4" t="s">
        <v>13</v>
      </c>
      <c r="D2826" s="4" t="s">
        <v>10</v>
      </c>
    </row>
    <row r="2827" spans="1:9">
      <c r="A2827" t="n">
        <v>22025</v>
      </c>
      <c r="B2827" s="32" t="n">
        <v>45</v>
      </c>
      <c r="C2827" s="7" t="n">
        <v>7</v>
      </c>
      <c r="D2827" s="7" t="n">
        <v>255</v>
      </c>
    </row>
    <row r="2828" spans="1:9">
      <c r="A2828" t="s">
        <v>4</v>
      </c>
      <c r="B2828" s="4" t="s">
        <v>5</v>
      </c>
      <c r="C2828" s="4" t="s">
        <v>13</v>
      </c>
      <c r="D2828" s="4" t="s">
        <v>10</v>
      </c>
      <c r="E2828" s="4" t="s">
        <v>10</v>
      </c>
      <c r="F2828" s="4" t="s">
        <v>9</v>
      </c>
    </row>
    <row r="2829" spans="1:9">
      <c r="A2829" t="n">
        <v>22029</v>
      </c>
      <c r="B2829" s="64" t="n">
        <v>84</v>
      </c>
      <c r="C2829" s="7" t="n">
        <v>1</v>
      </c>
      <c r="D2829" s="7" t="n">
        <v>0</v>
      </c>
      <c r="E2829" s="7" t="n">
        <v>0</v>
      </c>
      <c r="F2829" s="7" t="n">
        <v>0</v>
      </c>
    </row>
    <row r="2830" spans="1:9">
      <c r="A2830" t="s">
        <v>4</v>
      </c>
      <c r="B2830" s="4" t="s">
        <v>5</v>
      </c>
      <c r="C2830" s="4" t="s">
        <v>13</v>
      </c>
      <c r="D2830" s="4" t="s">
        <v>10</v>
      </c>
      <c r="E2830" s="4" t="s">
        <v>6</v>
      </c>
    </row>
    <row r="2831" spans="1:9">
      <c r="A2831" t="n">
        <v>22039</v>
      </c>
      <c r="B2831" s="36" t="n">
        <v>51</v>
      </c>
      <c r="C2831" s="7" t="n">
        <v>4</v>
      </c>
      <c r="D2831" s="7" t="n">
        <v>7033</v>
      </c>
      <c r="E2831" s="7" t="s">
        <v>61</v>
      </c>
    </row>
    <row r="2832" spans="1:9">
      <c r="A2832" t="s">
        <v>4</v>
      </c>
      <c r="B2832" s="4" t="s">
        <v>5</v>
      </c>
      <c r="C2832" s="4" t="s">
        <v>10</v>
      </c>
    </row>
    <row r="2833" spans="1:15">
      <c r="A2833" t="n">
        <v>22052</v>
      </c>
      <c r="B2833" s="30" t="n">
        <v>16</v>
      </c>
      <c r="C2833" s="7" t="n">
        <v>0</v>
      </c>
    </row>
    <row r="2834" spans="1:15">
      <c r="A2834" t="s">
        <v>4</v>
      </c>
      <c r="B2834" s="4" t="s">
        <v>5</v>
      </c>
      <c r="C2834" s="4" t="s">
        <v>10</v>
      </c>
      <c r="D2834" s="4" t="s">
        <v>13</v>
      </c>
      <c r="E2834" s="4" t="s">
        <v>9</v>
      </c>
      <c r="F2834" s="4" t="s">
        <v>37</v>
      </c>
      <c r="G2834" s="4" t="s">
        <v>13</v>
      </c>
      <c r="H2834" s="4" t="s">
        <v>13</v>
      </c>
    </row>
    <row r="2835" spans="1:15">
      <c r="A2835" t="n">
        <v>22055</v>
      </c>
      <c r="B2835" s="37" t="n">
        <v>26</v>
      </c>
      <c r="C2835" s="7" t="n">
        <v>7033</v>
      </c>
      <c r="D2835" s="7" t="n">
        <v>17</v>
      </c>
      <c r="E2835" s="7" t="n">
        <v>52428</v>
      </c>
      <c r="F2835" s="7" t="s">
        <v>222</v>
      </c>
      <c r="G2835" s="7" t="n">
        <v>2</v>
      </c>
      <c r="H2835" s="7" t="n">
        <v>0</v>
      </c>
    </row>
    <row r="2836" spans="1:15">
      <c r="A2836" t="s">
        <v>4</v>
      </c>
      <c r="B2836" s="4" t="s">
        <v>5</v>
      </c>
    </row>
    <row r="2837" spans="1:15">
      <c r="A2837" t="n">
        <v>22144</v>
      </c>
      <c r="B2837" s="28" t="n">
        <v>28</v>
      </c>
    </row>
    <row r="2838" spans="1:15">
      <c r="A2838" t="s">
        <v>4</v>
      </c>
      <c r="B2838" s="4" t="s">
        <v>5</v>
      </c>
      <c r="C2838" s="4" t="s">
        <v>13</v>
      </c>
      <c r="D2838" s="4" t="s">
        <v>22</v>
      </c>
      <c r="E2838" s="4" t="s">
        <v>22</v>
      </c>
      <c r="F2838" s="4" t="s">
        <v>22</v>
      </c>
    </row>
    <row r="2839" spans="1:15">
      <c r="A2839" t="n">
        <v>22145</v>
      </c>
      <c r="B2839" s="32" t="n">
        <v>45</v>
      </c>
      <c r="C2839" s="7" t="n">
        <v>9</v>
      </c>
      <c r="D2839" s="7" t="n">
        <v>0.0500000007450581</v>
      </c>
      <c r="E2839" s="7" t="n">
        <v>0.0500000007450581</v>
      </c>
      <c r="F2839" s="7" t="n">
        <v>0.5</v>
      </c>
    </row>
    <row r="2840" spans="1:15">
      <c r="A2840" t="s">
        <v>4</v>
      </c>
      <c r="B2840" s="4" t="s">
        <v>5</v>
      </c>
      <c r="C2840" s="4" t="s">
        <v>13</v>
      </c>
      <c r="D2840" s="4" t="s">
        <v>10</v>
      </c>
      <c r="E2840" s="4" t="s">
        <v>6</v>
      </c>
    </row>
    <row r="2841" spans="1:15">
      <c r="A2841" t="n">
        <v>22159</v>
      </c>
      <c r="B2841" s="36" t="n">
        <v>51</v>
      </c>
      <c r="C2841" s="7" t="n">
        <v>4</v>
      </c>
      <c r="D2841" s="7" t="n">
        <v>7033</v>
      </c>
      <c r="E2841" s="7" t="s">
        <v>61</v>
      </c>
    </row>
    <row r="2842" spans="1:15">
      <c r="A2842" t="s">
        <v>4</v>
      </c>
      <c r="B2842" s="4" t="s">
        <v>5</v>
      </c>
      <c r="C2842" s="4" t="s">
        <v>10</v>
      </c>
    </row>
    <row r="2843" spans="1:15">
      <c r="A2843" t="n">
        <v>22172</v>
      </c>
      <c r="B2843" s="30" t="n">
        <v>16</v>
      </c>
      <c r="C2843" s="7" t="n">
        <v>0</v>
      </c>
    </row>
    <row r="2844" spans="1:15">
      <c r="A2844" t="s">
        <v>4</v>
      </c>
      <c r="B2844" s="4" t="s">
        <v>5</v>
      </c>
      <c r="C2844" s="4" t="s">
        <v>10</v>
      </c>
      <c r="D2844" s="4" t="s">
        <v>13</v>
      </c>
      <c r="E2844" s="4" t="s">
        <v>9</v>
      </c>
      <c r="F2844" s="4" t="s">
        <v>37</v>
      </c>
      <c r="G2844" s="4" t="s">
        <v>13</v>
      </c>
      <c r="H2844" s="4" t="s">
        <v>13</v>
      </c>
    </row>
    <row r="2845" spans="1:15">
      <c r="A2845" t="n">
        <v>22175</v>
      </c>
      <c r="B2845" s="37" t="n">
        <v>26</v>
      </c>
      <c r="C2845" s="7" t="n">
        <v>7033</v>
      </c>
      <c r="D2845" s="7" t="n">
        <v>17</v>
      </c>
      <c r="E2845" s="7" t="n">
        <v>52429</v>
      </c>
      <c r="F2845" s="7" t="s">
        <v>223</v>
      </c>
      <c r="G2845" s="7" t="n">
        <v>2</v>
      </c>
      <c r="H2845" s="7" t="n">
        <v>0</v>
      </c>
    </row>
    <row r="2846" spans="1:15">
      <c r="A2846" t="s">
        <v>4</v>
      </c>
      <c r="B2846" s="4" t="s">
        <v>5</v>
      </c>
    </row>
    <row r="2847" spans="1:15">
      <c r="A2847" t="n">
        <v>22204</v>
      </c>
      <c r="B2847" s="28" t="n">
        <v>28</v>
      </c>
    </row>
    <row r="2848" spans="1:15">
      <c r="A2848" t="s">
        <v>4</v>
      </c>
      <c r="B2848" s="4" t="s">
        <v>5</v>
      </c>
      <c r="C2848" s="4" t="s">
        <v>6</v>
      </c>
      <c r="D2848" s="4" t="s">
        <v>10</v>
      </c>
    </row>
    <row r="2849" spans="1:8">
      <c r="A2849" t="n">
        <v>22205</v>
      </c>
      <c r="B2849" s="69" t="n">
        <v>29</v>
      </c>
      <c r="C2849" s="7" t="s">
        <v>176</v>
      </c>
      <c r="D2849" s="7" t="n">
        <v>7033</v>
      </c>
    </row>
    <row r="2850" spans="1:8">
      <c r="A2850" t="s">
        <v>4</v>
      </c>
      <c r="B2850" s="4" t="s">
        <v>5</v>
      </c>
      <c r="C2850" s="4" t="s">
        <v>13</v>
      </c>
      <c r="D2850" s="4" t="s">
        <v>22</v>
      </c>
      <c r="E2850" s="4" t="s">
        <v>10</v>
      </c>
      <c r="F2850" s="4" t="s">
        <v>13</v>
      </c>
    </row>
    <row r="2851" spans="1:8">
      <c r="A2851" t="n">
        <v>22216</v>
      </c>
      <c r="B2851" s="33" t="n">
        <v>49</v>
      </c>
      <c r="C2851" s="7" t="n">
        <v>3</v>
      </c>
      <c r="D2851" s="7" t="n">
        <v>1</v>
      </c>
      <c r="E2851" s="7" t="n">
        <v>500</v>
      </c>
      <c r="F2851" s="7" t="n">
        <v>0</v>
      </c>
    </row>
    <row r="2852" spans="1:8">
      <c r="A2852" t="s">
        <v>4</v>
      </c>
      <c r="B2852" s="4" t="s">
        <v>5</v>
      </c>
      <c r="C2852" s="4" t="s">
        <v>13</v>
      </c>
      <c r="D2852" s="4" t="s">
        <v>10</v>
      </c>
      <c r="E2852" s="4" t="s">
        <v>22</v>
      </c>
    </row>
    <row r="2853" spans="1:8">
      <c r="A2853" t="n">
        <v>22225</v>
      </c>
      <c r="B2853" s="34" t="n">
        <v>58</v>
      </c>
      <c r="C2853" s="7" t="n">
        <v>101</v>
      </c>
      <c r="D2853" s="7" t="n">
        <v>500</v>
      </c>
      <c r="E2853" s="7" t="n">
        <v>1</v>
      </c>
    </row>
    <row r="2854" spans="1:8">
      <c r="A2854" t="s">
        <v>4</v>
      </c>
      <c r="B2854" s="4" t="s">
        <v>5</v>
      </c>
      <c r="C2854" s="4" t="s">
        <v>13</v>
      </c>
      <c r="D2854" s="4" t="s">
        <v>10</v>
      </c>
    </row>
    <row r="2855" spans="1:8">
      <c r="A2855" t="n">
        <v>22233</v>
      </c>
      <c r="B2855" s="34" t="n">
        <v>58</v>
      </c>
      <c r="C2855" s="7" t="n">
        <v>254</v>
      </c>
      <c r="D2855" s="7" t="n">
        <v>0</v>
      </c>
    </row>
    <row r="2856" spans="1:8">
      <c r="A2856" t="s">
        <v>4</v>
      </c>
      <c r="B2856" s="4" t="s">
        <v>5</v>
      </c>
      <c r="C2856" s="4" t="s">
        <v>13</v>
      </c>
      <c r="D2856" s="4" t="s">
        <v>10</v>
      </c>
      <c r="E2856" s="4" t="s">
        <v>10</v>
      </c>
      <c r="F2856" s="4" t="s">
        <v>9</v>
      </c>
    </row>
    <row r="2857" spans="1:8">
      <c r="A2857" t="n">
        <v>22237</v>
      </c>
      <c r="B2857" s="64" t="n">
        <v>84</v>
      </c>
      <c r="C2857" s="7" t="n">
        <v>0</v>
      </c>
      <c r="D2857" s="7" t="n">
        <v>2</v>
      </c>
      <c r="E2857" s="7" t="n">
        <v>0</v>
      </c>
      <c r="F2857" s="7" t="n">
        <v>1045220557</v>
      </c>
    </row>
    <row r="2858" spans="1:8">
      <c r="A2858" t="s">
        <v>4</v>
      </c>
      <c r="B2858" s="4" t="s">
        <v>5</v>
      </c>
      <c r="C2858" s="4" t="s">
        <v>13</v>
      </c>
      <c r="D2858" s="4" t="s">
        <v>13</v>
      </c>
      <c r="E2858" s="4" t="s">
        <v>22</v>
      </c>
      <c r="F2858" s="4" t="s">
        <v>22</v>
      </c>
      <c r="G2858" s="4" t="s">
        <v>22</v>
      </c>
      <c r="H2858" s="4" t="s">
        <v>10</v>
      </c>
    </row>
    <row r="2859" spans="1:8">
      <c r="A2859" t="n">
        <v>22247</v>
      </c>
      <c r="B2859" s="32" t="n">
        <v>45</v>
      </c>
      <c r="C2859" s="7" t="n">
        <v>2</v>
      </c>
      <c r="D2859" s="7" t="n">
        <v>3</v>
      </c>
      <c r="E2859" s="7" t="n">
        <v>84.7200012207031</v>
      </c>
      <c r="F2859" s="7" t="n">
        <v>41.2099990844727</v>
      </c>
      <c r="G2859" s="7" t="n">
        <v>-220.350006103516</v>
      </c>
      <c r="H2859" s="7" t="n">
        <v>0</v>
      </c>
    </row>
    <row r="2860" spans="1:8">
      <c r="A2860" t="s">
        <v>4</v>
      </c>
      <c r="B2860" s="4" t="s">
        <v>5</v>
      </c>
      <c r="C2860" s="4" t="s">
        <v>13</v>
      </c>
      <c r="D2860" s="4" t="s">
        <v>13</v>
      </c>
      <c r="E2860" s="4" t="s">
        <v>22</v>
      </c>
      <c r="F2860" s="4" t="s">
        <v>22</v>
      </c>
      <c r="G2860" s="4" t="s">
        <v>22</v>
      </c>
      <c r="H2860" s="4" t="s">
        <v>10</v>
      </c>
      <c r="I2860" s="4" t="s">
        <v>13</v>
      </c>
    </row>
    <row r="2861" spans="1:8">
      <c r="A2861" t="n">
        <v>22264</v>
      </c>
      <c r="B2861" s="32" t="n">
        <v>45</v>
      </c>
      <c r="C2861" s="7" t="n">
        <v>4</v>
      </c>
      <c r="D2861" s="7" t="n">
        <v>3</v>
      </c>
      <c r="E2861" s="7" t="n">
        <v>13.6899995803833</v>
      </c>
      <c r="F2861" s="7" t="n">
        <v>255.619995117188</v>
      </c>
      <c r="G2861" s="7" t="n">
        <v>4</v>
      </c>
      <c r="H2861" s="7" t="n">
        <v>0</v>
      </c>
      <c r="I2861" s="7" t="n">
        <v>0</v>
      </c>
    </row>
    <row r="2862" spans="1:8">
      <c r="A2862" t="s">
        <v>4</v>
      </c>
      <c r="B2862" s="4" t="s">
        <v>5</v>
      </c>
      <c r="C2862" s="4" t="s">
        <v>13</v>
      </c>
      <c r="D2862" s="4" t="s">
        <v>13</v>
      </c>
      <c r="E2862" s="4" t="s">
        <v>22</v>
      </c>
      <c r="F2862" s="4" t="s">
        <v>10</v>
      </c>
    </row>
    <row r="2863" spans="1:8">
      <c r="A2863" t="n">
        <v>22282</v>
      </c>
      <c r="B2863" s="32" t="n">
        <v>45</v>
      </c>
      <c r="C2863" s="7" t="n">
        <v>5</v>
      </c>
      <c r="D2863" s="7" t="n">
        <v>3</v>
      </c>
      <c r="E2863" s="7" t="n">
        <v>6.5</v>
      </c>
      <c r="F2863" s="7" t="n">
        <v>0</v>
      </c>
    </row>
    <row r="2864" spans="1:8">
      <c r="A2864" t="s">
        <v>4</v>
      </c>
      <c r="B2864" s="4" t="s">
        <v>5</v>
      </c>
      <c r="C2864" s="4" t="s">
        <v>13</v>
      </c>
      <c r="D2864" s="4" t="s">
        <v>13</v>
      </c>
      <c r="E2864" s="4" t="s">
        <v>22</v>
      </c>
      <c r="F2864" s="4" t="s">
        <v>10</v>
      </c>
    </row>
    <row r="2865" spans="1:9">
      <c r="A2865" t="n">
        <v>22291</v>
      </c>
      <c r="B2865" s="32" t="n">
        <v>45</v>
      </c>
      <c r="C2865" s="7" t="n">
        <v>11</v>
      </c>
      <c r="D2865" s="7" t="n">
        <v>3</v>
      </c>
      <c r="E2865" s="7" t="n">
        <v>40.2999992370605</v>
      </c>
      <c r="F2865" s="7" t="n">
        <v>0</v>
      </c>
    </row>
    <row r="2866" spans="1:9">
      <c r="A2866" t="s">
        <v>4</v>
      </c>
      <c r="B2866" s="4" t="s">
        <v>5</v>
      </c>
      <c r="C2866" s="4" t="s">
        <v>13</v>
      </c>
      <c r="D2866" s="4" t="s">
        <v>13</v>
      </c>
      <c r="E2866" s="4" t="s">
        <v>22</v>
      </c>
      <c r="F2866" s="4" t="s">
        <v>22</v>
      </c>
      <c r="G2866" s="4" t="s">
        <v>22</v>
      </c>
      <c r="H2866" s="4" t="s">
        <v>10</v>
      </c>
    </row>
    <row r="2867" spans="1:9">
      <c r="A2867" t="n">
        <v>22300</v>
      </c>
      <c r="B2867" s="32" t="n">
        <v>45</v>
      </c>
      <c r="C2867" s="7" t="n">
        <v>2</v>
      </c>
      <c r="D2867" s="7" t="n">
        <v>3</v>
      </c>
      <c r="E2867" s="7" t="n">
        <v>93.8499984741211</v>
      </c>
      <c r="F2867" s="7" t="n">
        <v>41.2099990844727</v>
      </c>
      <c r="G2867" s="7" t="n">
        <v>-218.279998779297</v>
      </c>
      <c r="H2867" s="7" t="n">
        <v>1500</v>
      </c>
    </row>
    <row r="2868" spans="1:9">
      <c r="A2868" t="s">
        <v>4</v>
      </c>
      <c r="B2868" s="4" t="s">
        <v>5</v>
      </c>
      <c r="C2868" s="4" t="s">
        <v>13</v>
      </c>
      <c r="D2868" s="4" t="s">
        <v>13</v>
      </c>
      <c r="E2868" s="4" t="s">
        <v>22</v>
      </c>
      <c r="F2868" s="4" t="s">
        <v>22</v>
      </c>
      <c r="G2868" s="4" t="s">
        <v>22</v>
      </c>
      <c r="H2868" s="4" t="s">
        <v>10</v>
      </c>
      <c r="I2868" s="4" t="s">
        <v>13</v>
      </c>
    </row>
    <row r="2869" spans="1:9">
      <c r="A2869" t="n">
        <v>22317</v>
      </c>
      <c r="B2869" s="32" t="n">
        <v>45</v>
      </c>
      <c r="C2869" s="7" t="n">
        <v>4</v>
      </c>
      <c r="D2869" s="7" t="n">
        <v>3</v>
      </c>
      <c r="E2869" s="7" t="n">
        <v>1.71000003814697</v>
      </c>
      <c r="F2869" s="7" t="n">
        <v>260.25</v>
      </c>
      <c r="G2869" s="7" t="n">
        <v>4</v>
      </c>
      <c r="H2869" s="7" t="n">
        <v>1500</v>
      </c>
      <c r="I2869" s="7" t="n">
        <v>1</v>
      </c>
    </row>
    <row r="2870" spans="1:9">
      <c r="A2870" t="s">
        <v>4</v>
      </c>
      <c r="B2870" s="4" t="s">
        <v>5</v>
      </c>
      <c r="C2870" s="4" t="s">
        <v>13</v>
      </c>
      <c r="D2870" s="4" t="s">
        <v>13</v>
      </c>
      <c r="E2870" s="4" t="s">
        <v>22</v>
      </c>
      <c r="F2870" s="4" t="s">
        <v>10</v>
      </c>
    </row>
    <row r="2871" spans="1:9">
      <c r="A2871" t="n">
        <v>22335</v>
      </c>
      <c r="B2871" s="32" t="n">
        <v>45</v>
      </c>
      <c r="C2871" s="7" t="n">
        <v>5</v>
      </c>
      <c r="D2871" s="7" t="n">
        <v>3</v>
      </c>
      <c r="E2871" s="7" t="n">
        <v>6.40000009536743</v>
      </c>
      <c r="F2871" s="7" t="n">
        <v>1500</v>
      </c>
    </row>
    <row r="2872" spans="1:9">
      <c r="A2872" t="s">
        <v>4</v>
      </c>
      <c r="B2872" s="4" t="s">
        <v>5</v>
      </c>
      <c r="C2872" s="4" t="s">
        <v>13</v>
      </c>
      <c r="D2872" s="4" t="s">
        <v>13</v>
      </c>
      <c r="E2872" s="4" t="s">
        <v>22</v>
      </c>
      <c r="F2872" s="4" t="s">
        <v>10</v>
      </c>
    </row>
    <row r="2873" spans="1:9">
      <c r="A2873" t="n">
        <v>22344</v>
      </c>
      <c r="B2873" s="32" t="n">
        <v>45</v>
      </c>
      <c r="C2873" s="7" t="n">
        <v>11</v>
      </c>
      <c r="D2873" s="7" t="n">
        <v>3</v>
      </c>
      <c r="E2873" s="7" t="n">
        <v>50.2999992370605</v>
      </c>
      <c r="F2873" s="7" t="n">
        <v>1500</v>
      </c>
    </row>
    <row r="2874" spans="1:9">
      <c r="A2874" t="s">
        <v>4</v>
      </c>
      <c r="B2874" s="4" t="s">
        <v>5</v>
      </c>
      <c r="C2874" s="4" t="s">
        <v>13</v>
      </c>
      <c r="D2874" s="4" t="s">
        <v>10</v>
      </c>
    </row>
    <row r="2875" spans="1:9">
      <c r="A2875" t="n">
        <v>22353</v>
      </c>
      <c r="B2875" s="34" t="n">
        <v>58</v>
      </c>
      <c r="C2875" s="7" t="n">
        <v>255</v>
      </c>
      <c r="D2875" s="7" t="n">
        <v>0</v>
      </c>
    </row>
    <row r="2876" spans="1:9">
      <c r="A2876" t="s">
        <v>4</v>
      </c>
      <c r="B2876" s="4" t="s">
        <v>5</v>
      </c>
      <c r="C2876" s="4" t="s">
        <v>10</v>
      </c>
      <c r="D2876" s="4" t="s">
        <v>13</v>
      </c>
      <c r="E2876" s="4" t="s">
        <v>6</v>
      </c>
      <c r="F2876" s="4" t="s">
        <v>22</v>
      </c>
      <c r="G2876" s="4" t="s">
        <v>22</v>
      </c>
      <c r="H2876" s="4" t="s">
        <v>22</v>
      </c>
    </row>
    <row r="2877" spans="1:9">
      <c r="A2877" t="n">
        <v>22357</v>
      </c>
      <c r="B2877" s="47" t="n">
        <v>48</v>
      </c>
      <c r="C2877" s="7" t="n">
        <v>1661</v>
      </c>
      <c r="D2877" s="7" t="n">
        <v>0</v>
      </c>
      <c r="E2877" s="7" t="s">
        <v>186</v>
      </c>
      <c r="F2877" s="7" t="n">
        <v>-1</v>
      </c>
      <c r="G2877" s="7" t="n">
        <v>1</v>
      </c>
      <c r="H2877" s="7" t="n">
        <v>0</v>
      </c>
    </row>
    <row r="2878" spans="1:9">
      <c r="A2878" t="s">
        <v>4</v>
      </c>
      <c r="B2878" s="4" t="s">
        <v>5</v>
      </c>
      <c r="C2878" s="4" t="s">
        <v>13</v>
      </c>
      <c r="D2878" s="4" t="s">
        <v>10</v>
      </c>
    </row>
    <row r="2879" spans="1:9">
      <c r="A2879" t="n">
        <v>22384</v>
      </c>
      <c r="B2879" s="32" t="n">
        <v>45</v>
      </c>
      <c r="C2879" s="7" t="n">
        <v>7</v>
      </c>
      <c r="D2879" s="7" t="n">
        <v>255</v>
      </c>
    </row>
    <row r="2880" spans="1:9">
      <c r="A2880" t="s">
        <v>4</v>
      </c>
      <c r="B2880" s="4" t="s">
        <v>5</v>
      </c>
      <c r="C2880" s="4" t="s">
        <v>13</v>
      </c>
      <c r="D2880" s="4" t="s">
        <v>10</v>
      </c>
      <c r="E2880" s="4" t="s">
        <v>10</v>
      </c>
      <c r="F2880" s="4" t="s">
        <v>9</v>
      </c>
    </row>
    <row r="2881" spans="1:9">
      <c r="A2881" t="n">
        <v>22388</v>
      </c>
      <c r="B2881" s="64" t="n">
        <v>84</v>
      </c>
      <c r="C2881" s="7" t="n">
        <v>1</v>
      </c>
      <c r="D2881" s="7" t="n">
        <v>0</v>
      </c>
      <c r="E2881" s="7" t="n">
        <v>0</v>
      </c>
      <c r="F2881" s="7" t="n">
        <v>0</v>
      </c>
    </row>
    <row r="2882" spans="1:9">
      <c r="A2882" t="s">
        <v>4</v>
      </c>
      <c r="B2882" s="4" t="s">
        <v>5</v>
      </c>
      <c r="C2882" s="4" t="s">
        <v>13</v>
      </c>
      <c r="D2882" s="4" t="s">
        <v>10</v>
      </c>
      <c r="E2882" s="4" t="s">
        <v>10</v>
      </c>
      <c r="F2882" s="4" t="s">
        <v>10</v>
      </c>
    </row>
    <row r="2883" spans="1:9">
      <c r="A2883" t="n">
        <v>22398</v>
      </c>
      <c r="B2883" s="77" t="n">
        <v>63</v>
      </c>
      <c r="C2883" s="7" t="n">
        <v>0</v>
      </c>
      <c r="D2883" s="7" t="n">
        <v>65535</v>
      </c>
      <c r="E2883" s="7" t="n">
        <v>45</v>
      </c>
      <c r="F2883" s="7" t="n">
        <v>0</v>
      </c>
    </row>
    <row r="2884" spans="1:9">
      <c r="A2884" t="s">
        <v>4</v>
      </c>
      <c r="B2884" s="4" t="s">
        <v>5</v>
      </c>
      <c r="C2884" s="4" t="s">
        <v>13</v>
      </c>
      <c r="D2884" s="4" t="s">
        <v>10</v>
      </c>
      <c r="E2884" s="4" t="s">
        <v>10</v>
      </c>
      <c r="F2884" s="4" t="s">
        <v>10</v>
      </c>
    </row>
    <row r="2885" spans="1:9">
      <c r="A2885" t="n">
        <v>22406</v>
      </c>
      <c r="B2885" s="77" t="n">
        <v>63</v>
      </c>
      <c r="C2885" s="7" t="n">
        <v>0</v>
      </c>
      <c r="D2885" s="7" t="n">
        <v>65535</v>
      </c>
      <c r="E2885" s="7" t="n">
        <v>32</v>
      </c>
      <c r="F2885" s="7" t="n">
        <v>100</v>
      </c>
    </row>
    <row r="2886" spans="1:9">
      <c r="A2886" t="s">
        <v>4</v>
      </c>
      <c r="B2886" s="4" t="s">
        <v>5</v>
      </c>
      <c r="C2886" s="4" t="s">
        <v>10</v>
      </c>
    </row>
    <row r="2887" spans="1:9">
      <c r="A2887" t="n">
        <v>22414</v>
      </c>
      <c r="B2887" s="13" t="n">
        <v>12</v>
      </c>
      <c r="C2887" s="7" t="n">
        <v>6466</v>
      </c>
    </row>
    <row r="2888" spans="1:9">
      <c r="A2888" t="s">
        <v>4</v>
      </c>
      <c r="B2888" s="4" t="s">
        <v>5</v>
      </c>
      <c r="C2888" s="4" t="s">
        <v>10</v>
      </c>
    </row>
    <row r="2889" spans="1:9">
      <c r="A2889" t="n">
        <v>22417</v>
      </c>
      <c r="B2889" s="66" t="n">
        <v>13</v>
      </c>
      <c r="C2889" s="7" t="n">
        <v>6446</v>
      </c>
    </row>
    <row r="2890" spans="1:9">
      <c r="A2890" t="s">
        <v>4</v>
      </c>
      <c r="B2890" s="4" t="s">
        <v>5</v>
      </c>
      <c r="C2890" s="4" t="s">
        <v>13</v>
      </c>
      <c r="D2890" s="4" t="s">
        <v>10</v>
      </c>
    </row>
    <row r="2891" spans="1:9">
      <c r="A2891" t="n">
        <v>22420</v>
      </c>
      <c r="B2891" s="40" t="n">
        <v>64</v>
      </c>
      <c r="C2891" s="7" t="n">
        <v>16</v>
      </c>
      <c r="D2891" s="7" t="n">
        <v>0</v>
      </c>
    </row>
    <row r="2892" spans="1:9">
      <c r="A2892" t="s">
        <v>4</v>
      </c>
      <c r="B2892" s="4" t="s">
        <v>5</v>
      </c>
      <c r="C2892" s="4" t="s">
        <v>13</v>
      </c>
      <c r="D2892" s="4" t="s">
        <v>9</v>
      </c>
      <c r="E2892" s="4" t="s">
        <v>13</v>
      </c>
      <c r="F2892" s="4" t="s">
        <v>13</v>
      </c>
      <c r="G2892" s="4" t="s">
        <v>9</v>
      </c>
      <c r="H2892" s="4" t="s">
        <v>13</v>
      </c>
      <c r="I2892" s="4" t="s">
        <v>9</v>
      </c>
      <c r="J2892" s="4" t="s">
        <v>13</v>
      </c>
    </row>
    <row r="2893" spans="1:9">
      <c r="A2893" t="n">
        <v>22424</v>
      </c>
      <c r="B2893" s="65" t="n">
        <v>33</v>
      </c>
      <c r="C2893" s="7" t="n">
        <v>0</v>
      </c>
      <c r="D2893" s="7" t="n">
        <v>2</v>
      </c>
      <c r="E2893" s="7" t="n">
        <v>0</v>
      </c>
      <c r="F2893" s="7" t="n">
        <v>0</v>
      </c>
      <c r="G2893" s="7" t="n">
        <v>-1</v>
      </c>
      <c r="H2893" s="7" t="n">
        <v>0</v>
      </c>
      <c r="I2893" s="7" t="n">
        <v>-1</v>
      </c>
      <c r="J2893" s="7" t="n">
        <v>0</v>
      </c>
    </row>
    <row r="2894" spans="1:9">
      <c r="A2894" t="s">
        <v>4</v>
      </c>
      <c r="B2894" s="4" t="s">
        <v>5</v>
      </c>
    </row>
    <row r="2895" spans="1:9">
      <c r="A2895" t="n">
        <v>22442</v>
      </c>
      <c r="B2895" s="5" t="n">
        <v>1</v>
      </c>
    </row>
    <row r="2896" spans="1:9" s="3" customFormat="1" customHeight="0">
      <c r="A2896" s="3" t="s">
        <v>2</v>
      </c>
      <c r="B2896" s="3" t="s">
        <v>224</v>
      </c>
    </row>
    <row r="2897" spans="1:10">
      <c r="A2897" t="s">
        <v>4</v>
      </c>
      <c r="B2897" s="4" t="s">
        <v>5</v>
      </c>
      <c r="C2897" s="4" t="s">
        <v>13</v>
      </c>
      <c r="D2897" s="4" t="s">
        <v>9</v>
      </c>
      <c r="E2897" s="4" t="s">
        <v>13</v>
      </c>
      <c r="F2897" s="4" t="s">
        <v>26</v>
      </c>
    </row>
    <row r="2898" spans="1:10">
      <c r="A2898" t="n">
        <v>22444</v>
      </c>
      <c r="B2898" s="16" t="n">
        <v>5</v>
      </c>
      <c r="C2898" s="7" t="n">
        <v>0</v>
      </c>
      <c r="D2898" s="7" t="n">
        <v>1</v>
      </c>
      <c r="E2898" s="7" t="n">
        <v>1</v>
      </c>
      <c r="F2898" s="19" t="n">
        <f t="normal" ca="1">A2908</f>
        <v>0</v>
      </c>
    </row>
    <row r="2899" spans="1:10">
      <c r="A2899" t="s">
        <v>4</v>
      </c>
      <c r="B2899" s="4" t="s">
        <v>5</v>
      </c>
      <c r="C2899" s="4" t="s">
        <v>13</v>
      </c>
      <c r="D2899" s="4" t="s">
        <v>10</v>
      </c>
      <c r="E2899" s="4" t="s">
        <v>22</v>
      </c>
      <c r="F2899" s="4" t="s">
        <v>10</v>
      </c>
      <c r="G2899" s="4" t="s">
        <v>9</v>
      </c>
      <c r="H2899" s="4" t="s">
        <v>9</v>
      </c>
      <c r="I2899" s="4" t="s">
        <v>10</v>
      </c>
      <c r="J2899" s="4" t="s">
        <v>10</v>
      </c>
      <c r="K2899" s="4" t="s">
        <v>9</v>
      </c>
      <c r="L2899" s="4" t="s">
        <v>9</v>
      </c>
      <c r="M2899" s="4" t="s">
        <v>9</v>
      </c>
      <c r="N2899" s="4" t="s">
        <v>9</v>
      </c>
      <c r="O2899" s="4" t="s">
        <v>6</v>
      </c>
    </row>
    <row r="2900" spans="1:10">
      <c r="A2900" t="n">
        <v>22455</v>
      </c>
      <c r="B2900" s="59" t="n">
        <v>50</v>
      </c>
      <c r="C2900" s="7" t="n">
        <v>0</v>
      </c>
      <c r="D2900" s="7" t="n">
        <v>2023</v>
      </c>
      <c r="E2900" s="7" t="n">
        <v>0.600000023841858</v>
      </c>
      <c r="F2900" s="7" t="n">
        <v>0</v>
      </c>
      <c r="G2900" s="7" t="n">
        <v>0</v>
      </c>
      <c r="H2900" s="7" t="n">
        <v>0</v>
      </c>
      <c r="I2900" s="7" t="n">
        <v>0</v>
      </c>
      <c r="J2900" s="7" t="n">
        <v>65533</v>
      </c>
      <c r="K2900" s="7" t="n">
        <v>0</v>
      </c>
      <c r="L2900" s="7" t="n">
        <v>0</v>
      </c>
      <c r="M2900" s="7" t="n">
        <v>0</v>
      </c>
      <c r="N2900" s="7" t="n">
        <v>0</v>
      </c>
      <c r="O2900" s="7" t="s">
        <v>12</v>
      </c>
    </row>
    <row r="2901" spans="1:10">
      <c r="A2901" t="s">
        <v>4</v>
      </c>
      <c r="B2901" s="4" t="s">
        <v>5</v>
      </c>
      <c r="C2901" s="4" t="s">
        <v>13</v>
      </c>
      <c r="D2901" s="4" t="s">
        <v>10</v>
      </c>
      <c r="E2901" s="4" t="s">
        <v>22</v>
      </c>
      <c r="F2901" s="4" t="s">
        <v>10</v>
      </c>
      <c r="G2901" s="4" t="s">
        <v>9</v>
      </c>
      <c r="H2901" s="4" t="s">
        <v>9</v>
      </c>
      <c r="I2901" s="4" t="s">
        <v>10</v>
      </c>
      <c r="J2901" s="4" t="s">
        <v>10</v>
      </c>
      <c r="K2901" s="4" t="s">
        <v>9</v>
      </c>
      <c r="L2901" s="4" t="s">
        <v>9</v>
      </c>
      <c r="M2901" s="4" t="s">
        <v>9</v>
      </c>
      <c r="N2901" s="4" t="s">
        <v>9</v>
      </c>
      <c r="O2901" s="4" t="s">
        <v>6</v>
      </c>
    </row>
    <row r="2902" spans="1:10">
      <c r="A2902" t="n">
        <v>22494</v>
      </c>
      <c r="B2902" s="59" t="n">
        <v>50</v>
      </c>
      <c r="C2902" s="7" t="n">
        <v>0</v>
      </c>
      <c r="D2902" s="7" t="n">
        <v>2119</v>
      </c>
      <c r="E2902" s="7" t="n">
        <v>0.400000005960464</v>
      </c>
      <c r="F2902" s="7" t="n">
        <v>0</v>
      </c>
      <c r="G2902" s="7" t="n">
        <v>0</v>
      </c>
      <c r="H2902" s="7" t="n">
        <v>0</v>
      </c>
      <c r="I2902" s="7" t="n">
        <v>0</v>
      </c>
      <c r="J2902" s="7" t="n">
        <v>65533</v>
      </c>
      <c r="K2902" s="7" t="n">
        <v>0</v>
      </c>
      <c r="L2902" s="7" t="n">
        <v>0</v>
      </c>
      <c r="M2902" s="7" t="n">
        <v>0</v>
      </c>
      <c r="N2902" s="7" t="n">
        <v>0</v>
      </c>
      <c r="O2902" s="7" t="s">
        <v>12</v>
      </c>
    </row>
    <row r="2903" spans="1:10">
      <c r="A2903" t="s">
        <v>4</v>
      </c>
      <c r="B2903" s="4" t="s">
        <v>5</v>
      </c>
      <c r="C2903" s="4" t="s">
        <v>10</v>
      </c>
    </row>
    <row r="2904" spans="1:10">
      <c r="A2904" t="n">
        <v>22533</v>
      </c>
      <c r="B2904" s="30" t="n">
        <v>16</v>
      </c>
      <c r="C2904" s="7" t="n">
        <v>1200</v>
      </c>
    </row>
    <row r="2905" spans="1:10">
      <c r="A2905" t="s">
        <v>4</v>
      </c>
      <c r="B2905" s="4" t="s">
        <v>5</v>
      </c>
      <c r="C2905" s="4" t="s">
        <v>26</v>
      </c>
    </row>
    <row r="2906" spans="1:10">
      <c r="A2906" t="n">
        <v>22536</v>
      </c>
      <c r="B2906" s="23" t="n">
        <v>3</v>
      </c>
      <c r="C2906" s="19" t="n">
        <f t="normal" ca="1">A2898</f>
        <v>0</v>
      </c>
    </row>
    <row r="2907" spans="1:10">
      <c r="A2907" t="s">
        <v>4</v>
      </c>
      <c r="B2907" s="4" t="s">
        <v>5</v>
      </c>
    </row>
    <row r="2908" spans="1:10">
      <c r="A2908" t="n">
        <v>22541</v>
      </c>
      <c r="B2908" s="5" t="n">
        <v>1</v>
      </c>
    </row>
    <row r="2909" spans="1:10" s="3" customFormat="1" customHeight="0">
      <c r="A2909" s="3" t="s">
        <v>2</v>
      </c>
      <c r="B2909" s="3" t="s">
        <v>225</v>
      </c>
    </row>
    <row r="2910" spans="1:10">
      <c r="A2910" t="s">
        <v>4</v>
      </c>
      <c r="B2910" s="4" t="s">
        <v>5</v>
      </c>
      <c r="C2910" s="4" t="s">
        <v>13</v>
      </c>
      <c r="D2910" s="4" t="s">
        <v>13</v>
      </c>
      <c r="E2910" s="4" t="s">
        <v>13</v>
      </c>
      <c r="F2910" s="4" t="s">
        <v>13</v>
      </c>
    </row>
    <row r="2911" spans="1:10">
      <c r="A2911" t="n">
        <v>22544</v>
      </c>
      <c r="B2911" s="8" t="n">
        <v>14</v>
      </c>
      <c r="C2911" s="7" t="n">
        <v>2</v>
      </c>
      <c r="D2911" s="7" t="n">
        <v>0</v>
      </c>
      <c r="E2911" s="7" t="n">
        <v>0</v>
      </c>
      <c r="F2911" s="7" t="n">
        <v>0</v>
      </c>
    </row>
    <row r="2912" spans="1:10">
      <c r="A2912" t="s">
        <v>4</v>
      </c>
      <c r="B2912" s="4" t="s">
        <v>5</v>
      </c>
      <c r="C2912" s="4" t="s">
        <v>13</v>
      </c>
      <c r="D2912" s="17" t="s">
        <v>24</v>
      </c>
      <c r="E2912" s="4" t="s">
        <v>5</v>
      </c>
      <c r="F2912" s="4" t="s">
        <v>13</v>
      </c>
      <c r="G2912" s="4" t="s">
        <v>10</v>
      </c>
      <c r="H2912" s="17" t="s">
        <v>25</v>
      </c>
      <c r="I2912" s="4" t="s">
        <v>13</v>
      </c>
      <c r="J2912" s="4" t="s">
        <v>9</v>
      </c>
      <c r="K2912" s="4" t="s">
        <v>13</v>
      </c>
      <c r="L2912" s="4" t="s">
        <v>13</v>
      </c>
      <c r="M2912" s="17" t="s">
        <v>24</v>
      </c>
      <c r="N2912" s="4" t="s">
        <v>5</v>
      </c>
      <c r="O2912" s="4" t="s">
        <v>13</v>
      </c>
      <c r="P2912" s="4" t="s">
        <v>10</v>
      </c>
      <c r="Q2912" s="17" t="s">
        <v>25</v>
      </c>
      <c r="R2912" s="4" t="s">
        <v>13</v>
      </c>
      <c r="S2912" s="4" t="s">
        <v>9</v>
      </c>
      <c r="T2912" s="4" t="s">
        <v>13</v>
      </c>
      <c r="U2912" s="4" t="s">
        <v>13</v>
      </c>
      <c r="V2912" s="4" t="s">
        <v>13</v>
      </c>
      <c r="W2912" s="4" t="s">
        <v>26</v>
      </c>
    </row>
    <row r="2913" spans="1:23">
      <c r="A2913" t="n">
        <v>22549</v>
      </c>
      <c r="B2913" s="16" t="n">
        <v>5</v>
      </c>
      <c r="C2913" s="7" t="n">
        <v>28</v>
      </c>
      <c r="D2913" s="17" t="s">
        <v>3</v>
      </c>
      <c r="E2913" s="10" t="n">
        <v>162</v>
      </c>
      <c r="F2913" s="7" t="n">
        <v>3</v>
      </c>
      <c r="G2913" s="7" t="n">
        <v>26</v>
      </c>
      <c r="H2913" s="17" t="s">
        <v>3</v>
      </c>
      <c r="I2913" s="7" t="n">
        <v>0</v>
      </c>
      <c r="J2913" s="7" t="n">
        <v>1</v>
      </c>
      <c r="K2913" s="7" t="n">
        <v>2</v>
      </c>
      <c r="L2913" s="7" t="n">
        <v>28</v>
      </c>
      <c r="M2913" s="17" t="s">
        <v>3</v>
      </c>
      <c r="N2913" s="10" t="n">
        <v>162</v>
      </c>
      <c r="O2913" s="7" t="n">
        <v>3</v>
      </c>
      <c r="P2913" s="7" t="n">
        <v>26</v>
      </c>
      <c r="Q2913" s="17" t="s">
        <v>3</v>
      </c>
      <c r="R2913" s="7" t="n">
        <v>0</v>
      </c>
      <c r="S2913" s="7" t="n">
        <v>2</v>
      </c>
      <c r="T2913" s="7" t="n">
        <v>2</v>
      </c>
      <c r="U2913" s="7" t="n">
        <v>11</v>
      </c>
      <c r="V2913" s="7" t="n">
        <v>1</v>
      </c>
      <c r="W2913" s="19" t="n">
        <f t="normal" ca="1">A2917</f>
        <v>0</v>
      </c>
    </row>
    <row r="2914" spans="1:23">
      <c r="A2914" t="s">
        <v>4</v>
      </c>
      <c r="B2914" s="4" t="s">
        <v>5</v>
      </c>
      <c r="C2914" s="4" t="s">
        <v>13</v>
      </c>
      <c r="D2914" s="4" t="s">
        <v>10</v>
      </c>
      <c r="E2914" s="4" t="s">
        <v>22</v>
      </c>
    </row>
    <row r="2915" spans="1:23">
      <c r="A2915" t="n">
        <v>22578</v>
      </c>
      <c r="B2915" s="34" t="n">
        <v>58</v>
      </c>
      <c r="C2915" s="7" t="n">
        <v>0</v>
      </c>
      <c r="D2915" s="7" t="n">
        <v>0</v>
      </c>
      <c r="E2915" s="7" t="n">
        <v>1</v>
      </c>
    </row>
    <row r="2916" spans="1:23">
      <c r="A2916" t="s">
        <v>4</v>
      </c>
      <c r="B2916" s="4" t="s">
        <v>5</v>
      </c>
      <c r="C2916" s="4" t="s">
        <v>13</v>
      </c>
      <c r="D2916" s="17" t="s">
        <v>24</v>
      </c>
      <c r="E2916" s="4" t="s">
        <v>5</v>
      </c>
      <c r="F2916" s="4" t="s">
        <v>13</v>
      </c>
      <c r="G2916" s="4" t="s">
        <v>10</v>
      </c>
      <c r="H2916" s="17" t="s">
        <v>25</v>
      </c>
      <c r="I2916" s="4" t="s">
        <v>13</v>
      </c>
      <c r="J2916" s="4" t="s">
        <v>9</v>
      </c>
      <c r="K2916" s="4" t="s">
        <v>13</v>
      </c>
      <c r="L2916" s="4" t="s">
        <v>13</v>
      </c>
      <c r="M2916" s="17" t="s">
        <v>24</v>
      </c>
      <c r="N2916" s="4" t="s">
        <v>5</v>
      </c>
      <c r="O2916" s="4" t="s">
        <v>13</v>
      </c>
      <c r="P2916" s="4" t="s">
        <v>10</v>
      </c>
      <c r="Q2916" s="17" t="s">
        <v>25</v>
      </c>
      <c r="R2916" s="4" t="s">
        <v>13</v>
      </c>
      <c r="S2916" s="4" t="s">
        <v>9</v>
      </c>
      <c r="T2916" s="4" t="s">
        <v>13</v>
      </c>
      <c r="U2916" s="4" t="s">
        <v>13</v>
      </c>
      <c r="V2916" s="4" t="s">
        <v>13</v>
      </c>
      <c r="W2916" s="4" t="s">
        <v>26</v>
      </c>
    </row>
    <row r="2917" spans="1:23">
      <c r="A2917" t="n">
        <v>22586</v>
      </c>
      <c r="B2917" s="16" t="n">
        <v>5</v>
      </c>
      <c r="C2917" s="7" t="n">
        <v>28</v>
      </c>
      <c r="D2917" s="17" t="s">
        <v>3</v>
      </c>
      <c r="E2917" s="10" t="n">
        <v>162</v>
      </c>
      <c r="F2917" s="7" t="n">
        <v>3</v>
      </c>
      <c r="G2917" s="7" t="n">
        <v>26</v>
      </c>
      <c r="H2917" s="17" t="s">
        <v>3</v>
      </c>
      <c r="I2917" s="7" t="n">
        <v>0</v>
      </c>
      <c r="J2917" s="7" t="n">
        <v>1</v>
      </c>
      <c r="K2917" s="7" t="n">
        <v>3</v>
      </c>
      <c r="L2917" s="7" t="n">
        <v>28</v>
      </c>
      <c r="M2917" s="17" t="s">
        <v>3</v>
      </c>
      <c r="N2917" s="10" t="n">
        <v>162</v>
      </c>
      <c r="O2917" s="7" t="n">
        <v>3</v>
      </c>
      <c r="P2917" s="7" t="n">
        <v>26</v>
      </c>
      <c r="Q2917" s="17" t="s">
        <v>3</v>
      </c>
      <c r="R2917" s="7" t="n">
        <v>0</v>
      </c>
      <c r="S2917" s="7" t="n">
        <v>2</v>
      </c>
      <c r="T2917" s="7" t="n">
        <v>3</v>
      </c>
      <c r="U2917" s="7" t="n">
        <v>9</v>
      </c>
      <c r="V2917" s="7" t="n">
        <v>1</v>
      </c>
      <c r="W2917" s="19" t="n">
        <f t="normal" ca="1">A2927</f>
        <v>0</v>
      </c>
    </row>
    <row r="2918" spans="1:23">
      <c r="A2918" t="s">
        <v>4</v>
      </c>
      <c r="B2918" s="4" t="s">
        <v>5</v>
      </c>
      <c r="C2918" s="4" t="s">
        <v>13</v>
      </c>
      <c r="D2918" s="17" t="s">
        <v>24</v>
      </c>
      <c r="E2918" s="4" t="s">
        <v>5</v>
      </c>
      <c r="F2918" s="4" t="s">
        <v>10</v>
      </c>
      <c r="G2918" s="4" t="s">
        <v>13</v>
      </c>
      <c r="H2918" s="4" t="s">
        <v>13</v>
      </c>
      <c r="I2918" s="4" t="s">
        <v>6</v>
      </c>
      <c r="J2918" s="17" t="s">
        <v>25</v>
      </c>
      <c r="K2918" s="4" t="s">
        <v>13</v>
      </c>
      <c r="L2918" s="4" t="s">
        <v>13</v>
      </c>
      <c r="M2918" s="17" t="s">
        <v>24</v>
      </c>
      <c r="N2918" s="4" t="s">
        <v>5</v>
      </c>
      <c r="O2918" s="4" t="s">
        <v>13</v>
      </c>
      <c r="P2918" s="17" t="s">
        <v>25</v>
      </c>
      <c r="Q2918" s="4" t="s">
        <v>13</v>
      </c>
      <c r="R2918" s="4" t="s">
        <v>9</v>
      </c>
      <c r="S2918" s="4" t="s">
        <v>13</v>
      </c>
      <c r="T2918" s="4" t="s">
        <v>13</v>
      </c>
      <c r="U2918" s="4" t="s">
        <v>13</v>
      </c>
      <c r="V2918" s="17" t="s">
        <v>24</v>
      </c>
      <c r="W2918" s="4" t="s">
        <v>5</v>
      </c>
      <c r="X2918" s="4" t="s">
        <v>13</v>
      </c>
      <c r="Y2918" s="17" t="s">
        <v>25</v>
      </c>
      <c r="Z2918" s="4" t="s">
        <v>13</v>
      </c>
      <c r="AA2918" s="4" t="s">
        <v>9</v>
      </c>
      <c r="AB2918" s="4" t="s">
        <v>13</v>
      </c>
      <c r="AC2918" s="4" t="s">
        <v>13</v>
      </c>
      <c r="AD2918" s="4" t="s">
        <v>13</v>
      </c>
      <c r="AE2918" s="4" t="s">
        <v>26</v>
      </c>
    </row>
    <row r="2919" spans="1:23">
      <c r="A2919" t="n">
        <v>22615</v>
      </c>
      <c r="B2919" s="16" t="n">
        <v>5</v>
      </c>
      <c r="C2919" s="7" t="n">
        <v>28</v>
      </c>
      <c r="D2919" s="17" t="s">
        <v>3</v>
      </c>
      <c r="E2919" s="49" t="n">
        <v>47</v>
      </c>
      <c r="F2919" s="7" t="n">
        <v>61456</v>
      </c>
      <c r="G2919" s="7" t="n">
        <v>2</v>
      </c>
      <c r="H2919" s="7" t="n">
        <v>0</v>
      </c>
      <c r="I2919" s="7" t="s">
        <v>87</v>
      </c>
      <c r="J2919" s="17" t="s">
        <v>3</v>
      </c>
      <c r="K2919" s="7" t="n">
        <v>8</v>
      </c>
      <c r="L2919" s="7" t="n">
        <v>28</v>
      </c>
      <c r="M2919" s="17" t="s">
        <v>3</v>
      </c>
      <c r="N2919" s="12" t="n">
        <v>74</v>
      </c>
      <c r="O2919" s="7" t="n">
        <v>65</v>
      </c>
      <c r="P2919" s="17" t="s">
        <v>3</v>
      </c>
      <c r="Q2919" s="7" t="n">
        <v>0</v>
      </c>
      <c r="R2919" s="7" t="n">
        <v>1</v>
      </c>
      <c r="S2919" s="7" t="n">
        <v>3</v>
      </c>
      <c r="T2919" s="7" t="n">
        <v>9</v>
      </c>
      <c r="U2919" s="7" t="n">
        <v>28</v>
      </c>
      <c r="V2919" s="17" t="s">
        <v>3</v>
      </c>
      <c r="W2919" s="12" t="n">
        <v>74</v>
      </c>
      <c r="X2919" s="7" t="n">
        <v>65</v>
      </c>
      <c r="Y2919" s="17" t="s">
        <v>3</v>
      </c>
      <c r="Z2919" s="7" t="n">
        <v>0</v>
      </c>
      <c r="AA2919" s="7" t="n">
        <v>2</v>
      </c>
      <c r="AB2919" s="7" t="n">
        <v>3</v>
      </c>
      <c r="AC2919" s="7" t="n">
        <v>9</v>
      </c>
      <c r="AD2919" s="7" t="n">
        <v>1</v>
      </c>
      <c r="AE2919" s="19" t="n">
        <f t="normal" ca="1">A2923</f>
        <v>0</v>
      </c>
    </row>
    <row r="2920" spans="1:23">
      <c r="A2920" t="s">
        <v>4</v>
      </c>
      <c r="B2920" s="4" t="s">
        <v>5</v>
      </c>
      <c r="C2920" s="4" t="s">
        <v>10</v>
      </c>
      <c r="D2920" s="4" t="s">
        <v>13</v>
      </c>
      <c r="E2920" s="4" t="s">
        <v>13</v>
      </c>
      <c r="F2920" s="4" t="s">
        <v>6</v>
      </c>
    </row>
    <row r="2921" spans="1:23">
      <c r="A2921" t="n">
        <v>22663</v>
      </c>
      <c r="B2921" s="49" t="n">
        <v>47</v>
      </c>
      <c r="C2921" s="7" t="n">
        <v>61456</v>
      </c>
      <c r="D2921" s="7" t="n">
        <v>0</v>
      </c>
      <c r="E2921" s="7" t="n">
        <v>0</v>
      </c>
      <c r="F2921" s="7" t="s">
        <v>88</v>
      </c>
    </row>
    <row r="2922" spans="1:23">
      <c r="A2922" t="s">
        <v>4</v>
      </c>
      <c r="B2922" s="4" t="s">
        <v>5</v>
      </c>
      <c r="C2922" s="4" t="s">
        <v>13</v>
      </c>
      <c r="D2922" s="4" t="s">
        <v>10</v>
      </c>
      <c r="E2922" s="4" t="s">
        <v>22</v>
      </c>
    </row>
    <row r="2923" spans="1:23">
      <c r="A2923" t="n">
        <v>22676</v>
      </c>
      <c r="B2923" s="34" t="n">
        <v>58</v>
      </c>
      <c r="C2923" s="7" t="n">
        <v>0</v>
      </c>
      <c r="D2923" s="7" t="n">
        <v>300</v>
      </c>
      <c r="E2923" s="7" t="n">
        <v>1</v>
      </c>
    </row>
    <row r="2924" spans="1:23">
      <c r="A2924" t="s">
        <v>4</v>
      </c>
      <c r="B2924" s="4" t="s">
        <v>5</v>
      </c>
      <c r="C2924" s="4" t="s">
        <v>13</v>
      </c>
      <c r="D2924" s="4" t="s">
        <v>10</v>
      </c>
    </row>
    <row r="2925" spans="1:23">
      <c r="A2925" t="n">
        <v>22684</v>
      </c>
      <c r="B2925" s="34" t="n">
        <v>58</v>
      </c>
      <c r="C2925" s="7" t="n">
        <v>255</v>
      </c>
      <c r="D2925" s="7" t="n">
        <v>0</v>
      </c>
    </row>
    <row r="2926" spans="1:23">
      <c r="A2926" t="s">
        <v>4</v>
      </c>
      <c r="B2926" s="4" t="s">
        <v>5</v>
      </c>
      <c r="C2926" s="4" t="s">
        <v>13</v>
      </c>
      <c r="D2926" s="4" t="s">
        <v>13</v>
      </c>
      <c r="E2926" s="4" t="s">
        <v>13</v>
      </c>
      <c r="F2926" s="4" t="s">
        <v>13</v>
      </c>
    </row>
    <row r="2927" spans="1:23">
      <c r="A2927" t="n">
        <v>22688</v>
      </c>
      <c r="B2927" s="8" t="n">
        <v>14</v>
      </c>
      <c r="C2927" s="7" t="n">
        <v>0</v>
      </c>
      <c r="D2927" s="7" t="n">
        <v>0</v>
      </c>
      <c r="E2927" s="7" t="n">
        <v>0</v>
      </c>
      <c r="F2927" s="7" t="n">
        <v>64</v>
      </c>
    </row>
    <row r="2928" spans="1:23">
      <c r="A2928" t="s">
        <v>4</v>
      </c>
      <c r="B2928" s="4" t="s">
        <v>5</v>
      </c>
      <c r="C2928" s="4" t="s">
        <v>13</v>
      </c>
      <c r="D2928" s="4" t="s">
        <v>10</v>
      </c>
    </row>
    <row r="2929" spans="1:31">
      <c r="A2929" t="n">
        <v>22693</v>
      </c>
      <c r="B2929" s="25" t="n">
        <v>22</v>
      </c>
      <c r="C2929" s="7" t="n">
        <v>0</v>
      </c>
      <c r="D2929" s="7" t="n">
        <v>26</v>
      </c>
    </row>
    <row r="2930" spans="1:31">
      <c r="A2930" t="s">
        <v>4</v>
      </c>
      <c r="B2930" s="4" t="s">
        <v>5</v>
      </c>
      <c r="C2930" s="4" t="s">
        <v>13</v>
      </c>
      <c r="D2930" s="4" t="s">
        <v>10</v>
      </c>
    </row>
    <row r="2931" spans="1:31">
      <c r="A2931" t="n">
        <v>22697</v>
      </c>
      <c r="B2931" s="34" t="n">
        <v>58</v>
      </c>
      <c r="C2931" s="7" t="n">
        <v>5</v>
      </c>
      <c r="D2931" s="7" t="n">
        <v>300</v>
      </c>
    </row>
    <row r="2932" spans="1:31">
      <c r="A2932" t="s">
        <v>4</v>
      </c>
      <c r="B2932" s="4" t="s">
        <v>5</v>
      </c>
      <c r="C2932" s="4" t="s">
        <v>22</v>
      </c>
      <c r="D2932" s="4" t="s">
        <v>10</v>
      </c>
    </row>
    <row r="2933" spans="1:31">
      <c r="A2933" t="n">
        <v>22701</v>
      </c>
      <c r="B2933" s="35" t="n">
        <v>103</v>
      </c>
      <c r="C2933" s="7" t="n">
        <v>0</v>
      </c>
      <c r="D2933" s="7" t="n">
        <v>300</v>
      </c>
    </row>
    <row r="2934" spans="1:31">
      <c r="A2934" t="s">
        <v>4</v>
      </c>
      <c r="B2934" s="4" t="s">
        <v>5</v>
      </c>
      <c r="C2934" s="4" t="s">
        <v>13</v>
      </c>
    </row>
    <row r="2935" spans="1:31">
      <c r="A2935" t="n">
        <v>22708</v>
      </c>
      <c r="B2935" s="40" t="n">
        <v>64</v>
      </c>
      <c r="C2935" s="7" t="n">
        <v>7</v>
      </c>
    </row>
    <row r="2936" spans="1:31">
      <c r="A2936" t="s">
        <v>4</v>
      </c>
      <c r="B2936" s="4" t="s">
        <v>5</v>
      </c>
      <c r="C2936" s="4" t="s">
        <v>13</v>
      </c>
      <c r="D2936" s="4" t="s">
        <v>10</v>
      </c>
    </row>
    <row r="2937" spans="1:31">
      <c r="A2937" t="n">
        <v>22710</v>
      </c>
      <c r="B2937" s="50" t="n">
        <v>72</v>
      </c>
      <c r="C2937" s="7" t="n">
        <v>5</v>
      </c>
      <c r="D2937" s="7" t="n">
        <v>0</v>
      </c>
    </row>
    <row r="2938" spans="1:31">
      <c r="A2938" t="s">
        <v>4</v>
      </c>
      <c r="B2938" s="4" t="s">
        <v>5</v>
      </c>
      <c r="C2938" s="4" t="s">
        <v>13</v>
      </c>
      <c r="D2938" s="17" t="s">
        <v>24</v>
      </c>
      <c r="E2938" s="4" t="s">
        <v>5</v>
      </c>
      <c r="F2938" s="4" t="s">
        <v>13</v>
      </c>
      <c r="G2938" s="4" t="s">
        <v>10</v>
      </c>
      <c r="H2938" s="17" t="s">
        <v>25</v>
      </c>
      <c r="I2938" s="4" t="s">
        <v>13</v>
      </c>
      <c r="J2938" s="4" t="s">
        <v>9</v>
      </c>
      <c r="K2938" s="4" t="s">
        <v>13</v>
      </c>
      <c r="L2938" s="4" t="s">
        <v>13</v>
      </c>
      <c r="M2938" s="4" t="s">
        <v>26</v>
      </c>
    </row>
    <row r="2939" spans="1:31">
      <c r="A2939" t="n">
        <v>22714</v>
      </c>
      <c r="B2939" s="16" t="n">
        <v>5</v>
      </c>
      <c r="C2939" s="7" t="n">
        <v>28</v>
      </c>
      <c r="D2939" s="17" t="s">
        <v>3</v>
      </c>
      <c r="E2939" s="10" t="n">
        <v>162</v>
      </c>
      <c r="F2939" s="7" t="n">
        <v>4</v>
      </c>
      <c r="G2939" s="7" t="n">
        <v>26</v>
      </c>
      <c r="H2939" s="17" t="s">
        <v>3</v>
      </c>
      <c r="I2939" s="7" t="n">
        <v>0</v>
      </c>
      <c r="J2939" s="7" t="n">
        <v>1</v>
      </c>
      <c r="K2939" s="7" t="n">
        <v>2</v>
      </c>
      <c r="L2939" s="7" t="n">
        <v>1</v>
      </c>
      <c r="M2939" s="19" t="n">
        <f t="normal" ca="1">A2945</f>
        <v>0</v>
      </c>
    </row>
    <row r="2940" spans="1:31">
      <c r="A2940" t="s">
        <v>4</v>
      </c>
      <c r="B2940" s="4" t="s">
        <v>5</v>
      </c>
      <c r="C2940" s="4" t="s">
        <v>13</v>
      </c>
      <c r="D2940" s="4" t="s">
        <v>6</v>
      </c>
    </row>
    <row r="2941" spans="1:31">
      <c r="A2941" t="n">
        <v>22731</v>
      </c>
      <c r="B2941" s="9" t="n">
        <v>2</v>
      </c>
      <c r="C2941" s="7" t="n">
        <v>10</v>
      </c>
      <c r="D2941" s="7" t="s">
        <v>89</v>
      </c>
    </row>
    <row r="2942" spans="1:31">
      <c r="A2942" t="s">
        <v>4</v>
      </c>
      <c r="B2942" s="4" t="s">
        <v>5</v>
      </c>
      <c r="C2942" s="4" t="s">
        <v>10</v>
      </c>
    </row>
    <row r="2943" spans="1:31">
      <c r="A2943" t="n">
        <v>22748</v>
      </c>
      <c r="B2943" s="30" t="n">
        <v>16</v>
      </c>
      <c r="C2943" s="7" t="n">
        <v>0</v>
      </c>
    </row>
    <row r="2944" spans="1:31">
      <c r="A2944" t="s">
        <v>4</v>
      </c>
      <c r="B2944" s="4" t="s">
        <v>5</v>
      </c>
      <c r="C2944" s="4" t="s">
        <v>13</v>
      </c>
      <c r="D2944" s="4" t="s">
        <v>10</v>
      </c>
      <c r="E2944" s="4" t="s">
        <v>13</v>
      </c>
      <c r="F2944" s="4" t="s">
        <v>6</v>
      </c>
    </row>
    <row r="2945" spans="1:13">
      <c r="A2945" t="n">
        <v>22751</v>
      </c>
      <c r="B2945" s="11" t="n">
        <v>39</v>
      </c>
      <c r="C2945" s="7" t="n">
        <v>10</v>
      </c>
      <c r="D2945" s="7" t="n">
        <v>65533</v>
      </c>
      <c r="E2945" s="7" t="n">
        <v>201</v>
      </c>
      <c r="F2945" s="7" t="s">
        <v>226</v>
      </c>
    </row>
    <row r="2946" spans="1:13">
      <c r="A2946" t="s">
        <v>4</v>
      </c>
      <c r="B2946" s="4" t="s">
        <v>5</v>
      </c>
      <c r="C2946" s="4" t="s">
        <v>13</v>
      </c>
      <c r="D2946" s="4" t="s">
        <v>10</v>
      </c>
      <c r="E2946" s="4" t="s">
        <v>13</v>
      </c>
      <c r="F2946" s="4" t="s">
        <v>6</v>
      </c>
    </row>
    <row r="2947" spans="1:13">
      <c r="A2947" t="n">
        <v>22775</v>
      </c>
      <c r="B2947" s="11" t="n">
        <v>39</v>
      </c>
      <c r="C2947" s="7" t="n">
        <v>10</v>
      </c>
      <c r="D2947" s="7" t="n">
        <v>65533</v>
      </c>
      <c r="E2947" s="7" t="n">
        <v>202</v>
      </c>
      <c r="F2947" s="7" t="s">
        <v>227</v>
      </c>
    </row>
    <row r="2948" spans="1:13">
      <c r="A2948" t="s">
        <v>4</v>
      </c>
      <c r="B2948" s="4" t="s">
        <v>5</v>
      </c>
      <c r="C2948" s="4" t="s">
        <v>13</v>
      </c>
      <c r="D2948" s="4" t="s">
        <v>10</v>
      </c>
      <c r="E2948" s="4" t="s">
        <v>13</v>
      </c>
      <c r="F2948" s="4" t="s">
        <v>6</v>
      </c>
    </row>
    <row r="2949" spans="1:13">
      <c r="A2949" t="n">
        <v>22799</v>
      </c>
      <c r="B2949" s="11" t="n">
        <v>39</v>
      </c>
      <c r="C2949" s="7" t="n">
        <v>10</v>
      </c>
      <c r="D2949" s="7" t="n">
        <v>65533</v>
      </c>
      <c r="E2949" s="7" t="n">
        <v>203</v>
      </c>
      <c r="F2949" s="7" t="s">
        <v>228</v>
      </c>
    </row>
    <row r="2950" spans="1:13">
      <c r="A2950" t="s">
        <v>4</v>
      </c>
      <c r="B2950" s="4" t="s">
        <v>5</v>
      </c>
      <c r="C2950" s="4" t="s">
        <v>13</v>
      </c>
      <c r="D2950" s="4" t="s">
        <v>10</v>
      </c>
      <c r="E2950" s="4" t="s">
        <v>13</v>
      </c>
      <c r="F2950" s="4" t="s">
        <v>6</v>
      </c>
    </row>
    <row r="2951" spans="1:13">
      <c r="A2951" t="n">
        <v>22821</v>
      </c>
      <c r="B2951" s="11" t="n">
        <v>39</v>
      </c>
      <c r="C2951" s="7" t="n">
        <v>10</v>
      </c>
      <c r="D2951" s="7" t="n">
        <v>65533</v>
      </c>
      <c r="E2951" s="7" t="n">
        <v>204</v>
      </c>
      <c r="F2951" s="7" t="s">
        <v>173</v>
      </c>
    </row>
    <row r="2952" spans="1:13">
      <c r="A2952" t="s">
        <v>4</v>
      </c>
      <c r="B2952" s="4" t="s">
        <v>5</v>
      </c>
      <c r="C2952" s="4" t="s">
        <v>13</v>
      </c>
      <c r="D2952" s="4" t="s">
        <v>10</v>
      </c>
      <c r="E2952" s="4" t="s">
        <v>13</v>
      </c>
      <c r="F2952" s="4" t="s">
        <v>6</v>
      </c>
    </row>
    <row r="2953" spans="1:13">
      <c r="A2953" t="n">
        <v>22845</v>
      </c>
      <c r="B2953" s="11" t="n">
        <v>39</v>
      </c>
      <c r="C2953" s="7" t="n">
        <v>10</v>
      </c>
      <c r="D2953" s="7" t="n">
        <v>65533</v>
      </c>
      <c r="E2953" s="7" t="n">
        <v>205</v>
      </c>
      <c r="F2953" s="7" t="s">
        <v>229</v>
      </c>
    </row>
    <row r="2954" spans="1:13">
      <c r="A2954" t="s">
        <v>4</v>
      </c>
      <c r="B2954" s="4" t="s">
        <v>5</v>
      </c>
      <c r="C2954" s="4" t="s">
        <v>13</v>
      </c>
      <c r="D2954" s="4" t="s">
        <v>10</v>
      </c>
      <c r="E2954" s="4" t="s">
        <v>13</v>
      </c>
      <c r="F2954" s="4" t="s">
        <v>6</v>
      </c>
    </row>
    <row r="2955" spans="1:13">
      <c r="A2955" t="n">
        <v>22869</v>
      </c>
      <c r="B2955" s="11" t="n">
        <v>39</v>
      </c>
      <c r="C2955" s="7" t="n">
        <v>10</v>
      </c>
      <c r="D2955" s="7" t="n">
        <v>65533</v>
      </c>
      <c r="E2955" s="7" t="n">
        <v>206</v>
      </c>
      <c r="F2955" s="7" t="s">
        <v>174</v>
      </c>
    </row>
    <row r="2956" spans="1:13">
      <c r="A2956" t="s">
        <v>4</v>
      </c>
      <c r="B2956" s="4" t="s">
        <v>5</v>
      </c>
      <c r="C2956" s="4" t="s">
        <v>10</v>
      </c>
      <c r="D2956" s="4" t="s">
        <v>6</v>
      </c>
      <c r="E2956" s="4" t="s">
        <v>6</v>
      </c>
      <c r="F2956" s="4" t="s">
        <v>6</v>
      </c>
      <c r="G2956" s="4" t="s">
        <v>13</v>
      </c>
      <c r="H2956" s="4" t="s">
        <v>9</v>
      </c>
      <c r="I2956" s="4" t="s">
        <v>22</v>
      </c>
      <c r="J2956" s="4" t="s">
        <v>22</v>
      </c>
      <c r="K2956" s="4" t="s">
        <v>22</v>
      </c>
      <c r="L2956" s="4" t="s">
        <v>22</v>
      </c>
      <c r="M2956" s="4" t="s">
        <v>22</v>
      </c>
      <c r="N2956" s="4" t="s">
        <v>22</v>
      </c>
      <c r="O2956" s="4" t="s">
        <v>22</v>
      </c>
      <c r="P2956" s="4" t="s">
        <v>6</v>
      </c>
      <c r="Q2956" s="4" t="s">
        <v>6</v>
      </c>
      <c r="R2956" s="4" t="s">
        <v>9</v>
      </c>
      <c r="S2956" s="4" t="s">
        <v>13</v>
      </c>
      <c r="T2956" s="4" t="s">
        <v>9</v>
      </c>
      <c r="U2956" s="4" t="s">
        <v>9</v>
      </c>
      <c r="V2956" s="4" t="s">
        <v>10</v>
      </c>
    </row>
    <row r="2957" spans="1:13">
      <c r="A2957" t="n">
        <v>22893</v>
      </c>
      <c r="B2957" s="15" t="n">
        <v>19</v>
      </c>
      <c r="C2957" s="7" t="n">
        <v>1661</v>
      </c>
      <c r="D2957" s="7" t="s">
        <v>136</v>
      </c>
      <c r="E2957" s="7" t="s">
        <v>96</v>
      </c>
      <c r="F2957" s="7" t="s">
        <v>12</v>
      </c>
      <c r="G2957" s="7" t="n">
        <v>0</v>
      </c>
      <c r="H2957" s="7" t="n">
        <v>1</v>
      </c>
      <c r="I2957" s="7" t="n">
        <v>89.3199996948242</v>
      </c>
      <c r="J2957" s="7" t="n">
        <v>36.060001373291</v>
      </c>
      <c r="K2957" s="7" t="n">
        <v>-216.960006713867</v>
      </c>
      <c r="L2957" s="7" t="n">
        <v>3.5</v>
      </c>
      <c r="M2957" s="7" t="n">
        <v>1</v>
      </c>
      <c r="N2957" s="7" t="n">
        <v>1.60000002384186</v>
      </c>
      <c r="O2957" s="7" t="n">
        <v>0.0900000035762787</v>
      </c>
      <c r="P2957" s="7" t="s">
        <v>137</v>
      </c>
      <c r="Q2957" s="7" t="s">
        <v>12</v>
      </c>
      <c r="R2957" s="7" t="n">
        <v>-1</v>
      </c>
      <c r="S2957" s="7" t="n">
        <v>0</v>
      </c>
      <c r="T2957" s="7" t="n">
        <v>0</v>
      </c>
      <c r="U2957" s="7" t="n">
        <v>0</v>
      </c>
      <c r="V2957" s="7" t="n">
        <v>0</v>
      </c>
    </row>
    <row r="2958" spans="1:13">
      <c r="A2958" t="s">
        <v>4</v>
      </c>
      <c r="B2958" s="4" t="s">
        <v>5</v>
      </c>
      <c r="C2958" s="4" t="s">
        <v>10</v>
      </c>
      <c r="D2958" s="4" t="s">
        <v>6</v>
      </c>
      <c r="E2958" s="4" t="s">
        <v>6</v>
      </c>
      <c r="F2958" s="4" t="s">
        <v>6</v>
      </c>
      <c r="G2958" s="4" t="s">
        <v>13</v>
      </c>
      <c r="H2958" s="4" t="s">
        <v>9</v>
      </c>
      <c r="I2958" s="4" t="s">
        <v>22</v>
      </c>
      <c r="J2958" s="4" t="s">
        <v>22</v>
      </c>
      <c r="K2958" s="4" t="s">
        <v>22</v>
      </c>
      <c r="L2958" s="4" t="s">
        <v>22</v>
      </c>
      <c r="M2958" s="4" t="s">
        <v>22</v>
      </c>
      <c r="N2958" s="4" t="s">
        <v>22</v>
      </c>
      <c r="O2958" s="4" t="s">
        <v>22</v>
      </c>
      <c r="P2958" s="4" t="s">
        <v>6</v>
      </c>
      <c r="Q2958" s="4" t="s">
        <v>6</v>
      </c>
      <c r="R2958" s="4" t="s">
        <v>9</v>
      </c>
      <c r="S2958" s="4" t="s">
        <v>13</v>
      </c>
      <c r="T2958" s="4" t="s">
        <v>9</v>
      </c>
      <c r="U2958" s="4" t="s">
        <v>9</v>
      </c>
      <c r="V2958" s="4" t="s">
        <v>10</v>
      </c>
    </row>
    <row r="2959" spans="1:13">
      <c r="A2959" t="n">
        <v>22975</v>
      </c>
      <c r="B2959" s="15" t="n">
        <v>19</v>
      </c>
      <c r="C2959" s="7" t="n">
        <v>7032</v>
      </c>
      <c r="D2959" s="7" t="s">
        <v>93</v>
      </c>
      <c r="E2959" s="7" t="s">
        <v>94</v>
      </c>
      <c r="F2959" s="7" t="s">
        <v>12</v>
      </c>
      <c r="G2959" s="7" t="n">
        <v>0</v>
      </c>
      <c r="H2959" s="7" t="n">
        <v>1</v>
      </c>
      <c r="I2959" s="7" t="n">
        <v>89.3199996948242</v>
      </c>
      <c r="J2959" s="7" t="n">
        <v>36.060001373291</v>
      </c>
      <c r="K2959" s="7" t="n">
        <v>-216.960006713867</v>
      </c>
      <c r="L2959" s="7" t="n">
        <v>3.5</v>
      </c>
      <c r="M2959" s="7" t="n">
        <v>1</v>
      </c>
      <c r="N2959" s="7" t="n">
        <v>1.60000002384186</v>
      </c>
      <c r="O2959" s="7" t="n">
        <v>0.0900000035762787</v>
      </c>
      <c r="P2959" s="7" t="s">
        <v>12</v>
      </c>
      <c r="Q2959" s="7" t="s">
        <v>12</v>
      </c>
      <c r="R2959" s="7" t="n">
        <v>-1</v>
      </c>
      <c r="S2959" s="7" t="n">
        <v>0</v>
      </c>
      <c r="T2959" s="7" t="n">
        <v>0</v>
      </c>
      <c r="U2959" s="7" t="n">
        <v>0</v>
      </c>
      <c r="V2959" s="7" t="n">
        <v>0</v>
      </c>
    </row>
    <row r="2960" spans="1:13">
      <c r="A2960" t="s">
        <v>4</v>
      </c>
      <c r="B2960" s="4" t="s">
        <v>5</v>
      </c>
      <c r="C2960" s="4" t="s">
        <v>10</v>
      </c>
      <c r="D2960" s="4" t="s">
        <v>6</v>
      </c>
      <c r="E2960" s="4" t="s">
        <v>6</v>
      </c>
      <c r="F2960" s="4" t="s">
        <v>6</v>
      </c>
      <c r="G2960" s="4" t="s">
        <v>13</v>
      </c>
      <c r="H2960" s="4" t="s">
        <v>9</v>
      </c>
      <c r="I2960" s="4" t="s">
        <v>22</v>
      </c>
      <c r="J2960" s="4" t="s">
        <v>22</v>
      </c>
      <c r="K2960" s="4" t="s">
        <v>22</v>
      </c>
      <c r="L2960" s="4" t="s">
        <v>22</v>
      </c>
      <c r="M2960" s="4" t="s">
        <v>22</v>
      </c>
      <c r="N2960" s="4" t="s">
        <v>22</v>
      </c>
      <c r="O2960" s="4" t="s">
        <v>22</v>
      </c>
      <c r="P2960" s="4" t="s">
        <v>6</v>
      </c>
      <c r="Q2960" s="4" t="s">
        <v>6</v>
      </c>
      <c r="R2960" s="4" t="s">
        <v>9</v>
      </c>
      <c r="S2960" s="4" t="s">
        <v>13</v>
      </c>
      <c r="T2960" s="4" t="s">
        <v>9</v>
      </c>
      <c r="U2960" s="4" t="s">
        <v>9</v>
      </c>
      <c r="V2960" s="4" t="s">
        <v>10</v>
      </c>
    </row>
    <row r="2961" spans="1:22">
      <c r="A2961" t="n">
        <v>23045</v>
      </c>
      <c r="B2961" s="15" t="n">
        <v>19</v>
      </c>
      <c r="C2961" s="7" t="n">
        <v>16</v>
      </c>
      <c r="D2961" s="7" t="s">
        <v>230</v>
      </c>
      <c r="E2961" s="7" t="s">
        <v>231</v>
      </c>
      <c r="F2961" s="7" t="s">
        <v>12</v>
      </c>
      <c r="G2961" s="7" t="n">
        <v>0</v>
      </c>
      <c r="H2961" s="7" t="n">
        <v>1</v>
      </c>
      <c r="I2961" s="7" t="n">
        <v>89.3199996948242</v>
      </c>
      <c r="J2961" s="7" t="n">
        <v>36.060001373291</v>
      </c>
      <c r="K2961" s="7" t="n">
        <v>-216.960006713867</v>
      </c>
      <c r="L2961" s="7" t="n">
        <v>3.5</v>
      </c>
      <c r="M2961" s="7" t="n">
        <v>1</v>
      </c>
      <c r="N2961" s="7" t="n">
        <v>1.60000002384186</v>
      </c>
      <c r="O2961" s="7" t="n">
        <v>0.0900000035762787</v>
      </c>
      <c r="P2961" s="7" t="s">
        <v>12</v>
      </c>
      <c r="Q2961" s="7" t="s">
        <v>12</v>
      </c>
      <c r="R2961" s="7" t="n">
        <v>-1</v>
      </c>
      <c r="S2961" s="7" t="n">
        <v>0</v>
      </c>
      <c r="T2961" s="7" t="n">
        <v>0</v>
      </c>
      <c r="U2961" s="7" t="n">
        <v>0</v>
      </c>
      <c r="V2961" s="7" t="n">
        <v>0</v>
      </c>
    </row>
    <row r="2962" spans="1:22">
      <c r="A2962" t="s">
        <v>4</v>
      </c>
      <c r="B2962" s="4" t="s">
        <v>5</v>
      </c>
      <c r="C2962" s="4" t="s">
        <v>10</v>
      </c>
      <c r="D2962" s="4" t="s">
        <v>6</v>
      </c>
      <c r="E2962" s="4" t="s">
        <v>6</v>
      </c>
      <c r="F2962" s="4" t="s">
        <v>6</v>
      </c>
      <c r="G2962" s="4" t="s">
        <v>13</v>
      </c>
      <c r="H2962" s="4" t="s">
        <v>9</v>
      </c>
      <c r="I2962" s="4" t="s">
        <v>22</v>
      </c>
      <c r="J2962" s="4" t="s">
        <v>22</v>
      </c>
      <c r="K2962" s="4" t="s">
        <v>22</v>
      </c>
      <c r="L2962" s="4" t="s">
        <v>22</v>
      </c>
      <c r="M2962" s="4" t="s">
        <v>22</v>
      </c>
      <c r="N2962" s="4" t="s">
        <v>22</v>
      </c>
      <c r="O2962" s="4" t="s">
        <v>22</v>
      </c>
      <c r="P2962" s="4" t="s">
        <v>6</v>
      </c>
      <c r="Q2962" s="4" t="s">
        <v>6</v>
      </c>
      <c r="R2962" s="4" t="s">
        <v>9</v>
      </c>
      <c r="S2962" s="4" t="s">
        <v>13</v>
      </c>
      <c r="T2962" s="4" t="s">
        <v>9</v>
      </c>
      <c r="U2962" s="4" t="s">
        <v>9</v>
      </c>
      <c r="V2962" s="4" t="s">
        <v>10</v>
      </c>
    </row>
    <row r="2963" spans="1:22">
      <c r="A2963" t="n">
        <v>23114</v>
      </c>
      <c r="B2963" s="15" t="n">
        <v>19</v>
      </c>
      <c r="C2963" s="7" t="n">
        <v>17</v>
      </c>
      <c r="D2963" s="7" t="s">
        <v>232</v>
      </c>
      <c r="E2963" s="7" t="s">
        <v>233</v>
      </c>
      <c r="F2963" s="7" t="s">
        <v>12</v>
      </c>
      <c r="G2963" s="7" t="n">
        <v>0</v>
      </c>
      <c r="H2963" s="7" t="n">
        <v>1</v>
      </c>
      <c r="I2963" s="7" t="n">
        <v>89.3199996948242</v>
      </c>
      <c r="J2963" s="7" t="n">
        <v>36.060001373291</v>
      </c>
      <c r="K2963" s="7" t="n">
        <v>-216.960006713867</v>
      </c>
      <c r="L2963" s="7" t="n">
        <v>3.5</v>
      </c>
      <c r="M2963" s="7" t="n">
        <v>1</v>
      </c>
      <c r="N2963" s="7" t="n">
        <v>1.60000002384186</v>
      </c>
      <c r="O2963" s="7" t="n">
        <v>0.0900000035762787</v>
      </c>
      <c r="P2963" s="7" t="s">
        <v>12</v>
      </c>
      <c r="Q2963" s="7" t="s">
        <v>12</v>
      </c>
      <c r="R2963" s="7" t="n">
        <v>-1</v>
      </c>
      <c r="S2963" s="7" t="n">
        <v>0</v>
      </c>
      <c r="T2963" s="7" t="n">
        <v>0</v>
      </c>
      <c r="U2963" s="7" t="n">
        <v>0</v>
      </c>
      <c r="V2963" s="7" t="n">
        <v>0</v>
      </c>
    </row>
    <row r="2964" spans="1:22">
      <c r="A2964" t="s">
        <v>4</v>
      </c>
      <c r="B2964" s="4" t="s">
        <v>5</v>
      </c>
      <c r="C2964" s="4" t="s">
        <v>10</v>
      </c>
      <c r="D2964" s="4" t="s">
        <v>6</v>
      </c>
      <c r="E2964" s="4" t="s">
        <v>6</v>
      </c>
      <c r="F2964" s="4" t="s">
        <v>6</v>
      </c>
      <c r="G2964" s="4" t="s">
        <v>13</v>
      </c>
      <c r="H2964" s="4" t="s">
        <v>9</v>
      </c>
      <c r="I2964" s="4" t="s">
        <v>22</v>
      </c>
      <c r="J2964" s="4" t="s">
        <v>22</v>
      </c>
      <c r="K2964" s="4" t="s">
        <v>22</v>
      </c>
      <c r="L2964" s="4" t="s">
        <v>22</v>
      </c>
      <c r="M2964" s="4" t="s">
        <v>22</v>
      </c>
      <c r="N2964" s="4" t="s">
        <v>22</v>
      </c>
      <c r="O2964" s="4" t="s">
        <v>22</v>
      </c>
      <c r="P2964" s="4" t="s">
        <v>6</v>
      </c>
      <c r="Q2964" s="4" t="s">
        <v>6</v>
      </c>
      <c r="R2964" s="4" t="s">
        <v>9</v>
      </c>
      <c r="S2964" s="4" t="s">
        <v>13</v>
      </c>
      <c r="T2964" s="4" t="s">
        <v>9</v>
      </c>
      <c r="U2964" s="4" t="s">
        <v>9</v>
      </c>
      <c r="V2964" s="4" t="s">
        <v>10</v>
      </c>
    </row>
    <row r="2965" spans="1:22">
      <c r="A2965" t="n">
        <v>23183</v>
      </c>
      <c r="B2965" s="15" t="n">
        <v>19</v>
      </c>
      <c r="C2965" s="7" t="n">
        <v>7033</v>
      </c>
      <c r="D2965" s="7" t="s">
        <v>175</v>
      </c>
      <c r="E2965" s="7" t="s">
        <v>176</v>
      </c>
      <c r="F2965" s="7" t="s">
        <v>12</v>
      </c>
      <c r="G2965" s="7" t="n">
        <v>0</v>
      </c>
      <c r="H2965" s="7" t="n">
        <v>1</v>
      </c>
      <c r="I2965" s="7" t="n">
        <v>89.3199996948242</v>
      </c>
      <c r="J2965" s="7" t="n">
        <v>36.060001373291</v>
      </c>
      <c r="K2965" s="7" t="n">
        <v>-216.960006713867</v>
      </c>
      <c r="L2965" s="7" t="n">
        <v>3.5</v>
      </c>
      <c r="M2965" s="7" t="n">
        <v>1</v>
      </c>
      <c r="N2965" s="7" t="n">
        <v>1.60000002384186</v>
      </c>
      <c r="O2965" s="7" t="n">
        <v>0.0900000035762787</v>
      </c>
      <c r="P2965" s="7" t="s">
        <v>12</v>
      </c>
      <c r="Q2965" s="7" t="s">
        <v>12</v>
      </c>
      <c r="R2965" s="7" t="n">
        <v>-1</v>
      </c>
      <c r="S2965" s="7" t="n">
        <v>0</v>
      </c>
      <c r="T2965" s="7" t="n">
        <v>0</v>
      </c>
      <c r="U2965" s="7" t="n">
        <v>0</v>
      </c>
      <c r="V2965" s="7" t="n">
        <v>0</v>
      </c>
    </row>
    <row r="2966" spans="1:22">
      <c r="A2966" t="s">
        <v>4</v>
      </c>
      <c r="B2966" s="4" t="s">
        <v>5</v>
      </c>
      <c r="C2966" s="4" t="s">
        <v>10</v>
      </c>
      <c r="D2966" s="4" t="s">
        <v>6</v>
      </c>
      <c r="E2966" s="4" t="s">
        <v>6</v>
      </c>
      <c r="F2966" s="4" t="s">
        <v>6</v>
      </c>
      <c r="G2966" s="4" t="s">
        <v>13</v>
      </c>
      <c r="H2966" s="4" t="s">
        <v>9</v>
      </c>
      <c r="I2966" s="4" t="s">
        <v>22</v>
      </c>
      <c r="J2966" s="4" t="s">
        <v>22</v>
      </c>
      <c r="K2966" s="4" t="s">
        <v>22</v>
      </c>
      <c r="L2966" s="4" t="s">
        <v>22</v>
      </c>
      <c r="M2966" s="4" t="s">
        <v>22</v>
      </c>
      <c r="N2966" s="4" t="s">
        <v>22</v>
      </c>
      <c r="O2966" s="4" t="s">
        <v>22</v>
      </c>
      <c r="P2966" s="4" t="s">
        <v>6</v>
      </c>
      <c r="Q2966" s="4" t="s">
        <v>6</v>
      </c>
      <c r="R2966" s="4" t="s">
        <v>9</v>
      </c>
      <c r="S2966" s="4" t="s">
        <v>13</v>
      </c>
      <c r="T2966" s="4" t="s">
        <v>9</v>
      </c>
      <c r="U2966" s="4" t="s">
        <v>9</v>
      </c>
      <c r="V2966" s="4" t="s">
        <v>10</v>
      </c>
    </row>
    <row r="2967" spans="1:22">
      <c r="A2967" t="n">
        <v>23254</v>
      </c>
      <c r="B2967" s="15" t="n">
        <v>19</v>
      </c>
      <c r="C2967" s="7" t="n">
        <v>7024</v>
      </c>
      <c r="D2967" s="7" t="s">
        <v>234</v>
      </c>
      <c r="E2967" s="7" t="s">
        <v>235</v>
      </c>
      <c r="F2967" s="7" t="s">
        <v>12</v>
      </c>
      <c r="G2967" s="7" t="n">
        <v>0</v>
      </c>
      <c r="H2967" s="7" t="n">
        <v>1</v>
      </c>
      <c r="I2967" s="7" t="n">
        <v>89.3199996948242</v>
      </c>
      <c r="J2967" s="7" t="n">
        <v>36.060001373291</v>
      </c>
      <c r="K2967" s="7" t="n">
        <v>-216.960006713867</v>
      </c>
      <c r="L2967" s="7" t="n">
        <v>3.5</v>
      </c>
      <c r="M2967" s="7" t="n">
        <v>1</v>
      </c>
      <c r="N2967" s="7" t="n">
        <v>1.60000002384186</v>
      </c>
      <c r="O2967" s="7" t="n">
        <v>0.0900000035762787</v>
      </c>
      <c r="P2967" s="7" t="s">
        <v>12</v>
      </c>
      <c r="Q2967" s="7" t="s">
        <v>12</v>
      </c>
      <c r="R2967" s="7" t="n">
        <v>-1</v>
      </c>
      <c r="S2967" s="7" t="n">
        <v>0</v>
      </c>
      <c r="T2967" s="7" t="n">
        <v>0</v>
      </c>
      <c r="U2967" s="7" t="n">
        <v>0</v>
      </c>
      <c r="V2967" s="7" t="n">
        <v>0</v>
      </c>
    </row>
    <row r="2968" spans="1:22">
      <c r="A2968" t="s">
        <v>4</v>
      </c>
      <c r="B2968" s="4" t="s">
        <v>5</v>
      </c>
      <c r="C2968" s="4" t="s">
        <v>10</v>
      </c>
      <c r="D2968" s="4" t="s">
        <v>6</v>
      </c>
      <c r="E2968" s="4" t="s">
        <v>6</v>
      </c>
      <c r="F2968" s="4" t="s">
        <v>6</v>
      </c>
      <c r="G2968" s="4" t="s">
        <v>13</v>
      </c>
      <c r="H2968" s="4" t="s">
        <v>9</v>
      </c>
      <c r="I2968" s="4" t="s">
        <v>22</v>
      </c>
      <c r="J2968" s="4" t="s">
        <v>22</v>
      </c>
      <c r="K2968" s="4" t="s">
        <v>22</v>
      </c>
      <c r="L2968" s="4" t="s">
        <v>22</v>
      </c>
      <c r="M2968" s="4" t="s">
        <v>22</v>
      </c>
      <c r="N2968" s="4" t="s">
        <v>22</v>
      </c>
      <c r="O2968" s="4" t="s">
        <v>22</v>
      </c>
      <c r="P2968" s="4" t="s">
        <v>6</v>
      </c>
      <c r="Q2968" s="4" t="s">
        <v>6</v>
      </c>
      <c r="R2968" s="4" t="s">
        <v>9</v>
      </c>
      <c r="S2968" s="4" t="s">
        <v>13</v>
      </c>
      <c r="T2968" s="4" t="s">
        <v>9</v>
      </c>
      <c r="U2968" s="4" t="s">
        <v>9</v>
      </c>
      <c r="V2968" s="4" t="s">
        <v>10</v>
      </c>
    </row>
    <row r="2969" spans="1:22">
      <c r="A2969" t="n">
        <v>23325</v>
      </c>
      <c r="B2969" s="15" t="n">
        <v>19</v>
      </c>
      <c r="C2969" s="7" t="n">
        <v>19</v>
      </c>
      <c r="D2969" s="7" t="s">
        <v>236</v>
      </c>
      <c r="E2969" s="7" t="s">
        <v>237</v>
      </c>
      <c r="F2969" s="7" t="s">
        <v>12</v>
      </c>
      <c r="G2969" s="7" t="n">
        <v>0</v>
      </c>
      <c r="H2969" s="7" t="n">
        <v>1</v>
      </c>
      <c r="I2969" s="7" t="n">
        <v>89.3199996948242</v>
      </c>
      <c r="J2969" s="7" t="n">
        <v>36.060001373291</v>
      </c>
      <c r="K2969" s="7" t="n">
        <v>-216.960006713867</v>
      </c>
      <c r="L2969" s="7" t="n">
        <v>3.5</v>
      </c>
      <c r="M2969" s="7" t="n">
        <v>1</v>
      </c>
      <c r="N2969" s="7" t="n">
        <v>1.60000002384186</v>
      </c>
      <c r="O2969" s="7" t="n">
        <v>0.0900000035762787</v>
      </c>
      <c r="P2969" s="7" t="s">
        <v>12</v>
      </c>
      <c r="Q2969" s="7" t="s">
        <v>12</v>
      </c>
      <c r="R2969" s="7" t="n">
        <v>-1</v>
      </c>
      <c r="S2969" s="7" t="n">
        <v>0</v>
      </c>
      <c r="T2969" s="7" t="n">
        <v>0</v>
      </c>
      <c r="U2969" s="7" t="n">
        <v>0</v>
      </c>
      <c r="V2969" s="7" t="n">
        <v>0</v>
      </c>
    </row>
    <row r="2970" spans="1:22">
      <c r="A2970" t="s">
        <v>4</v>
      </c>
      <c r="B2970" s="4" t="s">
        <v>5</v>
      </c>
      <c r="C2970" s="4" t="s">
        <v>10</v>
      </c>
      <c r="D2970" s="4" t="s">
        <v>13</v>
      </c>
      <c r="E2970" s="4" t="s">
        <v>13</v>
      </c>
      <c r="F2970" s="4" t="s">
        <v>6</v>
      </c>
    </row>
    <row r="2971" spans="1:22">
      <c r="A2971" t="n">
        <v>23411</v>
      </c>
      <c r="B2971" s="53" t="n">
        <v>20</v>
      </c>
      <c r="C2971" s="7" t="n">
        <v>0</v>
      </c>
      <c r="D2971" s="7" t="n">
        <v>3</v>
      </c>
      <c r="E2971" s="7" t="n">
        <v>10</v>
      </c>
      <c r="F2971" s="7" t="s">
        <v>98</v>
      </c>
    </row>
    <row r="2972" spans="1:22">
      <c r="A2972" t="s">
        <v>4</v>
      </c>
      <c r="B2972" s="4" t="s">
        <v>5</v>
      </c>
      <c r="C2972" s="4" t="s">
        <v>10</v>
      </c>
    </row>
    <row r="2973" spans="1:22">
      <c r="A2973" t="n">
        <v>23429</v>
      </c>
      <c r="B2973" s="30" t="n">
        <v>16</v>
      </c>
      <c r="C2973" s="7" t="n">
        <v>0</v>
      </c>
    </row>
    <row r="2974" spans="1:22">
      <c r="A2974" t="s">
        <v>4</v>
      </c>
      <c r="B2974" s="4" t="s">
        <v>5</v>
      </c>
      <c r="C2974" s="4" t="s">
        <v>10</v>
      </c>
      <c r="D2974" s="4" t="s">
        <v>13</v>
      </c>
      <c r="E2974" s="4" t="s">
        <v>13</v>
      </c>
      <c r="F2974" s="4" t="s">
        <v>6</v>
      </c>
    </row>
    <row r="2975" spans="1:22">
      <c r="A2975" t="n">
        <v>23432</v>
      </c>
      <c r="B2975" s="53" t="n">
        <v>20</v>
      </c>
      <c r="C2975" s="7" t="n">
        <v>16</v>
      </c>
      <c r="D2975" s="7" t="n">
        <v>3</v>
      </c>
      <c r="E2975" s="7" t="n">
        <v>10</v>
      </c>
      <c r="F2975" s="7" t="s">
        <v>98</v>
      </c>
    </row>
    <row r="2976" spans="1:22">
      <c r="A2976" t="s">
        <v>4</v>
      </c>
      <c r="B2976" s="4" t="s">
        <v>5</v>
      </c>
      <c r="C2976" s="4" t="s">
        <v>10</v>
      </c>
    </row>
    <row r="2977" spans="1:22">
      <c r="A2977" t="n">
        <v>23450</v>
      </c>
      <c r="B2977" s="30" t="n">
        <v>16</v>
      </c>
      <c r="C2977" s="7" t="n">
        <v>0</v>
      </c>
    </row>
    <row r="2978" spans="1:22">
      <c r="A2978" t="s">
        <v>4</v>
      </c>
      <c r="B2978" s="4" t="s">
        <v>5</v>
      </c>
      <c r="C2978" s="4" t="s">
        <v>10</v>
      </c>
      <c r="D2978" s="4" t="s">
        <v>13</v>
      </c>
      <c r="E2978" s="4" t="s">
        <v>13</v>
      </c>
      <c r="F2978" s="4" t="s">
        <v>6</v>
      </c>
    </row>
    <row r="2979" spans="1:22">
      <c r="A2979" t="n">
        <v>23453</v>
      </c>
      <c r="B2979" s="53" t="n">
        <v>20</v>
      </c>
      <c r="C2979" s="7" t="n">
        <v>17</v>
      </c>
      <c r="D2979" s="7" t="n">
        <v>3</v>
      </c>
      <c r="E2979" s="7" t="n">
        <v>10</v>
      </c>
      <c r="F2979" s="7" t="s">
        <v>98</v>
      </c>
    </row>
    <row r="2980" spans="1:22">
      <c r="A2980" t="s">
        <v>4</v>
      </c>
      <c r="B2980" s="4" t="s">
        <v>5</v>
      </c>
      <c r="C2980" s="4" t="s">
        <v>10</v>
      </c>
    </row>
    <row r="2981" spans="1:22">
      <c r="A2981" t="n">
        <v>23471</v>
      </c>
      <c r="B2981" s="30" t="n">
        <v>16</v>
      </c>
      <c r="C2981" s="7" t="n">
        <v>0</v>
      </c>
    </row>
    <row r="2982" spans="1:22">
      <c r="A2982" t="s">
        <v>4</v>
      </c>
      <c r="B2982" s="4" t="s">
        <v>5</v>
      </c>
      <c r="C2982" s="4" t="s">
        <v>10</v>
      </c>
      <c r="D2982" s="4" t="s">
        <v>13</v>
      </c>
      <c r="E2982" s="4" t="s">
        <v>13</v>
      </c>
      <c r="F2982" s="4" t="s">
        <v>6</v>
      </c>
    </row>
    <row r="2983" spans="1:22">
      <c r="A2983" t="n">
        <v>23474</v>
      </c>
      <c r="B2983" s="53" t="n">
        <v>20</v>
      </c>
      <c r="C2983" s="7" t="n">
        <v>1661</v>
      </c>
      <c r="D2983" s="7" t="n">
        <v>3</v>
      </c>
      <c r="E2983" s="7" t="n">
        <v>10</v>
      </c>
      <c r="F2983" s="7" t="s">
        <v>98</v>
      </c>
    </row>
    <row r="2984" spans="1:22">
      <c r="A2984" t="s">
        <v>4</v>
      </c>
      <c r="B2984" s="4" t="s">
        <v>5</v>
      </c>
      <c r="C2984" s="4" t="s">
        <v>10</v>
      </c>
    </row>
    <row r="2985" spans="1:22">
      <c r="A2985" t="n">
        <v>23492</v>
      </c>
      <c r="B2985" s="30" t="n">
        <v>16</v>
      </c>
      <c r="C2985" s="7" t="n">
        <v>0</v>
      </c>
    </row>
    <row r="2986" spans="1:22">
      <c r="A2986" t="s">
        <v>4</v>
      </c>
      <c r="B2986" s="4" t="s">
        <v>5</v>
      </c>
      <c r="C2986" s="4" t="s">
        <v>10</v>
      </c>
      <c r="D2986" s="4" t="s">
        <v>13</v>
      </c>
      <c r="E2986" s="4" t="s">
        <v>13</v>
      </c>
      <c r="F2986" s="4" t="s">
        <v>6</v>
      </c>
    </row>
    <row r="2987" spans="1:22">
      <c r="A2987" t="n">
        <v>23495</v>
      </c>
      <c r="B2987" s="53" t="n">
        <v>20</v>
      </c>
      <c r="C2987" s="7" t="n">
        <v>7032</v>
      </c>
      <c r="D2987" s="7" t="n">
        <v>3</v>
      </c>
      <c r="E2987" s="7" t="n">
        <v>10</v>
      </c>
      <c r="F2987" s="7" t="s">
        <v>98</v>
      </c>
    </row>
    <row r="2988" spans="1:22">
      <c r="A2988" t="s">
        <v>4</v>
      </c>
      <c r="B2988" s="4" t="s">
        <v>5</v>
      </c>
      <c r="C2988" s="4" t="s">
        <v>10</v>
      </c>
    </row>
    <row r="2989" spans="1:22">
      <c r="A2989" t="n">
        <v>23513</v>
      </c>
      <c r="B2989" s="30" t="n">
        <v>16</v>
      </c>
      <c r="C2989" s="7" t="n">
        <v>0</v>
      </c>
    </row>
    <row r="2990" spans="1:22">
      <c r="A2990" t="s">
        <v>4</v>
      </c>
      <c r="B2990" s="4" t="s">
        <v>5</v>
      </c>
      <c r="C2990" s="4" t="s">
        <v>10</v>
      </c>
      <c r="D2990" s="4" t="s">
        <v>13</v>
      </c>
      <c r="E2990" s="4" t="s">
        <v>13</v>
      </c>
      <c r="F2990" s="4" t="s">
        <v>6</v>
      </c>
    </row>
    <row r="2991" spans="1:22">
      <c r="A2991" t="n">
        <v>23516</v>
      </c>
      <c r="B2991" s="53" t="n">
        <v>20</v>
      </c>
      <c r="C2991" s="7" t="n">
        <v>7033</v>
      </c>
      <c r="D2991" s="7" t="n">
        <v>3</v>
      </c>
      <c r="E2991" s="7" t="n">
        <v>10</v>
      </c>
      <c r="F2991" s="7" t="s">
        <v>98</v>
      </c>
    </row>
    <row r="2992" spans="1:22">
      <c r="A2992" t="s">
        <v>4</v>
      </c>
      <c r="B2992" s="4" t="s">
        <v>5</v>
      </c>
      <c r="C2992" s="4" t="s">
        <v>10</v>
      </c>
    </row>
    <row r="2993" spans="1:6">
      <c r="A2993" t="n">
        <v>23534</v>
      </c>
      <c r="B2993" s="30" t="n">
        <v>16</v>
      </c>
      <c r="C2993" s="7" t="n">
        <v>0</v>
      </c>
    </row>
    <row r="2994" spans="1:6">
      <c r="A2994" t="s">
        <v>4</v>
      </c>
      <c r="B2994" s="4" t="s">
        <v>5</v>
      </c>
      <c r="C2994" s="4" t="s">
        <v>10</v>
      </c>
      <c r="D2994" s="4" t="s">
        <v>13</v>
      </c>
      <c r="E2994" s="4" t="s">
        <v>13</v>
      </c>
      <c r="F2994" s="4" t="s">
        <v>6</v>
      </c>
    </row>
    <row r="2995" spans="1:6">
      <c r="A2995" t="n">
        <v>23537</v>
      </c>
      <c r="B2995" s="53" t="n">
        <v>20</v>
      </c>
      <c r="C2995" s="7" t="n">
        <v>7024</v>
      </c>
      <c r="D2995" s="7" t="n">
        <v>3</v>
      </c>
      <c r="E2995" s="7" t="n">
        <v>10</v>
      </c>
      <c r="F2995" s="7" t="s">
        <v>98</v>
      </c>
    </row>
    <row r="2996" spans="1:6">
      <c r="A2996" t="s">
        <v>4</v>
      </c>
      <c r="B2996" s="4" t="s">
        <v>5</v>
      </c>
      <c r="C2996" s="4" t="s">
        <v>10</v>
      </c>
    </row>
    <row r="2997" spans="1:6">
      <c r="A2997" t="n">
        <v>23555</v>
      </c>
      <c r="B2997" s="30" t="n">
        <v>16</v>
      </c>
      <c r="C2997" s="7" t="n">
        <v>0</v>
      </c>
    </row>
    <row r="2998" spans="1:6">
      <c r="A2998" t="s">
        <v>4</v>
      </c>
      <c r="B2998" s="4" t="s">
        <v>5</v>
      </c>
      <c r="C2998" s="4" t="s">
        <v>10</v>
      </c>
      <c r="D2998" s="4" t="s">
        <v>13</v>
      </c>
      <c r="E2998" s="4" t="s">
        <v>13</v>
      </c>
      <c r="F2998" s="4" t="s">
        <v>6</v>
      </c>
    </row>
    <row r="2999" spans="1:6">
      <c r="A2999" t="n">
        <v>23558</v>
      </c>
      <c r="B2999" s="53" t="n">
        <v>20</v>
      </c>
      <c r="C2999" s="7" t="n">
        <v>19</v>
      </c>
      <c r="D2999" s="7" t="n">
        <v>3</v>
      </c>
      <c r="E2999" s="7" t="n">
        <v>10</v>
      </c>
      <c r="F2999" s="7" t="s">
        <v>98</v>
      </c>
    </row>
    <row r="3000" spans="1:6">
      <c r="A3000" t="s">
        <v>4</v>
      </c>
      <c r="B3000" s="4" t="s">
        <v>5</v>
      </c>
      <c r="C3000" s="4" t="s">
        <v>10</v>
      </c>
    </row>
    <row r="3001" spans="1:6">
      <c r="A3001" t="n">
        <v>23576</v>
      </c>
      <c r="B3001" s="30" t="n">
        <v>16</v>
      </c>
      <c r="C3001" s="7" t="n">
        <v>0</v>
      </c>
    </row>
    <row r="3002" spans="1:6">
      <c r="A3002" t="s">
        <v>4</v>
      </c>
      <c r="B3002" s="4" t="s">
        <v>5</v>
      </c>
      <c r="C3002" s="4" t="s">
        <v>10</v>
      </c>
      <c r="D3002" s="4" t="s">
        <v>22</v>
      </c>
      <c r="E3002" s="4" t="s">
        <v>22</v>
      </c>
      <c r="F3002" s="4" t="s">
        <v>22</v>
      </c>
      <c r="G3002" s="4" t="s">
        <v>22</v>
      </c>
    </row>
    <row r="3003" spans="1:6">
      <c r="A3003" t="n">
        <v>23579</v>
      </c>
      <c r="B3003" s="43" t="n">
        <v>46</v>
      </c>
      <c r="C3003" s="7" t="n">
        <v>0</v>
      </c>
      <c r="D3003" s="7" t="n">
        <v>-18.8999996185303</v>
      </c>
      <c r="E3003" s="7" t="n">
        <v>-214.589996337891</v>
      </c>
      <c r="F3003" s="7" t="n">
        <v>-390.760009765625</v>
      </c>
      <c r="G3003" s="7" t="n">
        <v>0</v>
      </c>
    </row>
    <row r="3004" spans="1:6">
      <c r="A3004" t="s">
        <v>4</v>
      </c>
      <c r="B3004" s="4" t="s">
        <v>5</v>
      </c>
      <c r="C3004" s="4" t="s">
        <v>10</v>
      </c>
      <c r="D3004" s="4" t="s">
        <v>22</v>
      </c>
      <c r="E3004" s="4" t="s">
        <v>22</v>
      </c>
      <c r="F3004" s="4" t="s">
        <v>22</v>
      </c>
      <c r="G3004" s="4" t="s">
        <v>22</v>
      </c>
    </row>
    <row r="3005" spans="1:6">
      <c r="A3005" t="n">
        <v>23598</v>
      </c>
      <c r="B3005" s="43" t="n">
        <v>46</v>
      </c>
      <c r="C3005" s="7" t="n">
        <v>7032</v>
      </c>
      <c r="D3005" s="7" t="n">
        <v>-18.3400001525879</v>
      </c>
      <c r="E3005" s="7" t="n">
        <v>-214.110000610352</v>
      </c>
      <c r="F3005" s="7" t="n">
        <v>-390.850006103516</v>
      </c>
      <c r="G3005" s="7" t="n">
        <v>0</v>
      </c>
    </row>
    <row r="3006" spans="1:6">
      <c r="A3006" t="s">
        <v>4</v>
      </c>
      <c r="B3006" s="4" t="s">
        <v>5</v>
      </c>
      <c r="C3006" s="4" t="s">
        <v>10</v>
      </c>
      <c r="D3006" s="4" t="s">
        <v>22</v>
      </c>
      <c r="E3006" s="4" t="s">
        <v>22</v>
      </c>
      <c r="F3006" s="4" t="s">
        <v>22</v>
      </c>
      <c r="G3006" s="4" t="s">
        <v>22</v>
      </c>
    </row>
    <row r="3007" spans="1:6">
      <c r="A3007" t="n">
        <v>23617</v>
      </c>
      <c r="B3007" s="43" t="n">
        <v>46</v>
      </c>
      <c r="C3007" s="7" t="n">
        <v>16</v>
      </c>
      <c r="D3007" s="7" t="n">
        <v>86.1800003051758</v>
      </c>
      <c r="E3007" s="7" t="n">
        <v>36.060001373291</v>
      </c>
      <c r="F3007" s="7" t="n">
        <v>-216.509994506836</v>
      </c>
      <c r="G3007" s="7" t="n">
        <v>3.5</v>
      </c>
    </row>
    <row r="3008" spans="1:6">
      <c r="A3008" t="s">
        <v>4</v>
      </c>
      <c r="B3008" s="4" t="s">
        <v>5</v>
      </c>
      <c r="C3008" s="4" t="s">
        <v>10</v>
      </c>
      <c r="D3008" s="4" t="s">
        <v>22</v>
      </c>
      <c r="E3008" s="4" t="s">
        <v>22</v>
      </c>
      <c r="F3008" s="4" t="s">
        <v>22</v>
      </c>
      <c r="G3008" s="4" t="s">
        <v>22</v>
      </c>
    </row>
    <row r="3009" spans="1:7">
      <c r="A3009" t="n">
        <v>23636</v>
      </c>
      <c r="B3009" s="43" t="n">
        <v>46</v>
      </c>
      <c r="C3009" s="7" t="n">
        <v>17</v>
      </c>
      <c r="D3009" s="7" t="n">
        <v>85.5699996948242</v>
      </c>
      <c r="E3009" s="7" t="n">
        <v>36.060001373291</v>
      </c>
      <c r="F3009" s="7" t="n">
        <v>-216.300003051758</v>
      </c>
      <c r="G3009" s="7" t="n">
        <v>3.5</v>
      </c>
    </row>
    <row r="3010" spans="1:7">
      <c r="A3010" t="s">
        <v>4</v>
      </c>
      <c r="B3010" s="4" t="s">
        <v>5</v>
      </c>
      <c r="C3010" s="4" t="s">
        <v>10</v>
      </c>
      <c r="D3010" s="4" t="s">
        <v>22</v>
      </c>
      <c r="E3010" s="4" t="s">
        <v>22</v>
      </c>
      <c r="F3010" s="4" t="s">
        <v>22</v>
      </c>
      <c r="G3010" s="4" t="s">
        <v>22</v>
      </c>
    </row>
    <row r="3011" spans="1:7">
      <c r="A3011" t="n">
        <v>23655</v>
      </c>
      <c r="B3011" s="43" t="n">
        <v>46</v>
      </c>
      <c r="C3011" s="7" t="n">
        <v>1661</v>
      </c>
      <c r="D3011" s="7" t="n">
        <v>93.7399978637695</v>
      </c>
      <c r="E3011" s="7" t="n">
        <v>36.060001373291</v>
      </c>
      <c r="F3011" s="7" t="n">
        <v>-218.380004882813</v>
      </c>
      <c r="G3011" s="7" t="n">
        <v>255.699996948242</v>
      </c>
    </row>
    <row r="3012" spans="1:7">
      <c r="A3012" t="s">
        <v>4</v>
      </c>
      <c r="B3012" s="4" t="s">
        <v>5</v>
      </c>
      <c r="C3012" s="4" t="s">
        <v>10</v>
      </c>
      <c r="D3012" s="4" t="s">
        <v>22</v>
      </c>
      <c r="E3012" s="4" t="s">
        <v>22</v>
      </c>
      <c r="F3012" s="4" t="s">
        <v>22</v>
      </c>
      <c r="G3012" s="4" t="s">
        <v>22</v>
      </c>
    </row>
    <row r="3013" spans="1:7">
      <c r="A3013" t="n">
        <v>23674</v>
      </c>
      <c r="B3013" s="43" t="n">
        <v>46</v>
      </c>
      <c r="C3013" s="7" t="n">
        <v>7033</v>
      </c>
      <c r="D3013" s="7" t="n">
        <v>81.879997253418</v>
      </c>
      <c r="E3013" s="7" t="n">
        <v>36.060001373291</v>
      </c>
      <c r="F3013" s="7" t="n">
        <v>-220.75</v>
      </c>
      <c r="G3013" s="7" t="n">
        <v>78.6999969482422</v>
      </c>
    </row>
    <row r="3014" spans="1:7">
      <c r="A3014" t="s">
        <v>4</v>
      </c>
      <c r="B3014" s="4" t="s">
        <v>5</v>
      </c>
      <c r="C3014" s="4" t="s">
        <v>6</v>
      </c>
      <c r="D3014" s="4" t="s">
        <v>10</v>
      </c>
    </row>
    <row r="3015" spans="1:7">
      <c r="A3015" t="n">
        <v>23693</v>
      </c>
      <c r="B3015" s="69" t="n">
        <v>29</v>
      </c>
      <c r="C3015" s="7" t="s">
        <v>177</v>
      </c>
      <c r="D3015" s="7" t="n">
        <v>7033</v>
      </c>
    </row>
    <row r="3016" spans="1:7">
      <c r="A3016" t="s">
        <v>4</v>
      </c>
      <c r="B3016" s="4" t="s">
        <v>5</v>
      </c>
      <c r="C3016" s="4" t="s">
        <v>6</v>
      </c>
      <c r="D3016" s="4" t="s">
        <v>10</v>
      </c>
    </row>
    <row r="3017" spans="1:7">
      <c r="A3017" t="n">
        <v>23709</v>
      </c>
      <c r="B3017" s="69" t="n">
        <v>29</v>
      </c>
      <c r="C3017" s="7" t="s">
        <v>238</v>
      </c>
      <c r="D3017" s="7" t="n">
        <v>7024</v>
      </c>
    </row>
    <row r="3018" spans="1:7">
      <c r="A3018" t="s">
        <v>4</v>
      </c>
      <c r="B3018" s="4" t="s">
        <v>5</v>
      </c>
      <c r="C3018" s="4" t="s">
        <v>10</v>
      </c>
      <c r="D3018" s="4" t="s">
        <v>9</v>
      </c>
    </row>
    <row r="3019" spans="1:7">
      <c r="A3019" t="n">
        <v>23729</v>
      </c>
      <c r="B3019" s="48" t="n">
        <v>43</v>
      </c>
      <c r="C3019" s="7" t="n">
        <v>7024</v>
      </c>
      <c r="D3019" s="7" t="n">
        <v>512</v>
      </c>
    </row>
    <row r="3020" spans="1:7">
      <c r="A3020" t="s">
        <v>4</v>
      </c>
      <c r="B3020" s="4" t="s">
        <v>5</v>
      </c>
      <c r="C3020" s="4" t="s">
        <v>10</v>
      </c>
      <c r="D3020" s="4" t="s">
        <v>9</v>
      </c>
    </row>
    <row r="3021" spans="1:7">
      <c r="A3021" t="n">
        <v>23736</v>
      </c>
      <c r="B3021" s="48" t="n">
        <v>43</v>
      </c>
      <c r="C3021" s="7" t="n">
        <v>7024</v>
      </c>
      <c r="D3021" s="7" t="n">
        <v>1</v>
      </c>
    </row>
    <row r="3022" spans="1:7">
      <c r="A3022" t="s">
        <v>4</v>
      </c>
      <c r="B3022" s="4" t="s">
        <v>5</v>
      </c>
      <c r="C3022" s="4" t="s">
        <v>10</v>
      </c>
      <c r="D3022" s="4" t="s">
        <v>9</v>
      </c>
    </row>
    <row r="3023" spans="1:7">
      <c r="A3023" t="n">
        <v>23743</v>
      </c>
      <c r="B3023" s="48" t="n">
        <v>43</v>
      </c>
      <c r="C3023" s="7" t="n">
        <v>19</v>
      </c>
      <c r="D3023" s="7" t="n">
        <v>1</v>
      </c>
    </row>
    <row r="3024" spans="1:7">
      <c r="A3024" t="s">
        <v>4</v>
      </c>
      <c r="B3024" s="4" t="s">
        <v>5</v>
      </c>
      <c r="C3024" s="4" t="s">
        <v>10</v>
      </c>
      <c r="D3024" s="4" t="s">
        <v>9</v>
      </c>
    </row>
    <row r="3025" spans="1:7">
      <c r="A3025" t="n">
        <v>23750</v>
      </c>
      <c r="B3025" s="48" t="n">
        <v>43</v>
      </c>
      <c r="C3025" s="7" t="n">
        <v>17</v>
      </c>
      <c r="D3025" s="7" t="n">
        <v>1</v>
      </c>
    </row>
    <row r="3026" spans="1:7">
      <c r="A3026" t="s">
        <v>4</v>
      </c>
      <c r="B3026" s="4" t="s">
        <v>5</v>
      </c>
      <c r="C3026" s="4" t="s">
        <v>10</v>
      </c>
      <c r="D3026" s="4" t="s">
        <v>9</v>
      </c>
    </row>
    <row r="3027" spans="1:7">
      <c r="A3027" t="n">
        <v>23757</v>
      </c>
      <c r="B3027" s="48" t="n">
        <v>43</v>
      </c>
      <c r="C3027" s="7" t="n">
        <v>16</v>
      </c>
      <c r="D3027" s="7" t="n">
        <v>1</v>
      </c>
    </row>
    <row r="3028" spans="1:7">
      <c r="A3028" t="s">
        <v>4</v>
      </c>
      <c r="B3028" s="4" t="s">
        <v>5</v>
      </c>
      <c r="C3028" s="4" t="s">
        <v>13</v>
      </c>
      <c r="D3028" s="4" t="s">
        <v>10</v>
      </c>
      <c r="E3028" s="4" t="s">
        <v>13</v>
      </c>
      <c r="F3028" s="4" t="s">
        <v>6</v>
      </c>
      <c r="G3028" s="4" t="s">
        <v>6</v>
      </c>
      <c r="H3028" s="4" t="s">
        <v>6</v>
      </c>
      <c r="I3028" s="4" t="s">
        <v>6</v>
      </c>
      <c r="J3028" s="4" t="s">
        <v>6</v>
      </c>
      <c r="K3028" s="4" t="s">
        <v>6</v>
      </c>
      <c r="L3028" s="4" t="s">
        <v>6</v>
      </c>
      <c r="M3028" s="4" t="s">
        <v>6</v>
      </c>
      <c r="N3028" s="4" t="s">
        <v>6</v>
      </c>
      <c r="O3028" s="4" t="s">
        <v>6</v>
      </c>
      <c r="P3028" s="4" t="s">
        <v>6</v>
      </c>
      <c r="Q3028" s="4" t="s">
        <v>6</v>
      </c>
      <c r="R3028" s="4" t="s">
        <v>6</v>
      </c>
      <c r="S3028" s="4" t="s">
        <v>6</v>
      </c>
      <c r="T3028" s="4" t="s">
        <v>6</v>
      </c>
      <c r="U3028" s="4" t="s">
        <v>6</v>
      </c>
    </row>
    <row r="3029" spans="1:7">
      <c r="A3029" t="n">
        <v>23764</v>
      </c>
      <c r="B3029" s="46" t="n">
        <v>36</v>
      </c>
      <c r="C3029" s="7" t="n">
        <v>8</v>
      </c>
      <c r="D3029" s="7" t="n">
        <v>0</v>
      </c>
      <c r="E3029" s="7" t="n">
        <v>0</v>
      </c>
      <c r="F3029" s="7" t="s">
        <v>178</v>
      </c>
      <c r="G3029" s="7" t="s">
        <v>182</v>
      </c>
      <c r="H3029" s="7" t="s">
        <v>12</v>
      </c>
      <c r="I3029" s="7" t="s">
        <v>12</v>
      </c>
      <c r="J3029" s="7" t="s">
        <v>12</v>
      </c>
      <c r="K3029" s="7" t="s">
        <v>12</v>
      </c>
      <c r="L3029" s="7" t="s">
        <v>12</v>
      </c>
      <c r="M3029" s="7" t="s">
        <v>12</v>
      </c>
      <c r="N3029" s="7" t="s">
        <v>12</v>
      </c>
      <c r="O3029" s="7" t="s">
        <v>12</v>
      </c>
      <c r="P3029" s="7" t="s">
        <v>12</v>
      </c>
      <c r="Q3029" s="7" t="s">
        <v>12</v>
      </c>
      <c r="R3029" s="7" t="s">
        <v>12</v>
      </c>
      <c r="S3029" s="7" t="s">
        <v>12</v>
      </c>
      <c r="T3029" s="7" t="s">
        <v>12</v>
      </c>
      <c r="U3029" s="7" t="s">
        <v>12</v>
      </c>
    </row>
    <row r="3030" spans="1:7">
      <c r="A3030" t="s">
        <v>4</v>
      </c>
      <c r="B3030" s="4" t="s">
        <v>5</v>
      </c>
      <c r="C3030" s="4" t="s">
        <v>13</v>
      </c>
      <c r="D3030" s="4" t="s">
        <v>10</v>
      </c>
      <c r="E3030" s="4" t="s">
        <v>13</v>
      </c>
      <c r="F3030" s="4" t="s">
        <v>6</v>
      </c>
      <c r="G3030" s="4" t="s">
        <v>6</v>
      </c>
      <c r="H3030" s="4" t="s">
        <v>6</v>
      </c>
      <c r="I3030" s="4" t="s">
        <v>6</v>
      </c>
      <c r="J3030" s="4" t="s">
        <v>6</v>
      </c>
      <c r="K3030" s="4" t="s">
        <v>6</v>
      </c>
      <c r="L3030" s="4" t="s">
        <v>6</v>
      </c>
      <c r="M3030" s="4" t="s">
        <v>6</v>
      </c>
      <c r="N3030" s="4" t="s">
        <v>6</v>
      </c>
      <c r="O3030" s="4" t="s">
        <v>6</v>
      </c>
      <c r="P3030" s="4" t="s">
        <v>6</v>
      </c>
      <c r="Q3030" s="4" t="s">
        <v>6</v>
      </c>
      <c r="R3030" s="4" t="s">
        <v>6</v>
      </c>
      <c r="S3030" s="4" t="s">
        <v>6</v>
      </c>
      <c r="T3030" s="4" t="s">
        <v>6</v>
      </c>
      <c r="U3030" s="4" t="s">
        <v>6</v>
      </c>
    </row>
    <row r="3031" spans="1:7">
      <c r="A3031" t="n">
        <v>23802</v>
      </c>
      <c r="B3031" s="46" t="n">
        <v>36</v>
      </c>
      <c r="C3031" s="7" t="n">
        <v>8</v>
      </c>
      <c r="D3031" s="7" t="n">
        <v>7033</v>
      </c>
      <c r="E3031" s="7" t="n">
        <v>0</v>
      </c>
      <c r="F3031" s="7" t="s">
        <v>239</v>
      </c>
      <c r="G3031" s="7" t="s">
        <v>240</v>
      </c>
      <c r="H3031" s="7" t="s">
        <v>12</v>
      </c>
      <c r="I3031" s="7" t="s">
        <v>12</v>
      </c>
      <c r="J3031" s="7" t="s">
        <v>12</v>
      </c>
      <c r="K3031" s="7" t="s">
        <v>12</v>
      </c>
      <c r="L3031" s="7" t="s">
        <v>12</v>
      </c>
      <c r="M3031" s="7" t="s">
        <v>12</v>
      </c>
      <c r="N3031" s="7" t="s">
        <v>12</v>
      </c>
      <c r="O3031" s="7" t="s">
        <v>12</v>
      </c>
      <c r="P3031" s="7" t="s">
        <v>12</v>
      </c>
      <c r="Q3031" s="7" t="s">
        <v>12</v>
      </c>
      <c r="R3031" s="7" t="s">
        <v>12</v>
      </c>
      <c r="S3031" s="7" t="s">
        <v>12</v>
      </c>
      <c r="T3031" s="7" t="s">
        <v>12</v>
      </c>
      <c r="U3031" s="7" t="s">
        <v>12</v>
      </c>
    </row>
    <row r="3032" spans="1:7">
      <c r="A3032" t="s">
        <v>4</v>
      </c>
      <c r="B3032" s="4" t="s">
        <v>5</v>
      </c>
      <c r="C3032" s="4" t="s">
        <v>13</v>
      </c>
      <c r="D3032" s="4" t="s">
        <v>10</v>
      </c>
      <c r="E3032" s="4" t="s">
        <v>13</v>
      </c>
      <c r="F3032" s="4" t="s">
        <v>6</v>
      </c>
      <c r="G3032" s="4" t="s">
        <v>6</v>
      </c>
      <c r="H3032" s="4" t="s">
        <v>6</v>
      </c>
      <c r="I3032" s="4" t="s">
        <v>6</v>
      </c>
      <c r="J3032" s="4" t="s">
        <v>6</v>
      </c>
      <c r="K3032" s="4" t="s">
        <v>6</v>
      </c>
      <c r="L3032" s="4" t="s">
        <v>6</v>
      </c>
      <c r="M3032" s="4" t="s">
        <v>6</v>
      </c>
      <c r="N3032" s="4" t="s">
        <v>6</v>
      </c>
      <c r="O3032" s="4" t="s">
        <v>6</v>
      </c>
      <c r="P3032" s="4" t="s">
        <v>6</v>
      </c>
      <c r="Q3032" s="4" t="s">
        <v>6</v>
      </c>
      <c r="R3032" s="4" t="s">
        <v>6</v>
      </c>
      <c r="S3032" s="4" t="s">
        <v>6</v>
      </c>
      <c r="T3032" s="4" t="s">
        <v>6</v>
      </c>
      <c r="U3032" s="4" t="s">
        <v>6</v>
      </c>
    </row>
    <row r="3033" spans="1:7">
      <c r="A3033" t="n">
        <v>23843</v>
      </c>
      <c r="B3033" s="46" t="n">
        <v>36</v>
      </c>
      <c r="C3033" s="7" t="n">
        <v>8</v>
      </c>
      <c r="D3033" s="7" t="n">
        <v>1661</v>
      </c>
      <c r="E3033" s="7" t="n">
        <v>0</v>
      </c>
      <c r="F3033" s="7" t="s">
        <v>241</v>
      </c>
      <c r="G3033" s="7" t="s">
        <v>12</v>
      </c>
      <c r="H3033" s="7" t="s">
        <v>12</v>
      </c>
      <c r="I3033" s="7" t="s">
        <v>12</v>
      </c>
      <c r="J3033" s="7" t="s">
        <v>12</v>
      </c>
      <c r="K3033" s="7" t="s">
        <v>12</v>
      </c>
      <c r="L3033" s="7" t="s">
        <v>12</v>
      </c>
      <c r="M3033" s="7" t="s">
        <v>12</v>
      </c>
      <c r="N3033" s="7" t="s">
        <v>12</v>
      </c>
      <c r="O3033" s="7" t="s">
        <v>12</v>
      </c>
      <c r="P3033" s="7" t="s">
        <v>12</v>
      </c>
      <c r="Q3033" s="7" t="s">
        <v>12</v>
      </c>
      <c r="R3033" s="7" t="s">
        <v>12</v>
      </c>
      <c r="S3033" s="7" t="s">
        <v>12</v>
      </c>
      <c r="T3033" s="7" t="s">
        <v>12</v>
      </c>
      <c r="U3033" s="7" t="s">
        <v>12</v>
      </c>
    </row>
    <row r="3034" spans="1:7">
      <c r="A3034" t="s">
        <v>4</v>
      </c>
      <c r="B3034" s="4" t="s">
        <v>5</v>
      </c>
      <c r="C3034" s="4" t="s">
        <v>13</v>
      </c>
      <c r="D3034" s="4" t="s">
        <v>10</v>
      </c>
      <c r="E3034" s="4" t="s">
        <v>13</v>
      </c>
      <c r="F3034" s="4" t="s">
        <v>6</v>
      </c>
      <c r="G3034" s="4" t="s">
        <v>6</v>
      </c>
      <c r="H3034" s="4" t="s">
        <v>6</v>
      </c>
      <c r="I3034" s="4" t="s">
        <v>6</v>
      </c>
      <c r="J3034" s="4" t="s">
        <v>6</v>
      </c>
      <c r="K3034" s="4" t="s">
        <v>6</v>
      </c>
      <c r="L3034" s="4" t="s">
        <v>6</v>
      </c>
      <c r="M3034" s="4" t="s">
        <v>6</v>
      </c>
      <c r="N3034" s="4" t="s">
        <v>6</v>
      </c>
      <c r="O3034" s="4" t="s">
        <v>6</v>
      </c>
      <c r="P3034" s="4" t="s">
        <v>6</v>
      </c>
      <c r="Q3034" s="4" t="s">
        <v>6</v>
      </c>
      <c r="R3034" s="4" t="s">
        <v>6</v>
      </c>
      <c r="S3034" s="4" t="s">
        <v>6</v>
      </c>
      <c r="T3034" s="4" t="s">
        <v>6</v>
      </c>
      <c r="U3034" s="4" t="s">
        <v>6</v>
      </c>
    </row>
    <row r="3035" spans="1:7">
      <c r="A3035" t="n">
        <v>23874</v>
      </c>
      <c r="B3035" s="46" t="n">
        <v>36</v>
      </c>
      <c r="C3035" s="7" t="n">
        <v>8</v>
      </c>
      <c r="D3035" s="7" t="n">
        <v>7024</v>
      </c>
      <c r="E3035" s="7" t="n">
        <v>0</v>
      </c>
      <c r="F3035" s="7" t="s">
        <v>242</v>
      </c>
      <c r="G3035" s="7" t="s">
        <v>243</v>
      </c>
      <c r="H3035" s="7" t="s">
        <v>244</v>
      </c>
      <c r="I3035" s="7" t="s">
        <v>245</v>
      </c>
      <c r="J3035" s="7" t="s">
        <v>12</v>
      </c>
      <c r="K3035" s="7" t="s">
        <v>12</v>
      </c>
      <c r="L3035" s="7" t="s">
        <v>12</v>
      </c>
      <c r="M3035" s="7" t="s">
        <v>12</v>
      </c>
      <c r="N3035" s="7" t="s">
        <v>12</v>
      </c>
      <c r="O3035" s="7" t="s">
        <v>12</v>
      </c>
      <c r="P3035" s="7" t="s">
        <v>12</v>
      </c>
      <c r="Q3035" s="7" t="s">
        <v>12</v>
      </c>
      <c r="R3035" s="7" t="s">
        <v>12</v>
      </c>
      <c r="S3035" s="7" t="s">
        <v>12</v>
      </c>
      <c r="T3035" s="7" t="s">
        <v>12</v>
      </c>
      <c r="U3035" s="7" t="s">
        <v>12</v>
      </c>
    </row>
    <row r="3036" spans="1:7">
      <c r="A3036" t="s">
        <v>4</v>
      </c>
      <c r="B3036" s="4" t="s">
        <v>5</v>
      </c>
      <c r="C3036" s="4" t="s">
        <v>13</v>
      </c>
      <c r="D3036" s="4" t="s">
        <v>10</v>
      </c>
      <c r="E3036" s="4" t="s">
        <v>13</v>
      </c>
      <c r="F3036" s="4" t="s">
        <v>6</v>
      </c>
      <c r="G3036" s="4" t="s">
        <v>6</v>
      </c>
      <c r="H3036" s="4" t="s">
        <v>6</v>
      </c>
      <c r="I3036" s="4" t="s">
        <v>6</v>
      </c>
      <c r="J3036" s="4" t="s">
        <v>6</v>
      </c>
      <c r="K3036" s="4" t="s">
        <v>6</v>
      </c>
      <c r="L3036" s="4" t="s">
        <v>6</v>
      </c>
      <c r="M3036" s="4" t="s">
        <v>6</v>
      </c>
      <c r="N3036" s="4" t="s">
        <v>6</v>
      </c>
      <c r="O3036" s="4" t="s">
        <v>6</v>
      </c>
      <c r="P3036" s="4" t="s">
        <v>6</v>
      </c>
      <c r="Q3036" s="4" t="s">
        <v>6</v>
      </c>
      <c r="R3036" s="4" t="s">
        <v>6</v>
      </c>
      <c r="S3036" s="4" t="s">
        <v>6</v>
      </c>
      <c r="T3036" s="4" t="s">
        <v>6</v>
      </c>
      <c r="U3036" s="4" t="s">
        <v>6</v>
      </c>
    </row>
    <row r="3037" spans="1:7">
      <c r="A3037" t="n">
        <v>23929</v>
      </c>
      <c r="B3037" s="46" t="n">
        <v>36</v>
      </c>
      <c r="C3037" s="7" t="n">
        <v>8</v>
      </c>
      <c r="D3037" s="7" t="n">
        <v>19</v>
      </c>
      <c r="E3037" s="7" t="n">
        <v>0</v>
      </c>
      <c r="F3037" s="7" t="s">
        <v>246</v>
      </c>
      <c r="G3037" s="7" t="s">
        <v>247</v>
      </c>
      <c r="H3037" s="7" t="s">
        <v>248</v>
      </c>
      <c r="I3037" s="7" t="s">
        <v>12</v>
      </c>
      <c r="J3037" s="7" t="s">
        <v>12</v>
      </c>
      <c r="K3037" s="7" t="s">
        <v>12</v>
      </c>
      <c r="L3037" s="7" t="s">
        <v>12</v>
      </c>
      <c r="M3037" s="7" t="s">
        <v>12</v>
      </c>
      <c r="N3037" s="7" t="s">
        <v>12</v>
      </c>
      <c r="O3037" s="7" t="s">
        <v>12</v>
      </c>
      <c r="P3037" s="7" t="s">
        <v>12</v>
      </c>
      <c r="Q3037" s="7" t="s">
        <v>12</v>
      </c>
      <c r="R3037" s="7" t="s">
        <v>12</v>
      </c>
      <c r="S3037" s="7" t="s">
        <v>12</v>
      </c>
      <c r="T3037" s="7" t="s">
        <v>12</v>
      </c>
      <c r="U3037" s="7" t="s">
        <v>12</v>
      </c>
    </row>
    <row r="3038" spans="1:7">
      <c r="A3038" t="s">
        <v>4</v>
      </c>
      <c r="B3038" s="4" t="s">
        <v>5</v>
      </c>
      <c r="C3038" s="4" t="s">
        <v>13</v>
      </c>
      <c r="D3038" s="4" t="s">
        <v>10</v>
      </c>
      <c r="E3038" s="4" t="s">
        <v>13</v>
      </c>
      <c r="F3038" s="4" t="s">
        <v>6</v>
      </c>
      <c r="G3038" s="4" t="s">
        <v>6</v>
      </c>
      <c r="H3038" s="4" t="s">
        <v>6</v>
      </c>
      <c r="I3038" s="4" t="s">
        <v>6</v>
      </c>
      <c r="J3038" s="4" t="s">
        <v>6</v>
      </c>
      <c r="K3038" s="4" t="s">
        <v>6</v>
      </c>
      <c r="L3038" s="4" t="s">
        <v>6</v>
      </c>
      <c r="M3038" s="4" t="s">
        <v>6</v>
      </c>
      <c r="N3038" s="4" t="s">
        <v>6</v>
      </c>
      <c r="O3038" s="4" t="s">
        <v>6</v>
      </c>
      <c r="P3038" s="4" t="s">
        <v>6</v>
      </c>
      <c r="Q3038" s="4" t="s">
        <v>6</v>
      </c>
      <c r="R3038" s="4" t="s">
        <v>6</v>
      </c>
      <c r="S3038" s="4" t="s">
        <v>6</v>
      </c>
      <c r="T3038" s="4" t="s">
        <v>6</v>
      </c>
      <c r="U3038" s="4" t="s">
        <v>6</v>
      </c>
    </row>
    <row r="3039" spans="1:7">
      <c r="A3039" t="n">
        <v>23981</v>
      </c>
      <c r="B3039" s="46" t="n">
        <v>36</v>
      </c>
      <c r="C3039" s="7" t="n">
        <v>8</v>
      </c>
      <c r="D3039" s="7" t="n">
        <v>16</v>
      </c>
      <c r="E3039" s="7" t="n">
        <v>0</v>
      </c>
      <c r="F3039" s="7" t="s">
        <v>188</v>
      </c>
      <c r="G3039" s="7" t="s">
        <v>249</v>
      </c>
      <c r="H3039" s="7" t="s">
        <v>12</v>
      </c>
      <c r="I3039" s="7" t="s">
        <v>12</v>
      </c>
      <c r="J3039" s="7" t="s">
        <v>12</v>
      </c>
      <c r="K3039" s="7" t="s">
        <v>12</v>
      </c>
      <c r="L3039" s="7" t="s">
        <v>12</v>
      </c>
      <c r="M3039" s="7" t="s">
        <v>12</v>
      </c>
      <c r="N3039" s="7" t="s">
        <v>12</v>
      </c>
      <c r="O3039" s="7" t="s">
        <v>12</v>
      </c>
      <c r="P3039" s="7" t="s">
        <v>12</v>
      </c>
      <c r="Q3039" s="7" t="s">
        <v>12</v>
      </c>
      <c r="R3039" s="7" t="s">
        <v>12</v>
      </c>
      <c r="S3039" s="7" t="s">
        <v>12</v>
      </c>
      <c r="T3039" s="7" t="s">
        <v>12</v>
      </c>
      <c r="U3039" s="7" t="s">
        <v>12</v>
      </c>
    </row>
    <row r="3040" spans="1:7">
      <c r="A3040" t="s">
        <v>4</v>
      </c>
      <c r="B3040" s="4" t="s">
        <v>5</v>
      </c>
      <c r="C3040" s="4" t="s">
        <v>10</v>
      </c>
      <c r="D3040" s="4" t="s">
        <v>13</v>
      </c>
      <c r="E3040" s="4" t="s">
        <v>6</v>
      </c>
      <c r="F3040" s="4" t="s">
        <v>22</v>
      </c>
      <c r="G3040" s="4" t="s">
        <v>22</v>
      </c>
      <c r="H3040" s="4" t="s">
        <v>22</v>
      </c>
    </row>
    <row r="3041" spans="1:21">
      <c r="A3041" t="n">
        <v>24025</v>
      </c>
      <c r="B3041" s="47" t="n">
        <v>48</v>
      </c>
      <c r="C3041" s="7" t="n">
        <v>0</v>
      </c>
      <c r="D3041" s="7" t="n">
        <v>0</v>
      </c>
      <c r="E3041" s="7" t="s">
        <v>178</v>
      </c>
      <c r="F3041" s="7" t="n">
        <v>-1</v>
      </c>
      <c r="G3041" s="7" t="n">
        <v>1</v>
      </c>
      <c r="H3041" s="7" t="n">
        <v>0</v>
      </c>
    </row>
    <row r="3042" spans="1:21">
      <c r="A3042" t="s">
        <v>4</v>
      </c>
      <c r="B3042" s="4" t="s">
        <v>5</v>
      </c>
      <c r="C3042" s="4" t="s">
        <v>10</v>
      </c>
    </row>
    <row r="3043" spans="1:21">
      <c r="A3043" t="n">
        <v>24051</v>
      </c>
      <c r="B3043" s="66" t="n">
        <v>13</v>
      </c>
      <c r="C3043" s="7" t="n">
        <v>6466</v>
      </c>
    </row>
    <row r="3044" spans="1:21">
      <c r="A3044" t="s">
        <v>4</v>
      </c>
      <c r="B3044" s="4" t="s">
        <v>5</v>
      </c>
      <c r="C3044" s="4" t="s">
        <v>13</v>
      </c>
    </row>
    <row r="3045" spans="1:21">
      <c r="A3045" t="n">
        <v>24054</v>
      </c>
      <c r="B3045" s="54" t="n">
        <v>116</v>
      </c>
      <c r="C3045" s="7" t="n">
        <v>0</v>
      </c>
    </row>
    <row r="3046" spans="1:21">
      <c r="A3046" t="s">
        <v>4</v>
      </c>
      <c r="B3046" s="4" t="s">
        <v>5</v>
      </c>
      <c r="C3046" s="4" t="s">
        <v>13</v>
      </c>
      <c r="D3046" s="4" t="s">
        <v>10</v>
      </c>
    </row>
    <row r="3047" spans="1:21">
      <c r="A3047" t="n">
        <v>24056</v>
      </c>
      <c r="B3047" s="54" t="n">
        <v>116</v>
      </c>
      <c r="C3047" s="7" t="n">
        <v>2</v>
      </c>
      <c r="D3047" s="7" t="n">
        <v>1</v>
      </c>
    </row>
    <row r="3048" spans="1:21">
      <c r="A3048" t="s">
        <v>4</v>
      </c>
      <c r="B3048" s="4" t="s">
        <v>5</v>
      </c>
      <c r="C3048" s="4" t="s">
        <v>13</v>
      </c>
      <c r="D3048" s="4" t="s">
        <v>9</v>
      </c>
    </row>
    <row r="3049" spans="1:21">
      <c r="A3049" t="n">
        <v>24060</v>
      </c>
      <c r="B3049" s="54" t="n">
        <v>116</v>
      </c>
      <c r="C3049" s="7" t="n">
        <v>5</v>
      </c>
      <c r="D3049" s="7" t="n">
        <v>1120403456</v>
      </c>
    </row>
    <row r="3050" spans="1:21">
      <c r="A3050" t="s">
        <v>4</v>
      </c>
      <c r="B3050" s="4" t="s">
        <v>5</v>
      </c>
      <c r="C3050" s="4" t="s">
        <v>13</v>
      </c>
      <c r="D3050" s="4" t="s">
        <v>10</v>
      </c>
    </row>
    <row r="3051" spans="1:21">
      <c r="A3051" t="n">
        <v>24066</v>
      </c>
      <c r="B3051" s="54" t="n">
        <v>116</v>
      </c>
      <c r="C3051" s="7" t="n">
        <v>6</v>
      </c>
      <c r="D3051" s="7" t="n">
        <v>1</v>
      </c>
    </row>
    <row r="3052" spans="1:21">
      <c r="A3052" t="s">
        <v>4</v>
      </c>
      <c r="B3052" s="4" t="s">
        <v>5</v>
      </c>
      <c r="C3052" s="4" t="s">
        <v>13</v>
      </c>
      <c r="D3052" s="4" t="s">
        <v>6</v>
      </c>
      <c r="E3052" s="4" t="s">
        <v>10</v>
      </c>
    </row>
    <row r="3053" spans="1:21">
      <c r="A3053" t="n">
        <v>24070</v>
      </c>
      <c r="B3053" s="45" t="n">
        <v>94</v>
      </c>
      <c r="C3053" s="7" t="n">
        <v>0</v>
      </c>
      <c r="D3053" s="7" t="s">
        <v>194</v>
      </c>
      <c r="E3053" s="7" t="n">
        <v>1</v>
      </c>
    </row>
    <row r="3054" spans="1:21">
      <c r="A3054" t="s">
        <v>4</v>
      </c>
      <c r="B3054" s="4" t="s">
        <v>5</v>
      </c>
      <c r="C3054" s="4" t="s">
        <v>13</v>
      </c>
      <c r="D3054" s="4" t="s">
        <v>6</v>
      </c>
      <c r="E3054" s="4" t="s">
        <v>10</v>
      </c>
    </row>
    <row r="3055" spans="1:21">
      <c r="A3055" t="n">
        <v>24083</v>
      </c>
      <c r="B3055" s="45" t="n">
        <v>94</v>
      </c>
      <c r="C3055" s="7" t="n">
        <v>0</v>
      </c>
      <c r="D3055" s="7" t="s">
        <v>194</v>
      </c>
      <c r="E3055" s="7" t="n">
        <v>2</v>
      </c>
    </row>
    <row r="3056" spans="1:21">
      <c r="A3056" t="s">
        <v>4</v>
      </c>
      <c r="B3056" s="4" t="s">
        <v>5</v>
      </c>
      <c r="C3056" s="4" t="s">
        <v>13</v>
      </c>
      <c r="D3056" s="4" t="s">
        <v>6</v>
      </c>
      <c r="E3056" s="4" t="s">
        <v>10</v>
      </c>
    </row>
    <row r="3057" spans="1:8">
      <c r="A3057" t="n">
        <v>24096</v>
      </c>
      <c r="B3057" s="45" t="n">
        <v>94</v>
      </c>
      <c r="C3057" s="7" t="n">
        <v>1</v>
      </c>
      <c r="D3057" s="7" t="s">
        <v>194</v>
      </c>
      <c r="E3057" s="7" t="n">
        <v>4</v>
      </c>
    </row>
    <row r="3058" spans="1:8">
      <c r="A3058" t="s">
        <v>4</v>
      </c>
      <c r="B3058" s="4" t="s">
        <v>5</v>
      </c>
      <c r="C3058" s="4" t="s">
        <v>13</v>
      </c>
      <c r="D3058" s="4" t="s">
        <v>6</v>
      </c>
    </row>
    <row r="3059" spans="1:8">
      <c r="A3059" t="n">
        <v>24109</v>
      </c>
      <c r="B3059" s="45" t="n">
        <v>94</v>
      </c>
      <c r="C3059" s="7" t="n">
        <v>5</v>
      </c>
      <c r="D3059" s="7" t="s">
        <v>194</v>
      </c>
    </row>
    <row r="3060" spans="1:8">
      <c r="A3060" t="s">
        <v>4</v>
      </c>
      <c r="B3060" s="4" t="s">
        <v>5</v>
      </c>
      <c r="C3060" s="4" t="s">
        <v>6</v>
      </c>
      <c r="D3060" s="4" t="s">
        <v>6</v>
      </c>
    </row>
    <row r="3061" spans="1:8">
      <c r="A3061" t="n">
        <v>24120</v>
      </c>
      <c r="B3061" s="76" t="n">
        <v>70</v>
      </c>
      <c r="C3061" s="7" t="s">
        <v>194</v>
      </c>
      <c r="D3061" s="7" t="s">
        <v>195</v>
      </c>
    </row>
    <row r="3062" spans="1:8">
      <c r="A3062" t="s">
        <v>4</v>
      </c>
      <c r="B3062" s="4" t="s">
        <v>5</v>
      </c>
      <c r="C3062" s="4" t="s">
        <v>13</v>
      </c>
      <c r="D3062" s="4" t="s">
        <v>10</v>
      </c>
      <c r="E3062" s="4" t="s">
        <v>13</v>
      </c>
      <c r="F3062" s="4" t="s">
        <v>13</v>
      </c>
      <c r="G3062" s="4" t="s">
        <v>26</v>
      </c>
    </row>
    <row r="3063" spans="1:8">
      <c r="A3063" t="n">
        <v>24136</v>
      </c>
      <c r="B3063" s="16" t="n">
        <v>5</v>
      </c>
      <c r="C3063" s="7" t="n">
        <v>30</v>
      </c>
      <c r="D3063" s="7" t="n">
        <v>6402</v>
      </c>
      <c r="E3063" s="7" t="n">
        <v>8</v>
      </c>
      <c r="F3063" s="7" t="n">
        <v>1</v>
      </c>
      <c r="G3063" s="19" t="n">
        <f t="normal" ca="1">A3067</f>
        <v>0</v>
      </c>
    </row>
    <row r="3064" spans="1:8">
      <c r="A3064" t="s">
        <v>4</v>
      </c>
      <c r="B3064" s="4" t="s">
        <v>5</v>
      </c>
      <c r="C3064" s="4" t="s">
        <v>13</v>
      </c>
      <c r="D3064" s="4" t="s">
        <v>10</v>
      </c>
      <c r="E3064" s="4" t="s">
        <v>9</v>
      </c>
      <c r="F3064" s="4" t="s">
        <v>10</v>
      </c>
      <c r="G3064" s="4" t="s">
        <v>9</v>
      </c>
      <c r="H3064" s="4" t="s">
        <v>13</v>
      </c>
    </row>
    <row r="3065" spans="1:8">
      <c r="A3065" t="n">
        <v>24146</v>
      </c>
      <c r="B3065" s="33" t="n">
        <v>49</v>
      </c>
      <c r="C3065" s="7" t="n">
        <v>0</v>
      </c>
      <c r="D3065" s="7" t="n">
        <v>562</v>
      </c>
      <c r="E3065" s="7" t="n">
        <v>1065353216</v>
      </c>
      <c r="F3065" s="7" t="n">
        <v>0</v>
      </c>
      <c r="G3065" s="7" t="n">
        <v>0</v>
      </c>
      <c r="H3065" s="7" t="n">
        <v>0</v>
      </c>
    </row>
    <row r="3066" spans="1:8">
      <c r="A3066" t="s">
        <v>4</v>
      </c>
      <c r="B3066" s="4" t="s">
        <v>5</v>
      </c>
      <c r="C3066" s="4" t="s">
        <v>13</v>
      </c>
      <c r="D3066" s="4" t="s">
        <v>13</v>
      </c>
      <c r="E3066" s="4" t="s">
        <v>22</v>
      </c>
      <c r="F3066" s="4" t="s">
        <v>22</v>
      </c>
      <c r="G3066" s="4" t="s">
        <v>22</v>
      </c>
      <c r="H3066" s="4" t="s">
        <v>10</v>
      </c>
    </row>
    <row r="3067" spans="1:8">
      <c r="A3067" t="n">
        <v>24161</v>
      </c>
      <c r="B3067" s="32" t="n">
        <v>45</v>
      </c>
      <c r="C3067" s="7" t="n">
        <v>2</v>
      </c>
      <c r="D3067" s="7" t="n">
        <v>3</v>
      </c>
      <c r="E3067" s="7" t="n">
        <v>92.6800003051758</v>
      </c>
      <c r="F3067" s="7" t="n">
        <v>39.0200004577637</v>
      </c>
      <c r="G3067" s="7" t="n">
        <v>-218.789993286133</v>
      </c>
      <c r="H3067" s="7" t="n">
        <v>0</v>
      </c>
    </row>
    <row r="3068" spans="1:8">
      <c r="A3068" t="s">
        <v>4</v>
      </c>
      <c r="B3068" s="4" t="s">
        <v>5</v>
      </c>
      <c r="C3068" s="4" t="s">
        <v>13</v>
      </c>
      <c r="D3068" s="4" t="s">
        <v>13</v>
      </c>
      <c r="E3068" s="4" t="s">
        <v>22</v>
      </c>
      <c r="F3068" s="4" t="s">
        <v>22</v>
      </c>
      <c r="G3068" s="4" t="s">
        <v>22</v>
      </c>
      <c r="H3068" s="4" t="s">
        <v>10</v>
      </c>
      <c r="I3068" s="4" t="s">
        <v>13</v>
      </c>
    </row>
    <row r="3069" spans="1:8">
      <c r="A3069" t="n">
        <v>24178</v>
      </c>
      <c r="B3069" s="32" t="n">
        <v>45</v>
      </c>
      <c r="C3069" s="7" t="n">
        <v>4</v>
      </c>
      <c r="D3069" s="7" t="n">
        <v>3</v>
      </c>
      <c r="E3069" s="7" t="n">
        <v>6.96999979019165</v>
      </c>
      <c r="F3069" s="7" t="n">
        <v>275.450012207031</v>
      </c>
      <c r="G3069" s="7" t="n">
        <v>4</v>
      </c>
      <c r="H3069" s="7" t="n">
        <v>0</v>
      </c>
      <c r="I3069" s="7" t="n">
        <v>0</v>
      </c>
    </row>
    <row r="3070" spans="1:8">
      <c r="A3070" t="s">
        <v>4</v>
      </c>
      <c r="B3070" s="4" t="s">
        <v>5</v>
      </c>
      <c r="C3070" s="4" t="s">
        <v>13</v>
      </c>
      <c r="D3070" s="4" t="s">
        <v>13</v>
      </c>
      <c r="E3070" s="4" t="s">
        <v>22</v>
      </c>
      <c r="F3070" s="4" t="s">
        <v>10</v>
      </c>
    </row>
    <row r="3071" spans="1:8">
      <c r="A3071" t="n">
        <v>24196</v>
      </c>
      <c r="B3071" s="32" t="n">
        <v>45</v>
      </c>
      <c r="C3071" s="7" t="n">
        <v>5</v>
      </c>
      <c r="D3071" s="7" t="n">
        <v>3</v>
      </c>
      <c r="E3071" s="7" t="n">
        <v>8.19999980926514</v>
      </c>
      <c r="F3071" s="7" t="n">
        <v>0</v>
      </c>
    </row>
    <row r="3072" spans="1:8">
      <c r="A3072" t="s">
        <v>4</v>
      </c>
      <c r="B3072" s="4" t="s">
        <v>5</v>
      </c>
      <c r="C3072" s="4" t="s">
        <v>13</v>
      </c>
      <c r="D3072" s="4" t="s">
        <v>13</v>
      </c>
      <c r="E3072" s="4" t="s">
        <v>22</v>
      </c>
      <c r="F3072" s="4" t="s">
        <v>10</v>
      </c>
    </row>
    <row r="3073" spans="1:9">
      <c r="A3073" t="n">
        <v>24205</v>
      </c>
      <c r="B3073" s="32" t="n">
        <v>45</v>
      </c>
      <c r="C3073" s="7" t="n">
        <v>11</v>
      </c>
      <c r="D3073" s="7" t="n">
        <v>3</v>
      </c>
      <c r="E3073" s="7" t="n">
        <v>40.2999992370605</v>
      </c>
      <c r="F3073" s="7" t="n">
        <v>0</v>
      </c>
    </row>
    <row r="3074" spans="1:9">
      <c r="A3074" t="s">
        <v>4</v>
      </c>
      <c r="B3074" s="4" t="s">
        <v>5</v>
      </c>
      <c r="C3074" s="4" t="s">
        <v>13</v>
      </c>
      <c r="D3074" s="4" t="s">
        <v>13</v>
      </c>
      <c r="E3074" s="4" t="s">
        <v>22</v>
      </c>
      <c r="F3074" s="4" t="s">
        <v>22</v>
      </c>
      <c r="G3074" s="4" t="s">
        <v>22</v>
      </c>
      <c r="H3074" s="4" t="s">
        <v>10</v>
      </c>
    </row>
    <row r="3075" spans="1:9">
      <c r="A3075" t="n">
        <v>24214</v>
      </c>
      <c r="B3075" s="32" t="n">
        <v>45</v>
      </c>
      <c r="C3075" s="7" t="n">
        <v>2</v>
      </c>
      <c r="D3075" s="7" t="n">
        <v>3</v>
      </c>
      <c r="E3075" s="7" t="n">
        <v>92.6800003051758</v>
      </c>
      <c r="F3075" s="7" t="n">
        <v>38</v>
      </c>
      <c r="G3075" s="7" t="n">
        <v>-218.789993286133</v>
      </c>
      <c r="H3075" s="7" t="n">
        <v>5000</v>
      </c>
    </row>
    <row r="3076" spans="1:9">
      <c r="A3076" t="s">
        <v>4</v>
      </c>
      <c r="B3076" s="4" t="s">
        <v>5</v>
      </c>
      <c r="C3076" s="4" t="s">
        <v>13</v>
      </c>
      <c r="D3076" s="4" t="s">
        <v>13</v>
      </c>
      <c r="E3076" s="4" t="s">
        <v>22</v>
      </c>
      <c r="F3076" s="4" t="s">
        <v>22</v>
      </c>
      <c r="G3076" s="4" t="s">
        <v>22</v>
      </c>
      <c r="H3076" s="4" t="s">
        <v>10</v>
      </c>
      <c r="I3076" s="4" t="s">
        <v>13</v>
      </c>
    </row>
    <row r="3077" spans="1:9">
      <c r="A3077" t="n">
        <v>24231</v>
      </c>
      <c r="B3077" s="32" t="n">
        <v>45</v>
      </c>
      <c r="C3077" s="7" t="n">
        <v>4</v>
      </c>
      <c r="D3077" s="7" t="n">
        <v>3</v>
      </c>
      <c r="E3077" s="7" t="n">
        <v>26.9200000762939</v>
      </c>
      <c r="F3077" s="7" t="n">
        <v>262.869995117188</v>
      </c>
      <c r="G3077" s="7" t="n">
        <v>4</v>
      </c>
      <c r="H3077" s="7" t="n">
        <v>5000</v>
      </c>
      <c r="I3077" s="7" t="n">
        <v>1</v>
      </c>
    </row>
    <row r="3078" spans="1:9">
      <c r="A3078" t="s">
        <v>4</v>
      </c>
      <c r="B3078" s="4" t="s">
        <v>5</v>
      </c>
      <c r="C3078" s="4" t="s">
        <v>13</v>
      </c>
      <c r="D3078" s="4" t="s">
        <v>13</v>
      </c>
      <c r="E3078" s="4" t="s">
        <v>22</v>
      </c>
      <c r="F3078" s="4" t="s">
        <v>10</v>
      </c>
    </row>
    <row r="3079" spans="1:9">
      <c r="A3079" t="n">
        <v>24249</v>
      </c>
      <c r="B3079" s="32" t="n">
        <v>45</v>
      </c>
      <c r="C3079" s="7" t="n">
        <v>5</v>
      </c>
      <c r="D3079" s="7" t="n">
        <v>3</v>
      </c>
      <c r="E3079" s="7" t="n">
        <v>9.39999961853027</v>
      </c>
      <c r="F3079" s="7" t="n">
        <v>5000</v>
      </c>
    </row>
    <row r="3080" spans="1:9">
      <c r="A3080" t="s">
        <v>4</v>
      </c>
      <c r="B3080" s="4" t="s">
        <v>5</v>
      </c>
      <c r="C3080" s="4" t="s">
        <v>13</v>
      </c>
      <c r="D3080" s="4" t="s">
        <v>10</v>
      </c>
      <c r="E3080" s="4" t="s">
        <v>10</v>
      </c>
      <c r="F3080" s="4" t="s">
        <v>9</v>
      </c>
    </row>
    <row r="3081" spans="1:9">
      <c r="A3081" t="n">
        <v>24258</v>
      </c>
      <c r="B3081" s="64" t="n">
        <v>84</v>
      </c>
      <c r="C3081" s="7" t="n">
        <v>0</v>
      </c>
      <c r="D3081" s="7" t="n">
        <v>2</v>
      </c>
      <c r="E3081" s="7" t="n">
        <v>0</v>
      </c>
      <c r="F3081" s="7" t="n">
        <v>1036831949</v>
      </c>
    </row>
    <row r="3082" spans="1:9">
      <c r="A3082" t="s">
        <v>4</v>
      </c>
      <c r="B3082" s="4" t="s">
        <v>5</v>
      </c>
      <c r="C3082" s="4" t="s">
        <v>10</v>
      </c>
      <c r="D3082" s="4" t="s">
        <v>13</v>
      </c>
      <c r="E3082" s="4" t="s">
        <v>6</v>
      </c>
      <c r="F3082" s="4" t="s">
        <v>22</v>
      </c>
      <c r="G3082" s="4" t="s">
        <v>22</v>
      </c>
      <c r="H3082" s="4" t="s">
        <v>22</v>
      </c>
    </row>
    <row r="3083" spans="1:9">
      <c r="A3083" t="n">
        <v>24268</v>
      </c>
      <c r="B3083" s="47" t="n">
        <v>48</v>
      </c>
      <c r="C3083" s="7" t="n">
        <v>1661</v>
      </c>
      <c r="D3083" s="7" t="n">
        <v>0</v>
      </c>
      <c r="E3083" s="7" t="s">
        <v>241</v>
      </c>
      <c r="F3083" s="7" t="n">
        <v>-1</v>
      </c>
      <c r="G3083" s="7" t="n">
        <v>1</v>
      </c>
      <c r="H3083" s="7" t="n">
        <v>0</v>
      </c>
    </row>
    <row r="3084" spans="1:9">
      <c r="A3084" t="s">
        <v>4</v>
      </c>
      <c r="B3084" s="4" t="s">
        <v>5</v>
      </c>
      <c r="C3084" s="4" t="s">
        <v>13</v>
      </c>
      <c r="D3084" s="4" t="s">
        <v>10</v>
      </c>
      <c r="E3084" s="4" t="s">
        <v>22</v>
      </c>
    </row>
    <row r="3085" spans="1:9">
      <c r="A3085" t="n">
        <v>24295</v>
      </c>
      <c r="B3085" s="34" t="n">
        <v>58</v>
      </c>
      <c r="C3085" s="7" t="n">
        <v>100</v>
      </c>
      <c r="D3085" s="7" t="n">
        <v>1000</v>
      </c>
      <c r="E3085" s="7" t="n">
        <v>1</v>
      </c>
    </row>
    <row r="3086" spans="1:9">
      <c r="A3086" t="s">
        <v>4</v>
      </c>
      <c r="B3086" s="4" t="s">
        <v>5</v>
      </c>
      <c r="C3086" s="4" t="s">
        <v>10</v>
      </c>
    </row>
    <row r="3087" spans="1:9">
      <c r="A3087" t="n">
        <v>24303</v>
      </c>
      <c r="B3087" s="30" t="n">
        <v>16</v>
      </c>
      <c r="C3087" s="7" t="n">
        <v>500</v>
      </c>
    </row>
    <row r="3088" spans="1:9">
      <c r="A3088" t="s">
        <v>4</v>
      </c>
      <c r="B3088" s="4" t="s">
        <v>5</v>
      </c>
      <c r="C3088" s="4" t="s">
        <v>13</v>
      </c>
      <c r="D3088" s="4" t="s">
        <v>10</v>
      </c>
      <c r="E3088" s="4" t="s">
        <v>22</v>
      </c>
      <c r="F3088" s="4" t="s">
        <v>10</v>
      </c>
      <c r="G3088" s="4" t="s">
        <v>9</v>
      </c>
      <c r="H3088" s="4" t="s">
        <v>9</v>
      </c>
      <c r="I3088" s="4" t="s">
        <v>10</v>
      </c>
      <c r="J3088" s="4" t="s">
        <v>10</v>
      </c>
      <c r="K3088" s="4" t="s">
        <v>9</v>
      </c>
      <c r="L3088" s="4" t="s">
        <v>9</v>
      </c>
      <c r="M3088" s="4" t="s">
        <v>9</v>
      </c>
      <c r="N3088" s="4" t="s">
        <v>9</v>
      </c>
      <c r="O3088" s="4" t="s">
        <v>6</v>
      </c>
    </row>
    <row r="3089" spans="1:15">
      <c r="A3089" t="n">
        <v>24306</v>
      </c>
      <c r="B3089" s="59" t="n">
        <v>50</v>
      </c>
      <c r="C3089" s="7" t="n">
        <v>0</v>
      </c>
      <c r="D3089" s="7" t="n">
        <v>4427</v>
      </c>
      <c r="E3089" s="7" t="n">
        <v>1</v>
      </c>
      <c r="F3089" s="7" t="n">
        <v>0</v>
      </c>
      <c r="G3089" s="7" t="n">
        <v>0</v>
      </c>
      <c r="H3089" s="7" t="n">
        <v>-1061158912</v>
      </c>
      <c r="I3089" s="7" t="n">
        <v>0</v>
      </c>
      <c r="J3089" s="7" t="n">
        <v>65533</v>
      </c>
      <c r="K3089" s="7" t="n">
        <v>0</v>
      </c>
      <c r="L3089" s="7" t="n">
        <v>0</v>
      </c>
      <c r="M3089" s="7" t="n">
        <v>0</v>
      </c>
      <c r="N3089" s="7" t="n">
        <v>0</v>
      </c>
      <c r="O3089" s="7" t="s">
        <v>12</v>
      </c>
    </row>
    <row r="3090" spans="1:15">
      <c r="A3090" t="s">
        <v>4</v>
      </c>
      <c r="B3090" s="4" t="s">
        <v>5</v>
      </c>
      <c r="C3090" s="4" t="s">
        <v>13</v>
      </c>
      <c r="D3090" s="4" t="s">
        <v>10</v>
      </c>
    </row>
    <row r="3091" spans="1:15">
      <c r="A3091" t="n">
        <v>24345</v>
      </c>
      <c r="B3091" s="34" t="n">
        <v>58</v>
      </c>
      <c r="C3091" s="7" t="n">
        <v>255</v>
      </c>
      <c r="D3091" s="7" t="n">
        <v>0</v>
      </c>
    </row>
    <row r="3092" spans="1:15">
      <c r="A3092" t="s">
        <v>4</v>
      </c>
      <c r="B3092" s="4" t="s">
        <v>5</v>
      </c>
      <c r="C3092" s="4" t="s">
        <v>13</v>
      </c>
      <c r="D3092" s="4" t="s">
        <v>10</v>
      </c>
      <c r="E3092" s="4" t="s">
        <v>13</v>
      </c>
    </row>
    <row r="3093" spans="1:15">
      <c r="A3093" t="n">
        <v>24349</v>
      </c>
      <c r="B3093" s="33" t="n">
        <v>49</v>
      </c>
      <c r="C3093" s="7" t="n">
        <v>1</v>
      </c>
      <c r="D3093" s="7" t="n">
        <v>5000</v>
      </c>
      <c r="E3093" s="7" t="n">
        <v>0</v>
      </c>
    </row>
    <row r="3094" spans="1:15">
      <c r="A3094" t="s">
        <v>4</v>
      </c>
      <c r="B3094" s="4" t="s">
        <v>5</v>
      </c>
      <c r="C3094" s="4" t="s">
        <v>13</v>
      </c>
      <c r="D3094" s="4" t="s">
        <v>10</v>
      </c>
    </row>
    <row r="3095" spans="1:15">
      <c r="A3095" t="n">
        <v>24354</v>
      </c>
      <c r="B3095" s="33" t="n">
        <v>49</v>
      </c>
      <c r="C3095" s="7" t="n">
        <v>6</v>
      </c>
      <c r="D3095" s="7" t="n">
        <v>1</v>
      </c>
    </row>
    <row r="3096" spans="1:15">
      <c r="A3096" t="s">
        <v>4</v>
      </c>
      <c r="B3096" s="4" t="s">
        <v>5</v>
      </c>
      <c r="C3096" s="4" t="s">
        <v>13</v>
      </c>
      <c r="D3096" s="4" t="s">
        <v>10</v>
      </c>
      <c r="E3096" s="4" t="s">
        <v>10</v>
      </c>
      <c r="F3096" s="4" t="s">
        <v>10</v>
      </c>
      <c r="G3096" s="4" t="s">
        <v>10</v>
      </c>
      <c r="H3096" s="4" t="s">
        <v>10</v>
      </c>
      <c r="I3096" s="4" t="s">
        <v>6</v>
      </c>
      <c r="J3096" s="4" t="s">
        <v>22</v>
      </c>
      <c r="K3096" s="4" t="s">
        <v>22</v>
      </c>
      <c r="L3096" s="4" t="s">
        <v>22</v>
      </c>
      <c r="M3096" s="4" t="s">
        <v>9</v>
      </c>
      <c r="N3096" s="4" t="s">
        <v>9</v>
      </c>
      <c r="O3096" s="4" t="s">
        <v>22</v>
      </c>
      <c r="P3096" s="4" t="s">
        <v>22</v>
      </c>
      <c r="Q3096" s="4" t="s">
        <v>22</v>
      </c>
      <c r="R3096" s="4" t="s">
        <v>22</v>
      </c>
      <c r="S3096" s="4" t="s">
        <v>13</v>
      </c>
    </row>
    <row r="3097" spans="1:15">
      <c r="A3097" t="n">
        <v>24358</v>
      </c>
      <c r="B3097" s="11" t="n">
        <v>39</v>
      </c>
      <c r="C3097" s="7" t="n">
        <v>12</v>
      </c>
      <c r="D3097" s="7" t="n">
        <v>65533</v>
      </c>
      <c r="E3097" s="7" t="n">
        <v>203</v>
      </c>
      <c r="F3097" s="7" t="n">
        <v>0</v>
      </c>
      <c r="G3097" s="7" t="n">
        <v>1661</v>
      </c>
      <c r="H3097" s="7" t="n">
        <v>3</v>
      </c>
      <c r="I3097" s="7" t="s">
        <v>148</v>
      </c>
      <c r="J3097" s="7" t="n">
        <v>0</v>
      </c>
      <c r="K3097" s="7" t="n">
        <v>0</v>
      </c>
      <c r="L3097" s="7" t="n">
        <v>0</v>
      </c>
      <c r="M3097" s="7" t="n">
        <v>0</v>
      </c>
      <c r="N3097" s="7" t="n">
        <v>0</v>
      </c>
      <c r="O3097" s="7" t="n">
        <v>0</v>
      </c>
      <c r="P3097" s="7" t="n">
        <v>1</v>
      </c>
      <c r="Q3097" s="7" t="n">
        <v>1</v>
      </c>
      <c r="R3097" s="7" t="n">
        <v>1</v>
      </c>
      <c r="S3097" s="7" t="n">
        <v>103</v>
      </c>
    </row>
    <row r="3098" spans="1:15">
      <c r="A3098" t="s">
        <v>4</v>
      </c>
      <c r="B3098" s="4" t="s">
        <v>5</v>
      </c>
      <c r="C3098" s="4" t="s">
        <v>10</v>
      </c>
    </row>
    <row r="3099" spans="1:15">
      <c r="A3099" t="n">
        <v>24419</v>
      </c>
      <c r="B3099" s="30" t="n">
        <v>16</v>
      </c>
      <c r="C3099" s="7" t="n">
        <v>500</v>
      </c>
    </row>
    <row r="3100" spans="1:15">
      <c r="A3100" t="s">
        <v>4</v>
      </c>
      <c r="B3100" s="4" t="s">
        <v>5</v>
      </c>
      <c r="C3100" s="4" t="s">
        <v>13</v>
      </c>
      <c r="D3100" s="4" t="s">
        <v>10</v>
      </c>
      <c r="E3100" s="4" t="s">
        <v>22</v>
      </c>
      <c r="F3100" s="4" t="s">
        <v>10</v>
      </c>
      <c r="G3100" s="4" t="s">
        <v>9</v>
      </c>
      <c r="H3100" s="4" t="s">
        <v>9</v>
      </c>
      <c r="I3100" s="4" t="s">
        <v>10</v>
      </c>
      <c r="J3100" s="4" t="s">
        <v>10</v>
      </c>
      <c r="K3100" s="4" t="s">
        <v>9</v>
      </c>
      <c r="L3100" s="4" t="s">
        <v>9</v>
      </c>
      <c r="M3100" s="4" t="s">
        <v>9</v>
      </c>
      <c r="N3100" s="4" t="s">
        <v>9</v>
      </c>
      <c r="O3100" s="4" t="s">
        <v>6</v>
      </c>
    </row>
    <row r="3101" spans="1:15">
      <c r="A3101" t="n">
        <v>24422</v>
      </c>
      <c r="B3101" s="59" t="n">
        <v>50</v>
      </c>
      <c r="C3101" s="7" t="n">
        <v>0</v>
      </c>
      <c r="D3101" s="7" t="n">
        <v>2023</v>
      </c>
      <c r="E3101" s="7" t="n">
        <v>1</v>
      </c>
      <c r="F3101" s="7" t="n">
        <v>0</v>
      </c>
      <c r="G3101" s="7" t="n">
        <v>0</v>
      </c>
      <c r="H3101" s="7" t="n">
        <v>0</v>
      </c>
      <c r="I3101" s="7" t="n">
        <v>0</v>
      </c>
      <c r="J3101" s="7" t="n">
        <v>65533</v>
      </c>
      <c r="K3101" s="7" t="n">
        <v>0</v>
      </c>
      <c r="L3101" s="7" t="n">
        <v>0</v>
      </c>
      <c r="M3101" s="7" t="n">
        <v>0</v>
      </c>
      <c r="N3101" s="7" t="n">
        <v>0</v>
      </c>
      <c r="O3101" s="7" t="s">
        <v>12</v>
      </c>
    </row>
    <row r="3102" spans="1:15">
      <c r="A3102" t="s">
        <v>4</v>
      </c>
      <c r="B3102" s="4" t="s">
        <v>5</v>
      </c>
      <c r="C3102" s="4" t="s">
        <v>10</v>
      </c>
    </row>
    <row r="3103" spans="1:15">
      <c r="A3103" t="n">
        <v>24461</v>
      </c>
      <c r="B3103" s="30" t="n">
        <v>16</v>
      </c>
      <c r="C3103" s="7" t="n">
        <v>4500</v>
      </c>
    </row>
    <row r="3104" spans="1:15">
      <c r="A3104" t="s">
        <v>4</v>
      </c>
      <c r="B3104" s="4" t="s">
        <v>5</v>
      </c>
      <c r="C3104" s="4" t="s">
        <v>13</v>
      </c>
      <c r="D3104" s="4" t="s">
        <v>10</v>
      </c>
    </row>
    <row r="3105" spans="1:19">
      <c r="A3105" t="n">
        <v>24464</v>
      </c>
      <c r="B3105" s="32" t="n">
        <v>45</v>
      </c>
      <c r="C3105" s="7" t="n">
        <v>7</v>
      </c>
      <c r="D3105" s="7" t="n">
        <v>255</v>
      </c>
    </row>
    <row r="3106" spans="1:19">
      <c r="A3106" t="s">
        <v>4</v>
      </c>
      <c r="B3106" s="4" t="s">
        <v>5</v>
      </c>
      <c r="C3106" s="4" t="s">
        <v>13</v>
      </c>
      <c r="D3106" s="4" t="s">
        <v>13</v>
      </c>
      <c r="E3106" s="4" t="s">
        <v>22</v>
      </c>
      <c r="F3106" s="4" t="s">
        <v>10</v>
      </c>
    </row>
    <row r="3107" spans="1:19">
      <c r="A3107" t="n">
        <v>24468</v>
      </c>
      <c r="B3107" s="32" t="n">
        <v>45</v>
      </c>
      <c r="C3107" s="7" t="n">
        <v>5</v>
      </c>
      <c r="D3107" s="7" t="n">
        <v>3</v>
      </c>
      <c r="E3107" s="7" t="n">
        <v>12.5</v>
      </c>
      <c r="F3107" s="7" t="n">
        <v>3000</v>
      </c>
    </row>
    <row r="3108" spans="1:19">
      <c r="A3108" t="s">
        <v>4</v>
      </c>
      <c r="B3108" s="4" t="s">
        <v>5</v>
      </c>
      <c r="C3108" s="4" t="s">
        <v>10</v>
      </c>
      <c r="D3108" s="4" t="s">
        <v>9</v>
      </c>
      <c r="E3108" s="4" t="s">
        <v>9</v>
      </c>
      <c r="F3108" s="4" t="s">
        <v>9</v>
      </c>
      <c r="G3108" s="4" t="s">
        <v>9</v>
      </c>
      <c r="H3108" s="4" t="s">
        <v>10</v>
      </c>
      <c r="I3108" s="4" t="s">
        <v>13</v>
      </c>
    </row>
    <row r="3109" spans="1:19">
      <c r="A3109" t="n">
        <v>24477</v>
      </c>
      <c r="B3109" s="72" t="n">
        <v>66</v>
      </c>
      <c r="C3109" s="7" t="n">
        <v>1661</v>
      </c>
      <c r="D3109" s="7" t="n">
        <v>1065353216</v>
      </c>
      <c r="E3109" s="7" t="n">
        <v>1065353216</v>
      </c>
      <c r="F3109" s="7" t="n">
        <v>1065353216</v>
      </c>
      <c r="G3109" s="7" t="n">
        <v>0</v>
      </c>
      <c r="H3109" s="7" t="n">
        <v>1000</v>
      </c>
      <c r="I3109" s="7" t="n">
        <v>3</v>
      </c>
    </row>
    <row r="3110" spans="1:19">
      <c r="A3110" t="s">
        <v>4</v>
      </c>
      <c r="B3110" s="4" t="s">
        <v>5</v>
      </c>
      <c r="C3110" s="4" t="s">
        <v>13</v>
      </c>
      <c r="D3110" s="4" t="s">
        <v>10</v>
      </c>
      <c r="E3110" s="4" t="s">
        <v>9</v>
      </c>
      <c r="F3110" s="4" t="s">
        <v>10</v>
      </c>
      <c r="G3110" s="4" t="s">
        <v>9</v>
      </c>
      <c r="H3110" s="4" t="s">
        <v>13</v>
      </c>
    </row>
    <row r="3111" spans="1:19">
      <c r="A3111" t="n">
        <v>24499</v>
      </c>
      <c r="B3111" s="33" t="n">
        <v>49</v>
      </c>
      <c r="C3111" s="7" t="n">
        <v>0</v>
      </c>
      <c r="D3111" s="7" t="n">
        <v>211</v>
      </c>
      <c r="E3111" s="7" t="n">
        <v>1065353216</v>
      </c>
      <c r="F3111" s="7" t="n">
        <v>0</v>
      </c>
      <c r="G3111" s="7" t="n">
        <v>0</v>
      </c>
      <c r="H3111" s="7" t="n">
        <v>0</v>
      </c>
    </row>
    <row r="3112" spans="1:19">
      <c r="A3112" t="s">
        <v>4</v>
      </c>
      <c r="B3112" s="4" t="s">
        <v>5</v>
      </c>
      <c r="C3112" s="4" t="s">
        <v>13</v>
      </c>
      <c r="D3112" s="4" t="s">
        <v>10</v>
      </c>
    </row>
    <row r="3113" spans="1:19">
      <c r="A3113" t="n">
        <v>24514</v>
      </c>
      <c r="B3113" s="32" t="n">
        <v>45</v>
      </c>
      <c r="C3113" s="7" t="n">
        <v>7</v>
      </c>
      <c r="D3113" s="7" t="n">
        <v>255</v>
      </c>
    </row>
    <row r="3114" spans="1:19">
      <c r="A3114" t="s">
        <v>4</v>
      </c>
      <c r="B3114" s="4" t="s">
        <v>5</v>
      </c>
      <c r="C3114" s="4" t="s">
        <v>13</v>
      </c>
      <c r="D3114" s="4" t="s">
        <v>10</v>
      </c>
      <c r="E3114" s="4" t="s">
        <v>10</v>
      </c>
      <c r="F3114" s="4" t="s">
        <v>9</v>
      </c>
    </row>
    <row r="3115" spans="1:19">
      <c r="A3115" t="n">
        <v>24518</v>
      </c>
      <c r="B3115" s="64" t="n">
        <v>84</v>
      </c>
      <c r="C3115" s="7" t="n">
        <v>1</v>
      </c>
      <c r="D3115" s="7" t="n">
        <v>0</v>
      </c>
      <c r="E3115" s="7" t="n">
        <v>1000</v>
      </c>
      <c r="F3115" s="7" t="n">
        <v>0</v>
      </c>
    </row>
    <row r="3116" spans="1:19">
      <c r="A3116" t="s">
        <v>4</v>
      </c>
      <c r="B3116" s="4" t="s">
        <v>5</v>
      </c>
      <c r="C3116" s="4" t="s">
        <v>10</v>
      </c>
    </row>
    <row r="3117" spans="1:19">
      <c r="A3117" t="n">
        <v>24528</v>
      </c>
      <c r="B3117" s="30" t="n">
        <v>16</v>
      </c>
      <c r="C3117" s="7" t="n">
        <v>300</v>
      </c>
    </row>
    <row r="3118" spans="1:19">
      <c r="A3118" t="s">
        <v>4</v>
      </c>
      <c r="B3118" s="4" t="s">
        <v>5</v>
      </c>
      <c r="C3118" s="4" t="s">
        <v>13</v>
      </c>
      <c r="D3118" s="4" t="s">
        <v>10</v>
      </c>
      <c r="E3118" s="4" t="s">
        <v>10</v>
      </c>
      <c r="F3118" s="4" t="s">
        <v>13</v>
      </c>
    </row>
    <row r="3119" spans="1:19">
      <c r="A3119" t="n">
        <v>24531</v>
      </c>
      <c r="B3119" s="26" t="n">
        <v>25</v>
      </c>
      <c r="C3119" s="7" t="n">
        <v>1</v>
      </c>
      <c r="D3119" s="7" t="n">
        <v>260</v>
      </c>
      <c r="E3119" s="7" t="n">
        <v>640</v>
      </c>
      <c r="F3119" s="7" t="n">
        <v>2</v>
      </c>
    </row>
    <row r="3120" spans="1:19">
      <c r="A3120" t="s">
        <v>4</v>
      </c>
      <c r="B3120" s="4" t="s">
        <v>5</v>
      </c>
      <c r="C3120" s="4" t="s">
        <v>13</v>
      </c>
      <c r="D3120" s="4" t="s">
        <v>10</v>
      </c>
      <c r="E3120" s="4" t="s">
        <v>6</v>
      </c>
    </row>
    <row r="3121" spans="1:9">
      <c r="A3121" t="n">
        <v>24538</v>
      </c>
      <c r="B3121" s="36" t="n">
        <v>51</v>
      </c>
      <c r="C3121" s="7" t="n">
        <v>4</v>
      </c>
      <c r="D3121" s="7" t="n">
        <v>16</v>
      </c>
      <c r="E3121" s="7" t="s">
        <v>46</v>
      </c>
    </row>
    <row r="3122" spans="1:9">
      <c r="A3122" t="s">
        <v>4</v>
      </c>
      <c r="B3122" s="4" t="s">
        <v>5</v>
      </c>
      <c r="C3122" s="4" t="s">
        <v>10</v>
      </c>
    </row>
    <row r="3123" spans="1:9">
      <c r="A3123" t="n">
        <v>24551</v>
      </c>
      <c r="B3123" s="30" t="n">
        <v>16</v>
      </c>
      <c r="C3123" s="7" t="n">
        <v>0</v>
      </c>
    </row>
    <row r="3124" spans="1:9">
      <c r="A3124" t="s">
        <v>4</v>
      </c>
      <c r="B3124" s="4" t="s">
        <v>5</v>
      </c>
      <c r="C3124" s="4" t="s">
        <v>10</v>
      </c>
      <c r="D3124" s="4" t="s">
        <v>13</v>
      </c>
      <c r="E3124" s="4" t="s">
        <v>9</v>
      </c>
      <c r="F3124" s="4" t="s">
        <v>37</v>
      </c>
      <c r="G3124" s="4" t="s">
        <v>13</v>
      </c>
      <c r="H3124" s="4" t="s">
        <v>13</v>
      </c>
    </row>
    <row r="3125" spans="1:9">
      <c r="A3125" t="n">
        <v>24554</v>
      </c>
      <c r="B3125" s="37" t="n">
        <v>26</v>
      </c>
      <c r="C3125" s="7" t="n">
        <v>16</v>
      </c>
      <c r="D3125" s="7" t="n">
        <v>17</v>
      </c>
      <c r="E3125" s="7" t="n">
        <v>60671</v>
      </c>
      <c r="F3125" s="7" t="s">
        <v>250</v>
      </c>
      <c r="G3125" s="7" t="n">
        <v>2</v>
      </c>
      <c r="H3125" s="7" t="n">
        <v>0</v>
      </c>
    </row>
    <row r="3126" spans="1:9">
      <c r="A3126" t="s">
        <v>4</v>
      </c>
      <c r="B3126" s="4" t="s">
        <v>5</v>
      </c>
    </row>
    <row r="3127" spans="1:9">
      <c r="A3127" t="n">
        <v>24581</v>
      </c>
      <c r="B3127" s="28" t="n">
        <v>28</v>
      </c>
    </row>
    <row r="3128" spans="1:9">
      <c r="A3128" t="s">
        <v>4</v>
      </c>
      <c r="B3128" s="4" t="s">
        <v>5</v>
      </c>
      <c r="C3128" s="4" t="s">
        <v>13</v>
      </c>
      <c r="D3128" s="4" t="s">
        <v>10</v>
      </c>
      <c r="E3128" s="4" t="s">
        <v>10</v>
      </c>
      <c r="F3128" s="4" t="s">
        <v>13</v>
      </c>
    </row>
    <row r="3129" spans="1:9">
      <c r="A3129" t="n">
        <v>24582</v>
      </c>
      <c r="B3129" s="26" t="n">
        <v>25</v>
      </c>
      <c r="C3129" s="7" t="n">
        <v>1</v>
      </c>
      <c r="D3129" s="7" t="n">
        <v>260</v>
      </c>
      <c r="E3129" s="7" t="n">
        <v>640</v>
      </c>
      <c r="F3129" s="7" t="n">
        <v>1</v>
      </c>
    </row>
    <row r="3130" spans="1:9">
      <c r="A3130" t="s">
        <v>4</v>
      </c>
      <c r="B3130" s="4" t="s">
        <v>5</v>
      </c>
      <c r="C3130" s="4" t="s">
        <v>13</v>
      </c>
      <c r="D3130" s="4" t="s">
        <v>10</v>
      </c>
      <c r="E3130" s="4" t="s">
        <v>6</v>
      </c>
    </row>
    <row r="3131" spans="1:9">
      <c r="A3131" t="n">
        <v>24589</v>
      </c>
      <c r="B3131" s="36" t="n">
        <v>51</v>
      </c>
      <c r="C3131" s="7" t="n">
        <v>4</v>
      </c>
      <c r="D3131" s="7" t="n">
        <v>17</v>
      </c>
      <c r="E3131" s="7" t="s">
        <v>251</v>
      </c>
    </row>
    <row r="3132" spans="1:9">
      <c r="A3132" t="s">
        <v>4</v>
      </c>
      <c r="B3132" s="4" t="s">
        <v>5</v>
      </c>
      <c r="C3132" s="4" t="s">
        <v>10</v>
      </c>
    </row>
    <row r="3133" spans="1:9">
      <c r="A3133" t="n">
        <v>24602</v>
      </c>
      <c r="B3133" s="30" t="n">
        <v>16</v>
      </c>
      <c r="C3133" s="7" t="n">
        <v>0</v>
      </c>
    </row>
    <row r="3134" spans="1:9">
      <c r="A3134" t="s">
        <v>4</v>
      </c>
      <c r="B3134" s="4" t="s">
        <v>5</v>
      </c>
      <c r="C3134" s="4" t="s">
        <v>10</v>
      </c>
      <c r="D3134" s="4" t="s">
        <v>13</v>
      </c>
      <c r="E3134" s="4" t="s">
        <v>9</v>
      </c>
      <c r="F3134" s="4" t="s">
        <v>37</v>
      </c>
      <c r="G3134" s="4" t="s">
        <v>13</v>
      </c>
      <c r="H3134" s="4" t="s">
        <v>13</v>
      </c>
    </row>
    <row r="3135" spans="1:9">
      <c r="A3135" t="n">
        <v>24605</v>
      </c>
      <c r="B3135" s="37" t="n">
        <v>26</v>
      </c>
      <c r="C3135" s="7" t="n">
        <v>17</v>
      </c>
      <c r="D3135" s="7" t="n">
        <v>17</v>
      </c>
      <c r="E3135" s="7" t="n">
        <v>60672</v>
      </c>
      <c r="F3135" s="7" t="s">
        <v>252</v>
      </c>
      <c r="G3135" s="7" t="n">
        <v>2</v>
      </c>
      <c r="H3135" s="7" t="n">
        <v>0</v>
      </c>
    </row>
    <row r="3136" spans="1:9">
      <c r="A3136" t="s">
        <v>4</v>
      </c>
      <c r="B3136" s="4" t="s">
        <v>5</v>
      </c>
    </row>
    <row r="3137" spans="1:8">
      <c r="A3137" t="n">
        <v>24637</v>
      </c>
      <c r="B3137" s="28" t="n">
        <v>28</v>
      </c>
    </row>
    <row r="3138" spans="1:8">
      <c r="A3138" t="s">
        <v>4</v>
      </c>
      <c r="B3138" s="4" t="s">
        <v>5</v>
      </c>
      <c r="C3138" s="4" t="s">
        <v>13</v>
      </c>
      <c r="D3138" s="4" t="s">
        <v>10</v>
      </c>
      <c r="E3138" s="4" t="s">
        <v>10</v>
      </c>
      <c r="F3138" s="4" t="s">
        <v>13</v>
      </c>
    </row>
    <row r="3139" spans="1:8">
      <c r="A3139" t="n">
        <v>24638</v>
      </c>
      <c r="B3139" s="26" t="n">
        <v>25</v>
      </c>
      <c r="C3139" s="7" t="n">
        <v>1</v>
      </c>
      <c r="D3139" s="7" t="n">
        <v>65535</v>
      </c>
      <c r="E3139" s="7" t="n">
        <v>65535</v>
      </c>
      <c r="F3139" s="7" t="n">
        <v>0</v>
      </c>
    </row>
    <row r="3140" spans="1:8">
      <c r="A3140" t="s">
        <v>4</v>
      </c>
      <c r="B3140" s="4" t="s">
        <v>5</v>
      </c>
      <c r="C3140" s="4" t="s">
        <v>13</v>
      </c>
      <c r="D3140" s="4" t="s">
        <v>10</v>
      </c>
      <c r="E3140" s="4" t="s">
        <v>22</v>
      </c>
    </row>
    <row r="3141" spans="1:8">
      <c r="A3141" t="n">
        <v>24645</v>
      </c>
      <c r="B3141" s="34" t="n">
        <v>58</v>
      </c>
      <c r="C3141" s="7" t="n">
        <v>101</v>
      </c>
      <c r="D3141" s="7" t="n">
        <v>500</v>
      </c>
      <c r="E3141" s="7" t="n">
        <v>1</v>
      </c>
    </row>
    <row r="3142" spans="1:8">
      <c r="A3142" t="s">
        <v>4</v>
      </c>
      <c r="B3142" s="4" t="s">
        <v>5</v>
      </c>
      <c r="C3142" s="4" t="s">
        <v>13</v>
      </c>
      <c r="D3142" s="4" t="s">
        <v>10</v>
      </c>
    </row>
    <row r="3143" spans="1:8">
      <c r="A3143" t="n">
        <v>24653</v>
      </c>
      <c r="B3143" s="34" t="n">
        <v>58</v>
      </c>
      <c r="C3143" s="7" t="n">
        <v>254</v>
      </c>
      <c r="D3143" s="7" t="n">
        <v>0</v>
      </c>
    </row>
    <row r="3144" spans="1:8">
      <c r="A3144" t="s">
        <v>4</v>
      </c>
      <c r="B3144" s="4" t="s">
        <v>5</v>
      </c>
      <c r="C3144" s="4" t="s">
        <v>13</v>
      </c>
      <c r="D3144" s="4" t="s">
        <v>13</v>
      </c>
      <c r="E3144" s="4" t="s">
        <v>22</v>
      </c>
      <c r="F3144" s="4" t="s">
        <v>22</v>
      </c>
      <c r="G3144" s="4" t="s">
        <v>22</v>
      </c>
      <c r="H3144" s="4" t="s">
        <v>10</v>
      </c>
    </row>
    <row r="3145" spans="1:8">
      <c r="A3145" t="n">
        <v>24657</v>
      </c>
      <c r="B3145" s="32" t="n">
        <v>45</v>
      </c>
      <c r="C3145" s="7" t="n">
        <v>2</v>
      </c>
      <c r="D3145" s="7" t="n">
        <v>3</v>
      </c>
      <c r="E3145" s="7" t="n">
        <v>82.25</v>
      </c>
      <c r="F3145" s="7" t="n">
        <v>41.5999984741211</v>
      </c>
      <c r="G3145" s="7" t="n">
        <v>-220.649993896484</v>
      </c>
      <c r="H3145" s="7" t="n">
        <v>0</v>
      </c>
    </row>
    <row r="3146" spans="1:8">
      <c r="A3146" t="s">
        <v>4</v>
      </c>
      <c r="B3146" s="4" t="s">
        <v>5</v>
      </c>
      <c r="C3146" s="4" t="s">
        <v>13</v>
      </c>
      <c r="D3146" s="4" t="s">
        <v>13</v>
      </c>
      <c r="E3146" s="4" t="s">
        <v>22</v>
      </c>
      <c r="F3146" s="4" t="s">
        <v>22</v>
      </c>
      <c r="G3146" s="4" t="s">
        <v>22</v>
      </c>
      <c r="H3146" s="4" t="s">
        <v>10</v>
      </c>
      <c r="I3146" s="4" t="s">
        <v>13</v>
      </c>
    </row>
    <row r="3147" spans="1:8">
      <c r="A3147" t="n">
        <v>24674</v>
      </c>
      <c r="B3147" s="32" t="n">
        <v>45</v>
      </c>
      <c r="C3147" s="7" t="n">
        <v>4</v>
      </c>
      <c r="D3147" s="7" t="n">
        <v>3</v>
      </c>
      <c r="E3147" s="7" t="n">
        <v>348.140014648438</v>
      </c>
      <c r="F3147" s="7" t="n">
        <v>70.4700012207031</v>
      </c>
      <c r="G3147" s="7" t="n">
        <v>4</v>
      </c>
      <c r="H3147" s="7" t="n">
        <v>0</v>
      </c>
      <c r="I3147" s="7" t="n">
        <v>0</v>
      </c>
    </row>
    <row r="3148" spans="1:8">
      <c r="A3148" t="s">
        <v>4</v>
      </c>
      <c r="B3148" s="4" t="s">
        <v>5</v>
      </c>
      <c r="C3148" s="4" t="s">
        <v>13</v>
      </c>
      <c r="D3148" s="4" t="s">
        <v>13</v>
      </c>
      <c r="E3148" s="4" t="s">
        <v>22</v>
      </c>
      <c r="F3148" s="4" t="s">
        <v>10</v>
      </c>
    </row>
    <row r="3149" spans="1:8">
      <c r="A3149" t="n">
        <v>24692</v>
      </c>
      <c r="B3149" s="32" t="n">
        <v>45</v>
      </c>
      <c r="C3149" s="7" t="n">
        <v>5</v>
      </c>
      <c r="D3149" s="7" t="n">
        <v>3</v>
      </c>
      <c r="E3149" s="7" t="n">
        <v>5.69999980926514</v>
      </c>
      <c r="F3149" s="7" t="n">
        <v>0</v>
      </c>
    </row>
    <row r="3150" spans="1:8">
      <c r="A3150" t="s">
        <v>4</v>
      </c>
      <c r="B3150" s="4" t="s">
        <v>5</v>
      </c>
      <c r="C3150" s="4" t="s">
        <v>13</v>
      </c>
      <c r="D3150" s="4" t="s">
        <v>13</v>
      </c>
      <c r="E3150" s="4" t="s">
        <v>22</v>
      </c>
      <c r="F3150" s="4" t="s">
        <v>10</v>
      </c>
    </row>
    <row r="3151" spans="1:8">
      <c r="A3151" t="n">
        <v>24701</v>
      </c>
      <c r="B3151" s="32" t="n">
        <v>45</v>
      </c>
      <c r="C3151" s="7" t="n">
        <v>11</v>
      </c>
      <c r="D3151" s="7" t="n">
        <v>3</v>
      </c>
      <c r="E3151" s="7" t="n">
        <v>40.2999992370605</v>
      </c>
      <c r="F3151" s="7" t="n">
        <v>0</v>
      </c>
    </row>
    <row r="3152" spans="1:8">
      <c r="A3152" t="s">
        <v>4</v>
      </c>
      <c r="B3152" s="4" t="s">
        <v>5</v>
      </c>
      <c r="C3152" s="4" t="s">
        <v>13</v>
      </c>
      <c r="D3152" s="4" t="s">
        <v>13</v>
      </c>
      <c r="E3152" s="4" t="s">
        <v>22</v>
      </c>
      <c r="F3152" s="4" t="s">
        <v>22</v>
      </c>
      <c r="G3152" s="4" t="s">
        <v>22</v>
      </c>
      <c r="H3152" s="4" t="s">
        <v>10</v>
      </c>
    </row>
    <row r="3153" spans="1:9">
      <c r="A3153" t="n">
        <v>24710</v>
      </c>
      <c r="B3153" s="32" t="n">
        <v>45</v>
      </c>
      <c r="C3153" s="7" t="n">
        <v>2</v>
      </c>
      <c r="D3153" s="7" t="n">
        <v>3</v>
      </c>
      <c r="E3153" s="7" t="n">
        <v>82.25</v>
      </c>
      <c r="F3153" s="7" t="n">
        <v>38.4799995422363</v>
      </c>
      <c r="G3153" s="7" t="n">
        <v>-220.649993896484</v>
      </c>
      <c r="H3153" s="7" t="n">
        <v>4500</v>
      </c>
    </row>
    <row r="3154" spans="1:9">
      <c r="A3154" t="s">
        <v>4</v>
      </c>
      <c r="B3154" s="4" t="s">
        <v>5</v>
      </c>
      <c r="C3154" s="4" t="s">
        <v>13</v>
      </c>
      <c r="D3154" s="4" t="s">
        <v>13</v>
      </c>
      <c r="E3154" s="4" t="s">
        <v>22</v>
      </c>
      <c r="F3154" s="4" t="s">
        <v>22</v>
      </c>
      <c r="G3154" s="4" t="s">
        <v>22</v>
      </c>
      <c r="H3154" s="4" t="s">
        <v>10</v>
      </c>
      <c r="I3154" s="4" t="s">
        <v>13</v>
      </c>
    </row>
    <row r="3155" spans="1:9">
      <c r="A3155" t="n">
        <v>24727</v>
      </c>
      <c r="B3155" s="32" t="n">
        <v>45</v>
      </c>
      <c r="C3155" s="7" t="n">
        <v>4</v>
      </c>
      <c r="D3155" s="7" t="n">
        <v>3</v>
      </c>
      <c r="E3155" s="7" t="n">
        <v>348.140014648438</v>
      </c>
      <c r="F3155" s="7" t="n">
        <v>26.2199993133545</v>
      </c>
      <c r="G3155" s="7" t="n">
        <v>4</v>
      </c>
      <c r="H3155" s="7" t="n">
        <v>4500</v>
      </c>
      <c r="I3155" s="7" t="n">
        <v>0</v>
      </c>
    </row>
    <row r="3156" spans="1:9">
      <c r="A3156" t="s">
        <v>4</v>
      </c>
      <c r="B3156" s="4" t="s">
        <v>5</v>
      </c>
      <c r="C3156" s="4" t="s">
        <v>13</v>
      </c>
      <c r="D3156" s="4" t="s">
        <v>13</v>
      </c>
      <c r="E3156" s="4" t="s">
        <v>22</v>
      </c>
      <c r="F3156" s="4" t="s">
        <v>10</v>
      </c>
    </row>
    <row r="3157" spans="1:9">
      <c r="A3157" t="n">
        <v>24745</v>
      </c>
      <c r="B3157" s="32" t="n">
        <v>45</v>
      </c>
      <c r="C3157" s="7" t="n">
        <v>5</v>
      </c>
      <c r="D3157" s="7" t="n">
        <v>3</v>
      </c>
      <c r="E3157" s="7" t="n">
        <v>5.5</v>
      </c>
      <c r="F3157" s="7" t="n">
        <v>4500</v>
      </c>
    </row>
    <row r="3158" spans="1:9">
      <c r="A3158" t="s">
        <v>4</v>
      </c>
      <c r="B3158" s="4" t="s">
        <v>5</v>
      </c>
      <c r="C3158" s="4" t="s">
        <v>13</v>
      </c>
      <c r="D3158" s="4" t="s">
        <v>10</v>
      </c>
    </row>
    <row r="3159" spans="1:9">
      <c r="A3159" t="n">
        <v>24754</v>
      </c>
      <c r="B3159" s="34" t="n">
        <v>58</v>
      </c>
      <c r="C3159" s="7" t="n">
        <v>255</v>
      </c>
      <c r="D3159" s="7" t="n">
        <v>0</v>
      </c>
    </row>
    <row r="3160" spans="1:9">
      <c r="A3160" t="s">
        <v>4</v>
      </c>
      <c r="B3160" s="4" t="s">
        <v>5</v>
      </c>
      <c r="C3160" s="4" t="s">
        <v>10</v>
      </c>
      <c r="D3160" s="4" t="s">
        <v>13</v>
      </c>
      <c r="E3160" s="4" t="s">
        <v>6</v>
      </c>
      <c r="F3160" s="4" t="s">
        <v>22</v>
      </c>
      <c r="G3160" s="4" t="s">
        <v>22</v>
      </c>
      <c r="H3160" s="4" t="s">
        <v>22</v>
      </c>
    </row>
    <row r="3161" spans="1:9">
      <c r="A3161" t="n">
        <v>24758</v>
      </c>
      <c r="B3161" s="47" t="n">
        <v>48</v>
      </c>
      <c r="C3161" s="7" t="n">
        <v>7033</v>
      </c>
      <c r="D3161" s="7" t="n">
        <v>0</v>
      </c>
      <c r="E3161" s="7" t="s">
        <v>239</v>
      </c>
      <c r="F3161" s="7" t="n">
        <v>-1</v>
      </c>
      <c r="G3161" s="7" t="n">
        <v>1</v>
      </c>
      <c r="H3161" s="7" t="n">
        <v>0</v>
      </c>
    </row>
    <row r="3162" spans="1:9">
      <c r="A3162" t="s">
        <v>4</v>
      </c>
      <c r="B3162" s="4" t="s">
        <v>5</v>
      </c>
      <c r="C3162" s="4" t="s">
        <v>10</v>
      </c>
      <c r="D3162" s="4" t="s">
        <v>9</v>
      </c>
      <c r="E3162" s="4" t="s">
        <v>13</v>
      </c>
    </row>
    <row r="3163" spans="1:9">
      <c r="A3163" t="n">
        <v>24785</v>
      </c>
      <c r="B3163" s="68" t="n">
        <v>35</v>
      </c>
      <c r="C3163" s="7" t="n">
        <v>7033</v>
      </c>
      <c r="D3163" s="7" t="n">
        <v>0</v>
      </c>
      <c r="E3163" s="7" t="n">
        <v>0</v>
      </c>
    </row>
    <row r="3164" spans="1:9">
      <c r="A3164" t="s">
        <v>4</v>
      </c>
      <c r="B3164" s="4" t="s">
        <v>5</v>
      </c>
      <c r="C3164" s="4" t="s">
        <v>10</v>
      </c>
    </row>
    <row r="3165" spans="1:9">
      <c r="A3165" t="n">
        <v>24793</v>
      </c>
      <c r="B3165" s="30" t="n">
        <v>16</v>
      </c>
      <c r="C3165" s="7" t="n">
        <v>500</v>
      </c>
    </row>
    <row r="3166" spans="1:9">
      <c r="A3166" t="s">
        <v>4</v>
      </c>
      <c r="B3166" s="4" t="s">
        <v>5</v>
      </c>
      <c r="C3166" s="4" t="s">
        <v>10</v>
      </c>
      <c r="D3166" s="4" t="s">
        <v>13</v>
      </c>
      <c r="E3166" s="4" t="s">
        <v>6</v>
      </c>
      <c r="F3166" s="4" t="s">
        <v>22</v>
      </c>
      <c r="G3166" s="4" t="s">
        <v>22</v>
      </c>
      <c r="H3166" s="4" t="s">
        <v>22</v>
      </c>
    </row>
    <row r="3167" spans="1:9">
      <c r="A3167" t="n">
        <v>24796</v>
      </c>
      <c r="B3167" s="47" t="n">
        <v>48</v>
      </c>
      <c r="C3167" s="7" t="n">
        <v>7033</v>
      </c>
      <c r="D3167" s="7" t="n">
        <v>0</v>
      </c>
      <c r="E3167" s="7" t="s">
        <v>240</v>
      </c>
      <c r="F3167" s="7" t="n">
        <v>-1</v>
      </c>
      <c r="G3167" s="7" t="n">
        <v>1</v>
      </c>
      <c r="H3167" s="7" t="n">
        <v>0</v>
      </c>
    </row>
    <row r="3168" spans="1:9">
      <c r="A3168" t="s">
        <v>4</v>
      </c>
      <c r="B3168" s="4" t="s">
        <v>5</v>
      </c>
      <c r="C3168" s="4" t="s">
        <v>13</v>
      </c>
      <c r="D3168" s="4" t="s">
        <v>10</v>
      </c>
    </row>
    <row r="3169" spans="1:9">
      <c r="A3169" t="n">
        <v>24823</v>
      </c>
      <c r="B3169" s="32" t="n">
        <v>45</v>
      </c>
      <c r="C3169" s="7" t="n">
        <v>7</v>
      </c>
      <c r="D3169" s="7" t="n">
        <v>255</v>
      </c>
    </row>
    <row r="3170" spans="1:9">
      <c r="A3170" t="s">
        <v>4</v>
      </c>
      <c r="B3170" s="4" t="s">
        <v>5</v>
      </c>
      <c r="C3170" s="4" t="s">
        <v>13</v>
      </c>
      <c r="D3170" s="4" t="s">
        <v>13</v>
      </c>
      <c r="E3170" s="4" t="s">
        <v>22</v>
      </c>
      <c r="F3170" s="4" t="s">
        <v>10</v>
      </c>
    </row>
    <row r="3171" spans="1:9">
      <c r="A3171" t="n">
        <v>24827</v>
      </c>
      <c r="B3171" s="32" t="n">
        <v>45</v>
      </c>
      <c r="C3171" s="7" t="n">
        <v>5</v>
      </c>
      <c r="D3171" s="7" t="n">
        <v>3</v>
      </c>
      <c r="E3171" s="7" t="n">
        <v>4.30000019073486</v>
      </c>
      <c r="F3171" s="7" t="n">
        <v>3000</v>
      </c>
    </row>
    <row r="3172" spans="1:9">
      <c r="A3172" t="s">
        <v>4</v>
      </c>
      <c r="B3172" s="4" t="s">
        <v>5</v>
      </c>
      <c r="C3172" s="4" t="s">
        <v>10</v>
      </c>
    </row>
    <row r="3173" spans="1:9">
      <c r="A3173" t="n">
        <v>24836</v>
      </c>
      <c r="B3173" s="30" t="n">
        <v>16</v>
      </c>
      <c r="C3173" s="7" t="n">
        <v>2000</v>
      </c>
    </row>
    <row r="3174" spans="1:9">
      <c r="A3174" t="s">
        <v>4</v>
      </c>
      <c r="B3174" s="4" t="s">
        <v>5</v>
      </c>
      <c r="C3174" s="4" t="s">
        <v>13</v>
      </c>
      <c r="D3174" s="4" t="s">
        <v>10</v>
      </c>
      <c r="E3174" s="4" t="s">
        <v>22</v>
      </c>
    </row>
    <row r="3175" spans="1:9">
      <c r="A3175" t="n">
        <v>24839</v>
      </c>
      <c r="B3175" s="34" t="n">
        <v>58</v>
      </c>
      <c r="C3175" s="7" t="n">
        <v>0</v>
      </c>
      <c r="D3175" s="7" t="n">
        <v>1000</v>
      </c>
      <c r="E3175" s="7" t="n">
        <v>1</v>
      </c>
    </row>
    <row r="3176" spans="1:9">
      <c r="A3176" t="s">
        <v>4</v>
      </c>
      <c r="B3176" s="4" t="s">
        <v>5</v>
      </c>
      <c r="C3176" s="4" t="s">
        <v>13</v>
      </c>
      <c r="D3176" s="4" t="s">
        <v>10</v>
      </c>
    </row>
    <row r="3177" spans="1:9">
      <c r="A3177" t="n">
        <v>24847</v>
      </c>
      <c r="B3177" s="34" t="n">
        <v>58</v>
      </c>
      <c r="C3177" s="7" t="n">
        <v>255</v>
      </c>
      <c r="D3177" s="7" t="n">
        <v>0</v>
      </c>
    </row>
    <row r="3178" spans="1:9">
      <c r="A3178" t="s">
        <v>4</v>
      </c>
      <c r="B3178" s="4" t="s">
        <v>5</v>
      </c>
      <c r="C3178" s="4" t="s">
        <v>13</v>
      </c>
      <c r="D3178" s="4" t="s">
        <v>13</v>
      </c>
      <c r="E3178" s="4" t="s">
        <v>22</v>
      </c>
      <c r="F3178" s="4" t="s">
        <v>22</v>
      </c>
      <c r="G3178" s="4" t="s">
        <v>22</v>
      </c>
      <c r="H3178" s="4" t="s">
        <v>10</v>
      </c>
    </row>
    <row r="3179" spans="1:9">
      <c r="A3179" t="n">
        <v>24851</v>
      </c>
      <c r="B3179" s="32" t="n">
        <v>45</v>
      </c>
      <c r="C3179" s="7" t="n">
        <v>2</v>
      </c>
      <c r="D3179" s="7" t="n">
        <v>3</v>
      </c>
      <c r="E3179" s="7" t="n">
        <v>-18.9099998474121</v>
      </c>
      <c r="F3179" s="7" t="n">
        <v>-213.679992675781</v>
      </c>
      <c r="G3179" s="7" t="n">
        <v>-390.420013427734</v>
      </c>
      <c r="H3179" s="7" t="n">
        <v>0</v>
      </c>
    </row>
    <row r="3180" spans="1:9">
      <c r="A3180" t="s">
        <v>4</v>
      </c>
      <c r="B3180" s="4" t="s">
        <v>5</v>
      </c>
      <c r="C3180" s="4" t="s">
        <v>13</v>
      </c>
      <c r="D3180" s="4" t="s">
        <v>13</v>
      </c>
      <c r="E3180" s="4" t="s">
        <v>22</v>
      </c>
      <c r="F3180" s="4" t="s">
        <v>22</v>
      </c>
      <c r="G3180" s="4" t="s">
        <v>22</v>
      </c>
      <c r="H3180" s="4" t="s">
        <v>10</v>
      </c>
      <c r="I3180" s="4" t="s">
        <v>13</v>
      </c>
    </row>
    <row r="3181" spans="1:9">
      <c r="A3181" t="n">
        <v>24868</v>
      </c>
      <c r="B3181" s="32" t="n">
        <v>45</v>
      </c>
      <c r="C3181" s="7" t="n">
        <v>4</v>
      </c>
      <c r="D3181" s="7" t="n">
        <v>3</v>
      </c>
      <c r="E3181" s="7" t="n">
        <v>11.3000001907349</v>
      </c>
      <c r="F3181" s="7" t="n">
        <v>354.899993896484</v>
      </c>
      <c r="G3181" s="7" t="n">
        <v>0</v>
      </c>
      <c r="H3181" s="7" t="n">
        <v>0</v>
      </c>
      <c r="I3181" s="7" t="n">
        <v>0</v>
      </c>
    </row>
    <row r="3182" spans="1:9">
      <c r="A3182" t="s">
        <v>4</v>
      </c>
      <c r="B3182" s="4" t="s">
        <v>5</v>
      </c>
      <c r="C3182" s="4" t="s">
        <v>13</v>
      </c>
      <c r="D3182" s="4" t="s">
        <v>13</v>
      </c>
      <c r="E3182" s="4" t="s">
        <v>22</v>
      </c>
      <c r="F3182" s="4" t="s">
        <v>10</v>
      </c>
    </row>
    <row r="3183" spans="1:9">
      <c r="A3183" t="n">
        <v>24886</v>
      </c>
      <c r="B3183" s="32" t="n">
        <v>45</v>
      </c>
      <c r="C3183" s="7" t="n">
        <v>5</v>
      </c>
      <c r="D3183" s="7" t="n">
        <v>3</v>
      </c>
      <c r="E3183" s="7" t="n">
        <v>4</v>
      </c>
      <c r="F3183" s="7" t="n">
        <v>0</v>
      </c>
    </row>
    <row r="3184" spans="1:9">
      <c r="A3184" t="s">
        <v>4</v>
      </c>
      <c r="B3184" s="4" t="s">
        <v>5</v>
      </c>
      <c r="C3184" s="4" t="s">
        <v>13</v>
      </c>
      <c r="D3184" s="4" t="s">
        <v>13</v>
      </c>
      <c r="E3184" s="4" t="s">
        <v>22</v>
      </c>
      <c r="F3184" s="4" t="s">
        <v>10</v>
      </c>
    </row>
    <row r="3185" spans="1:9">
      <c r="A3185" t="n">
        <v>24895</v>
      </c>
      <c r="B3185" s="32" t="n">
        <v>45</v>
      </c>
      <c r="C3185" s="7" t="n">
        <v>11</v>
      </c>
      <c r="D3185" s="7" t="n">
        <v>3</v>
      </c>
      <c r="E3185" s="7" t="n">
        <v>40</v>
      </c>
      <c r="F3185" s="7" t="n">
        <v>0</v>
      </c>
    </row>
    <row r="3186" spans="1:9">
      <c r="A3186" t="s">
        <v>4</v>
      </c>
      <c r="B3186" s="4" t="s">
        <v>5</v>
      </c>
      <c r="C3186" s="4" t="s">
        <v>13</v>
      </c>
      <c r="D3186" s="4" t="s">
        <v>13</v>
      </c>
      <c r="E3186" s="4" t="s">
        <v>22</v>
      </c>
      <c r="F3186" s="4" t="s">
        <v>10</v>
      </c>
    </row>
    <row r="3187" spans="1:9">
      <c r="A3187" t="n">
        <v>24904</v>
      </c>
      <c r="B3187" s="32" t="n">
        <v>45</v>
      </c>
      <c r="C3187" s="7" t="n">
        <v>5</v>
      </c>
      <c r="D3187" s="7" t="n">
        <v>3</v>
      </c>
      <c r="E3187" s="7" t="n">
        <v>3.20000004768372</v>
      </c>
      <c r="F3187" s="7" t="n">
        <v>3000</v>
      </c>
    </row>
    <row r="3188" spans="1:9">
      <c r="A3188" t="s">
        <v>4</v>
      </c>
      <c r="B3188" s="4" t="s">
        <v>5</v>
      </c>
      <c r="C3188" s="4" t="s">
        <v>13</v>
      </c>
      <c r="D3188" s="4" t="s">
        <v>13</v>
      </c>
      <c r="E3188" s="4" t="s">
        <v>9</v>
      </c>
      <c r="F3188" s="4" t="s">
        <v>13</v>
      </c>
      <c r="G3188" s="4" t="s">
        <v>13</v>
      </c>
    </row>
    <row r="3189" spans="1:9">
      <c r="A3189" t="n">
        <v>24913</v>
      </c>
      <c r="B3189" s="75" t="n">
        <v>8</v>
      </c>
      <c r="C3189" s="7" t="n">
        <v>5</v>
      </c>
      <c r="D3189" s="7" t="n">
        <v>0</v>
      </c>
      <c r="E3189" s="7" t="n">
        <v>0</v>
      </c>
      <c r="F3189" s="7" t="n">
        <v>19</v>
      </c>
      <c r="G3189" s="7" t="n">
        <v>1</v>
      </c>
    </row>
    <row r="3190" spans="1:9">
      <c r="A3190" t="s">
        <v>4</v>
      </c>
      <c r="B3190" s="4" t="s">
        <v>5</v>
      </c>
      <c r="C3190" s="4" t="s">
        <v>13</v>
      </c>
      <c r="D3190" s="4" t="s">
        <v>10</v>
      </c>
      <c r="E3190" s="4" t="s">
        <v>10</v>
      </c>
      <c r="F3190" s="4" t="s">
        <v>9</v>
      </c>
      <c r="G3190" s="4" t="s">
        <v>9</v>
      </c>
      <c r="H3190" s="4" t="s">
        <v>9</v>
      </c>
    </row>
    <row r="3191" spans="1:9">
      <c r="A3191" t="n">
        <v>24922</v>
      </c>
      <c r="B3191" s="74" t="n">
        <v>97</v>
      </c>
      <c r="C3191" s="7" t="n">
        <v>6</v>
      </c>
      <c r="D3191" s="7" t="n">
        <v>0</v>
      </c>
      <c r="E3191" s="7" t="n">
        <v>0</v>
      </c>
      <c r="F3191" s="7" t="n">
        <v>-1063256064</v>
      </c>
      <c r="G3191" s="7" t="n">
        <v>1065353216</v>
      </c>
      <c r="H3191" s="7" t="n">
        <v>1086324736</v>
      </c>
    </row>
    <row r="3192" spans="1:9">
      <c r="A3192" t="s">
        <v>4</v>
      </c>
      <c r="B3192" s="4" t="s">
        <v>5</v>
      </c>
      <c r="C3192" s="4" t="s">
        <v>6</v>
      </c>
      <c r="D3192" s="4" t="s">
        <v>6</v>
      </c>
    </row>
    <row r="3193" spans="1:9">
      <c r="A3193" t="n">
        <v>24940</v>
      </c>
      <c r="B3193" s="76" t="n">
        <v>70</v>
      </c>
      <c r="C3193" s="7" t="s">
        <v>194</v>
      </c>
      <c r="D3193" s="7" t="s">
        <v>253</v>
      </c>
    </row>
    <row r="3194" spans="1:9">
      <c r="A3194" t="s">
        <v>4</v>
      </c>
      <c r="B3194" s="4" t="s">
        <v>5</v>
      </c>
      <c r="C3194" s="4" t="s">
        <v>13</v>
      </c>
      <c r="D3194" s="4" t="s">
        <v>10</v>
      </c>
      <c r="E3194" s="4" t="s">
        <v>22</v>
      </c>
    </row>
    <row r="3195" spans="1:9">
      <c r="A3195" t="n">
        <v>24956</v>
      </c>
      <c r="B3195" s="34" t="n">
        <v>58</v>
      </c>
      <c r="C3195" s="7" t="n">
        <v>100</v>
      </c>
      <c r="D3195" s="7" t="n">
        <v>1000</v>
      </c>
      <c r="E3195" s="7" t="n">
        <v>1</v>
      </c>
    </row>
    <row r="3196" spans="1:9">
      <c r="A3196" t="s">
        <v>4</v>
      </c>
      <c r="B3196" s="4" t="s">
        <v>5</v>
      </c>
      <c r="C3196" s="4" t="s">
        <v>13</v>
      </c>
      <c r="D3196" s="4" t="s">
        <v>10</v>
      </c>
    </row>
    <row r="3197" spans="1:9">
      <c r="A3197" t="n">
        <v>24964</v>
      </c>
      <c r="B3197" s="34" t="n">
        <v>58</v>
      </c>
      <c r="C3197" s="7" t="n">
        <v>255</v>
      </c>
      <c r="D3197" s="7" t="n">
        <v>0</v>
      </c>
    </row>
    <row r="3198" spans="1:9">
      <c r="A3198" t="s">
        <v>4</v>
      </c>
      <c r="B3198" s="4" t="s">
        <v>5</v>
      </c>
      <c r="C3198" s="4" t="s">
        <v>10</v>
      </c>
    </row>
    <row r="3199" spans="1:9">
      <c r="A3199" t="n">
        <v>24968</v>
      </c>
      <c r="B3199" s="30" t="n">
        <v>16</v>
      </c>
      <c r="C3199" s="7" t="n">
        <v>2000</v>
      </c>
    </row>
    <row r="3200" spans="1:9">
      <c r="A3200" t="s">
        <v>4</v>
      </c>
      <c r="B3200" s="4" t="s">
        <v>5</v>
      </c>
      <c r="C3200" s="4" t="s">
        <v>13</v>
      </c>
      <c r="D3200" s="4" t="s">
        <v>10</v>
      </c>
      <c r="E3200" s="4" t="s">
        <v>22</v>
      </c>
      <c r="F3200" s="4" t="s">
        <v>10</v>
      </c>
      <c r="G3200" s="4" t="s">
        <v>9</v>
      </c>
      <c r="H3200" s="4" t="s">
        <v>9</v>
      </c>
      <c r="I3200" s="4" t="s">
        <v>10</v>
      </c>
      <c r="J3200" s="4" t="s">
        <v>10</v>
      </c>
      <c r="K3200" s="4" t="s">
        <v>9</v>
      </c>
      <c r="L3200" s="4" t="s">
        <v>9</v>
      </c>
      <c r="M3200" s="4" t="s">
        <v>9</v>
      </c>
      <c r="N3200" s="4" t="s">
        <v>9</v>
      </c>
      <c r="O3200" s="4" t="s">
        <v>6</v>
      </c>
    </row>
    <row r="3201" spans="1:15">
      <c r="A3201" t="n">
        <v>24971</v>
      </c>
      <c r="B3201" s="59" t="n">
        <v>50</v>
      </c>
      <c r="C3201" s="7" t="n">
        <v>0</v>
      </c>
      <c r="D3201" s="7" t="n">
        <v>2207</v>
      </c>
      <c r="E3201" s="7" t="n">
        <v>1</v>
      </c>
      <c r="F3201" s="7" t="n">
        <v>0</v>
      </c>
      <c r="G3201" s="7" t="n">
        <v>0</v>
      </c>
      <c r="H3201" s="7" t="n">
        <v>-1061158912</v>
      </c>
      <c r="I3201" s="7" t="n">
        <v>0</v>
      </c>
      <c r="J3201" s="7" t="n">
        <v>65533</v>
      </c>
      <c r="K3201" s="7" t="n">
        <v>0</v>
      </c>
      <c r="L3201" s="7" t="n">
        <v>0</v>
      </c>
      <c r="M3201" s="7" t="n">
        <v>0</v>
      </c>
      <c r="N3201" s="7" t="n">
        <v>0</v>
      </c>
      <c r="O3201" s="7" t="s">
        <v>12</v>
      </c>
    </row>
    <row r="3202" spans="1:15">
      <c r="A3202" t="s">
        <v>4</v>
      </c>
      <c r="B3202" s="4" t="s">
        <v>5</v>
      </c>
      <c r="C3202" s="4" t="s">
        <v>6</v>
      </c>
      <c r="D3202" s="4" t="s">
        <v>6</v>
      </c>
    </row>
    <row r="3203" spans="1:15">
      <c r="A3203" t="n">
        <v>25010</v>
      </c>
      <c r="B3203" s="76" t="n">
        <v>70</v>
      </c>
      <c r="C3203" s="7" t="s">
        <v>194</v>
      </c>
      <c r="D3203" s="7" t="s">
        <v>254</v>
      </c>
    </row>
    <row r="3204" spans="1:15">
      <c r="A3204" t="s">
        <v>4</v>
      </c>
      <c r="B3204" s="4" t="s">
        <v>5</v>
      </c>
      <c r="C3204" s="4" t="s">
        <v>13</v>
      </c>
      <c r="D3204" s="4" t="s">
        <v>10</v>
      </c>
    </row>
    <row r="3205" spans="1:15">
      <c r="A3205" t="n">
        <v>25025</v>
      </c>
      <c r="B3205" s="32" t="n">
        <v>45</v>
      </c>
      <c r="C3205" s="7" t="n">
        <v>7</v>
      </c>
      <c r="D3205" s="7" t="n">
        <v>255</v>
      </c>
    </row>
    <row r="3206" spans="1:15">
      <c r="A3206" t="s">
        <v>4</v>
      </c>
      <c r="B3206" s="4" t="s">
        <v>5</v>
      </c>
      <c r="C3206" s="4" t="s">
        <v>13</v>
      </c>
      <c r="D3206" s="4" t="s">
        <v>10</v>
      </c>
      <c r="E3206" s="4" t="s">
        <v>22</v>
      </c>
    </row>
    <row r="3207" spans="1:15">
      <c r="A3207" t="n">
        <v>25029</v>
      </c>
      <c r="B3207" s="34" t="n">
        <v>58</v>
      </c>
      <c r="C3207" s="7" t="n">
        <v>101</v>
      </c>
      <c r="D3207" s="7" t="n">
        <v>500</v>
      </c>
      <c r="E3207" s="7" t="n">
        <v>1</v>
      </c>
    </row>
    <row r="3208" spans="1:15">
      <c r="A3208" t="s">
        <v>4</v>
      </c>
      <c r="B3208" s="4" t="s">
        <v>5</v>
      </c>
      <c r="C3208" s="4" t="s">
        <v>13</v>
      </c>
      <c r="D3208" s="4" t="s">
        <v>10</v>
      </c>
    </row>
    <row r="3209" spans="1:15">
      <c r="A3209" t="n">
        <v>25037</v>
      </c>
      <c r="B3209" s="34" t="n">
        <v>58</v>
      </c>
      <c r="C3209" s="7" t="n">
        <v>254</v>
      </c>
      <c r="D3209" s="7" t="n">
        <v>0</v>
      </c>
    </row>
    <row r="3210" spans="1:15">
      <c r="A3210" t="s">
        <v>4</v>
      </c>
      <c r="B3210" s="4" t="s">
        <v>5</v>
      </c>
      <c r="C3210" s="4" t="s">
        <v>13</v>
      </c>
      <c r="D3210" s="4" t="s">
        <v>13</v>
      </c>
      <c r="E3210" s="4" t="s">
        <v>22</v>
      </c>
      <c r="F3210" s="4" t="s">
        <v>22</v>
      </c>
      <c r="G3210" s="4" t="s">
        <v>22</v>
      </c>
      <c r="H3210" s="4" t="s">
        <v>10</v>
      </c>
    </row>
    <row r="3211" spans="1:15">
      <c r="A3211" t="n">
        <v>25041</v>
      </c>
      <c r="B3211" s="32" t="n">
        <v>45</v>
      </c>
      <c r="C3211" s="7" t="n">
        <v>2</v>
      </c>
      <c r="D3211" s="7" t="n">
        <v>3</v>
      </c>
      <c r="E3211" s="7" t="n">
        <v>-18.7900009155273</v>
      </c>
      <c r="F3211" s="7" t="n">
        <v>-213.589996337891</v>
      </c>
      <c r="G3211" s="7" t="n">
        <v>-390.649993896484</v>
      </c>
      <c r="H3211" s="7" t="n">
        <v>0</v>
      </c>
    </row>
    <row r="3212" spans="1:15">
      <c r="A3212" t="s">
        <v>4</v>
      </c>
      <c r="B3212" s="4" t="s">
        <v>5</v>
      </c>
      <c r="C3212" s="4" t="s">
        <v>13</v>
      </c>
      <c r="D3212" s="4" t="s">
        <v>13</v>
      </c>
      <c r="E3212" s="4" t="s">
        <v>22</v>
      </c>
      <c r="F3212" s="4" t="s">
        <v>22</v>
      </c>
      <c r="G3212" s="4" t="s">
        <v>22</v>
      </c>
      <c r="H3212" s="4" t="s">
        <v>10</v>
      </c>
      <c r="I3212" s="4" t="s">
        <v>13</v>
      </c>
    </row>
    <row r="3213" spans="1:15">
      <c r="A3213" t="n">
        <v>25058</v>
      </c>
      <c r="B3213" s="32" t="n">
        <v>45</v>
      </c>
      <c r="C3213" s="7" t="n">
        <v>4</v>
      </c>
      <c r="D3213" s="7" t="n">
        <v>3</v>
      </c>
      <c r="E3213" s="7" t="n">
        <v>10.6899995803833</v>
      </c>
      <c r="F3213" s="7" t="n">
        <v>348.079986572266</v>
      </c>
      <c r="G3213" s="7" t="n">
        <v>0</v>
      </c>
      <c r="H3213" s="7" t="n">
        <v>0</v>
      </c>
      <c r="I3213" s="7" t="n">
        <v>0</v>
      </c>
    </row>
    <row r="3214" spans="1:15">
      <c r="A3214" t="s">
        <v>4</v>
      </c>
      <c r="B3214" s="4" t="s">
        <v>5</v>
      </c>
      <c r="C3214" s="4" t="s">
        <v>13</v>
      </c>
      <c r="D3214" s="4" t="s">
        <v>13</v>
      </c>
      <c r="E3214" s="4" t="s">
        <v>22</v>
      </c>
      <c r="F3214" s="4" t="s">
        <v>10</v>
      </c>
    </row>
    <row r="3215" spans="1:15">
      <c r="A3215" t="n">
        <v>25076</v>
      </c>
      <c r="B3215" s="32" t="n">
        <v>45</v>
      </c>
      <c r="C3215" s="7" t="n">
        <v>5</v>
      </c>
      <c r="D3215" s="7" t="n">
        <v>3</v>
      </c>
      <c r="E3215" s="7" t="n">
        <v>1.5</v>
      </c>
      <c r="F3215" s="7" t="n">
        <v>0</v>
      </c>
    </row>
    <row r="3216" spans="1:15">
      <c r="A3216" t="s">
        <v>4</v>
      </c>
      <c r="B3216" s="4" t="s">
        <v>5</v>
      </c>
      <c r="C3216" s="4" t="s">
        <v>13</v>
      </c>
      <c r="D3216" s="4" t="s">
        <v>13</v>
      </c>
      <c r="E3216" s="4" t="s">
        <v>22</v>
      </c>
      <c r="F3216" s="4" t="s">
        <v>10</v>
      </c>
    </row>
    <row r="3217" spans="1:15">
      <c r="A3217" t="n">
        <v>25085</v>
      </c>
      <c r="B3217" s="32" t="n">
        <v>45</v>
      </c>
      <c r="C3217" s="7" t="n">
        <v>11</v>
      </c>
      <c r="D3217" s="7" t="n">
        <v>3</v>
      </c>
      <c r="E3217" s="7" t="n">
        <v>40</v>
      </c>
      <c r="F3217" s="7" t="n">
        <v>0</v>
      </c>
    </row>
    <row r="3218" spans="1:15">
      <c r="A3218" t="s">
        <v>4</v>
      </c>
      <c r="B3218" s="4" t="s">
        <v>5</v>
      </c>
      <c r="C3218" s="4" t="s">
        <v>13</v>
      </c>
      <c r="D3218" s="4" t="s">
        <v>13</v>
      </c>
      <c r="E3218" s="4" t="s">
        <v>22</v>
      </c>
      <c r="F3218" s="4" t="s">
        <v>22</v>
      </c>
      <c r="G3218" s="4" t="s">
        <v>22</v>
      </c>
      <c r="H3218" s="4" t="s">
        <v>10</v>
      </c>
      <c r="I3218" s="4" t="s">
        <v>13</v>
      </c>
    </row>
    <row r="3219" spans="1:15">
      <c r="A3219" t="n">
        <v>25094</v>
      </c>
      <c r="B3219" s="32" t="n">
        <v>45</v>
      </c>
      <c r="C3219" s="7" t="n">
        <v>4</v>
      </c>
      <c r="D3219" s="7" t="n">
        <v>3</v>
      </c>
      <c r="E3219" s="7" t="n">
        <v>8.51000022888184</v>
      </c>
      <c r="F3219" s="7" t="n">
        <v>326.859985351563</v>
      </c>
      <c r="G3219" s="7" t="n">
        <v>0</v>
      </c>
      <c r="H3219" s="7" t="n">
        <v>20000</v>
      </c>
      <c r="I3219" s="7" t="n">
        <v>1</v>
      </c>
    </row>
    <row r="3220" spans="1:15">
      <c r="A3220" t="s">
        <v>4</v>
      </c>
      <c r="B3220" s="4" t="s">
        <v>5</v>
      </c>
      <c r="C3220" s="4" t="s">
        <v>13</v>
      </c>
      <c r="D3220" s="4" t="s">
        <v>10</v>
      </c>
    </row>
    <row r="3221" spans="1:15">
      <c r="A3221" t="n">
        <v>25112</v>
      </c>
      <c r="B3221" s="34" t="n">
        <v>58</v>
      </c>
      <c r="C3221" s="7" t="n">
        <v>255</v>
      </c>
      <c r="D3221" s="7" t="n">
        <v>0</v>
      </c>
    </row>
    <row r="3222" spans="1:15">
      <c r="A3222" t="s">
        <v>4</v>
      </c>
      <c r="B3222" s="4" t="s">
        <v>5</v>
      </c>
      <c r="C3222" s="4" t="s">
        <v>10</v>
      </c>
    </row>
    <row r="3223" spans="1:15">
      <c r="A3223" t="n">
        <v>25116</v>
      </c>
      <c r="B3223" s="30" t="n">
        <v>16</v>
      </c>
      <c r="C3223" s="7" t="n">
        <v>1000</v>
      </c>
    </row>
    <row r="3224" spans="1:15">
      <c r="A3224" t="s">
        <v>4</v>
      </c>
      <c r="B3224" s="4" t="s">
        <v>5</v>
      </c>
      <c r="C3224" s="4" t="s">
        <v>13</v>
      </c>
      <c r="D3224" s="4" t="s">
        <v>10</v>
      </c>
      <c r="E3224" s="4" t="s">
        <v>6</v>
      </c>
    </row>
    <row r="3225" spans="1:15">
      <c r="A3225" t="n">
        <v>25119</v>
      </c>
      <c r="B3225" s="36" t="n">
        <v>51</v>
      </c>
      <c r="C3225" s="7" t="n">
        <v>4</v>
      </c>
      <c r="D3225" s="7" t="n">
        <v>7032</v>
      </c>
      <c r="E3225" s="7" t="s">
        <v>255</v>
      </c>
    </row>
    <row r="3226" spans="1:15">
      <c r="A3226" t="s">
        <v>4</v>
      </c>
      <c r="B3226" s="4" t="s">
        <v>5</v>
      </c>
      <c r="C3226" s="4" t="s">
        <v>10</v>
      </c>
    </row>
    <row r="3227" spans="1:15">
      <c r="A3227" t="n">
        <v>25132</v>
      </c>
      <c r="B3227" s="30" t="n">
        <v>16</v>
      </c>
      <c r="C3227" s="7" t="n">
        <v>0</v>
      </c>
    </row>
    <row r="3228" spans="1:15">
      <c r="A3228" t="s">
        <v>4</v>
      </c>
      <c r="B3228" s="4" t="s">
        <v>5</v>
      </c>
      <c r="C3228" s="4" t="s">
        <v>10</v>
      </c>
      <c r="D3228" s="4" t="s">
        <v>13</v>
      </c>
      <c r="E3228" s="4" t="s">
        <v>9</v>
      </c>
      <c r="F3228" s="4" t="s">
        <v>37</v>
      </c>
      <c r="G3228" s="4" t="s">
        <v>13</v>
      </c>
      <c r="H3228" s="4" t="s">
        <v>13</v>
      </c>
    </row>
    <row r="3229" spans="1:15">
      <c r="A3229" t="n">
        <v>25135</v>
      </c>
      <c r="B3229" s="37" t="n">
        <v>26</v>
      </c>
      <c r="C3229" s="7" t="n">
        <v>7032</v>
      </c>
      <c r="D3229" s="7" t="n">
        <v>17</v>
      </c>
      <c r="E3229" s="7" t="n">
        <v>60673</v>
      </c>
      <c r="F3229" s="7" t="s">
        <v>256</v>
      </c>
      <c r="G3229" s="7" t="n">
        <v>2</v>
      </c>
      <c r="H3229" s="7" t="n">
        <v>0</v>
      </c>
    </row>
    <row r="3230" spans="1:15">
      <c r="A3230" t="s">
        <v>4</v>
      </c>
      <c r="B3230" s="4" t="s">
        <v>5</v>
      </c>
    </row>
    <row r="3231" spans="1:15">
      <c r="A3231" t="n">
        <v>25209</v>
      </c>
      <c r="B3231" s="28" t="n">
        <v>28</v>
      </c>
    </row>
    <row r="3232" spans="1:15">
      <c r="A3232" t="s">
        <v>4</v>
      </c>
      <c r="B3232" s="4" t="s">
        <v>5</v>
      </c>
      <c r="C3232" s="4" t="s">
        <v>13</v>
      </c>
      <c r="D3232" s="4" t="s">
        <v>10</v>
      </c>
      <c r="E3232" s="4" t="s">
        <v>6</v>
      </c>
    </row>
    <row r="3233" spans="1:9">
      <c r="A3233" t="n">
        <v>25210</v>
      </c>
      <c r="B3233" s="36" t="n">
        <v>51</v>
      </c>
      <c r="C3233" s="7" t="n">
        <v>4</v>
      </c>
      <c r="D3233" s="7" t="n">
        <v>0</v>
      </c>
      <c r="E3233" s="7" t="s">
        <v>209</v>
      </c>
    </row>
    <row r="3234" spans="1:9">
      <c r="A3234" t="s">
        <v>4</v>
      </c>
      <c r="B3234" s="4" t="s">
        <v>5</v>
      </c>
      <c r="C3234" s="4" t="s">
        <v>10</v>
      </c>
    </row>
    <row r="3235" spans="1:9">
      <c r="A3235" t="n">
        <v>25224</v>
      </c>
      <c r="B3235" s="30" t="n">
        <v>16</v>
      </c>
      <c r="C3235" s="7" t="n">
        <v>0</v>
      </c>
    </row>
    <row r="3236" spans="1:9">
      <c r="A3236" t="s">
        <v>4</v>
      </c>
      <c r="B3236" s="4" t="s">
        <v>5</v>
      </c>
      <c r="C3236" s="4" t="s">
        <v>10</v>
      </c>
      <c r="D3236" s="4" t="s">
        <v>13</v>
      </c>
      <c r="E3236" s="4" t="s">
        <v>9</v>
      </c>
      <c r="F3236" s="4" t="s">
        <v>37</v>
      </c>
      <c r="G3236" s="4" t="s">
        <v>13</v>
      </c>
      <c r="H3236" s="4" t="s">
        <v>13</v>
      </c>
    </row>
    <row r="3237" spans="1:9">
      <c r="A3237" t="n">
        <v>25227</v>
      </c>
      <c r="B3237" s="37" t="n">
        <v>26</v>
      </c>
      <c r="C3237" s="7" t="n">
        <v>0</v>
      </c>
      <c r="D3237" s="7" t="n">
        <v>17</v>
      </c>
      <c r="E3237" s="7" t="n">
        <v>60674</v>
      </c>
      <c r="F3237" s="7" t="s">
        <v>257</v>
      </c>
      <c r="G3237" s="7" t="n">
        <v>2</v>
      </c>
      <c r="H3237" s="7" t="n">
        <v>0</v>
      </c>
    </row>
    <row r="3238" spans="1:9">
      <c r="A3238" t="s">
        <v>4</v>
      </c>
      <c r="B3238" s="4" t="s">
        <v>5</v>
      </c>
    </row>
    <row r="3239" spans="1:9">
      <c r="A3239" t="n">
        <v>25266</v>
      </c>
      <c r="B3239" s="28" t="n">
        <v>28</v>
      </c>
    </row>
    <row r="3240" spans="1:9">
      <c r="A3240" t="s">
        <v>4</v>
      </c>
      <c r="B3240" s="4" t="s">
        <v>5</v>
      </c>
      <c r="C3240" s="4" t="s">
        <v>13</v>
      </c>
      <c r="D3240" s="4" t="s">
        <v>10</v>
      </c>
      <c r="E3240" s="4" t="s">
        <v>6</v>
      </c>
      <c r="F3240" s="4" t="s">
        <v>6</v>
      </c>
      <c r="G3240" s="4" t="s">
        <v>6</v>
      </c>
      <c r="H3240" s="4" t="s">
        <v>6</v>
      </c>
    </row>
    <row r="3241" spans="1:9">
      <c r="A3241" t="n">
        <v>25267</v>
      </c>
      <c r="B3241" s="36" t="n">
        <v>51</v>
      </c>
      <c r="C3241" s="7" t="n">
        <v>3</v>
      </c>
      <c r="D3241" s="7" t="n">
        <v>7032</v>
      </c>
      <c r="E3241" s="7" t="s">
        <v>51</v>
      </c>
      <c r="F3241" s="7" t="s">
        <v>51</v>
      </c>
      <c r="G3241" s="7" t="s">
        <v>50</v>
      </c>
      <c r="H3241" s="7" t="s">
        <v>51</v>
      </c>
    </row>
    <row r="3242" spans="1:9">
      <c r="A3242" t="s">
        <v>4</v>
      </c>
      <c r="B3242" s="4" t="s">
        <v>5</v>
      </c>
      <c r="C3242" s="4" t="s">
        <v>10</v>
      </c>
      <c r="D3242" s="4" t="s">
        <v>10</v>
      </c>
      <c r="E3242" s="4" t="s">
        <v>10</v>
      </c>
    </row>
    <row r="3243" spans="1:9">
      <c r="A3243" t="n">
        <v>25280</v>
      </c>
      <c r="B3243" s="58" t="n">
        <v>61</v>
      </c>
      <c r="C3243" s="7" t="n">
        <v>7032</v>
      </c>
      <c r="D3243" s="7" t="n">
        <v>0</v>
      </c>
      <c r="E3243" s="7" t="n">
        <v>1000</v>
      </c>
    </row>
    <row r="3244" spans="1:9">
      <c r="A3244" t="s">
        <v>4</v>
      </c>
      <c r="B3244" s="4" t="s">
        <v>5</v>
      </c>
      <c r="C3244" s="4" t="s">
        <v>10</v>
      </c>
    </row>
    <row r="3245" spans="1:9">
      <c r="A3245" t="n">
        <v>25287</v>
      </c>
      <c r="B3245" s="30" t="n">
        <v>16</v>
      </c>
      <c r="C3245" s="7" t="n">
        <v>300</v>
      </c>
    </row>
    <row r="3246" spans="1:9">
      <c r="A3246" t="s">
        <v>4</v>
      </c>
      <c r="B3246" s="4" t="s">
        <v>5</v>
      </c>
      <c r="C3246" s="4" t="s">
        <v>13</v>
      </c>
      <c r="D3246" s="4" t="s">
        <v>10</v>
      </c>
      <c r="E3246" s="4" t="s">
        <v>6</v>
      </c>
    </row>
    <row r="3247" spans="1:9">
      <c r="A3247" t="n">
        <v>25290</v>
      </c>
      <c r="B3247" s="36" t="n">
        <v>51</v>
      </c>
      <c r="C3247" s="7" t="n">
        <v>4</v>
      </c>
      <c r="D3247" s="7" t="n">
        <v>7032</v>
      </c>
      <c r="E3247" s="7" t="s">
        <v>113</v>
      </c>
    </row>
    <row r="3248" spans="1:9">
      <c r="A3248" t="s">
        <v>4</v>
      </c>
      <c r="B3248" s="4" t="s">
        <v>5</v>
      </c>
      <c r="C3248" s="4" t="s">
        <v>10</v>
      </c>
    </row>
    <row r="3249" spans="1:8">
      <c r="A3249" t="n">
        <v>25304</v>
      </c>
      <c r="B3249" s="30" t="n">
        <v>16</v>
      </c>
      <c r="C3249" s="7" t="n">
        <v>0</v>
      </c>
    </row>
    <row r="3250" spans="1:8">
      <c r="A3250" t="s">
        <v>4</v>
      </c>
      <c r="B3250" s="4" t="s">
        <v>5</v>
      </c>
      <c r="C3250" s="4" t="s">
        <v>10</v>
      </c>
      <c r="D3250" s="4" t="s">
        <v>13</v>
      </c>
      <c r="E3250" s="4" t="s">
        <v>9</v>
      </c>
      <c r="F3250" s="4" t="s">
        <v>37</v>
      </c>
      <c r="G3250" s="4" t="s">
        <v>13</v>
      </c>
      <c r="H3250" s="4" t="s">
        <v>13</v>
      </c>
      <c r="I3250" s="4" t="s">
        <v>13</v>
      </c>
      <c r="J3250" s="4" t="s">
        <v>9</v>
      </c>
      <c r="K3250" s="4" t="s">
        <v>37</v>
      </c>
      <c r="L3250" s="4" t="s">
        <v>13</v>
      </c>
      <c r="M3250" s="4" t="s">
        <v>13</v>
      </c>
    </row>
    <row r="3251" spans="1:8">
      <c r="A3251" t="n">
        <v>25307</v>
      </c>
      <c r="B3251" s="37" t="n">
        <v>26</v>
      </c>
      <c r="C3251" s="7" t="n">
        <v>7032</v>
      </c>
      <c r="D3251" s="7" t="n">
        <v>17</v>
      </c>
      <c r="E3251" s="7" t="n">
        <v>60675</v>
      </c>
      <c r="F3251" s="7" t="s">
        <v>258</v>
      </c>
      <c r="G3251" s="7" t="n">
        <v>2</v>
      </c>
      <c r="H3251" s="7" t="n">
        <v>3</v>
      </c>
      <c r="I3251" s="7" t="n">
        <v>17</v>
      </c>
      <c r="J3251" s="7" t="n">
        <v>60676</v>
      </c>
      <c r="K3251" s="7" t="s">
        <v>259</v>
      </c>
      <c r="L3251" s="7" t="n">
        <v>2</v>
      </c>
      <c r="M3251" s="7" t="n">
        <v>0</v>
      </c>
    </row>
    <row r="3252" spans="1:8">
      <c r="A3252" t="s">
        <v>4</v>
      </c>
      <c r="B3252" s="4" t="s">
        <v>5</v>
      </c>
    </row>
    <row r="3253" spans="1:8">
      <c r="A3253" t="n">
        <v>25492</v>
      </c>
      <c r="B3253" s="28" t="n">
        <v>28</v>
      </c>
    </row>
    <row r="3254" spans="1:8">
      <c r="A3254" t="s">
        <v>4</v>
      </c>
      <c r="B3254" s="4" t="s">
        <v>5</v>
      </c>
      <c r="C3254" s="4" t="s">
        <v>13</v>
      </c>
      <c r="D3254" s="4" t="s">
        <v>10</v>
      </c>
      <c r="E3254" s="4" t="s">
        <v>6</v>
      </c>
    </row>
    <row r="3255" spans="1:8">
      <c r="A3255" t="n">
        <v>25493</v>
      </c>
      <c r="B3255" s="36" t="n">
        <v>51</v>
      </c>
      <c r="C3255" s="7" t="n">
        <v>4</v>
      </c>
      <c r="D3255" s="7" t="n">
        <v>0</v>
      </c>
      <c r="E3255" s="7" t="s">
        <v>217</v>
      </c>
    </row>
    <row r="3256" spans="1:8">
      <c r="A3256" t="s">
        <v>4</v>
      </c>
      <c r="B3256" s="4" t="s">
        <v>5</v>
      </c>
      <c r="C3256" s="4" t="s">
        <v>10</v>
      </c>
    </row>
    <row r="3257" spans="1:8">
      <c r="A3257" t="n">
        <v>25506</v>
      </c>
      <c r="B3257" s="30" t="n">
        <v>16</v>
      </c>
      <c r="C3257" s="7" t="n">
        <v>0</v>
      </c>
    </row>
    <row r="3258" spans="1:8">
      <c r="A3258" t="s">
        <v>4</v>
      </c>
      <c r="B3258" s="4" t="s">
        <v>5</v>
      </c>
      <c r="C3258" s="4" t="s">
        <v>10</v>
      </c>
      <c r="D3258" s="4" t="s">
        <v>13</v>
      </c>
      <c r="E3258" s="4" t="s">
        <v>9</v>
      </c>
      <c r="F3258" s="4" t="s">
        <v>37</v>
      </c>
      <c r="G3258" s="4" t="s">
        <v>13</v>
      </c>
      <c r="H3258" s="4" t="s">
        <v>13</v>
      </c>
    </row>
    <row r="3259" spans="1:8">
      <c r="A3259" t="n">
        <v>25509</v>
      </c>
      <c r="B3259" s="37" t="n">
        <v>26</v>
      </c>
      <c r="C3259" s="7" t="n">
        <v>0</v>
      </c>
      <c r="D3259" s="7" t="n">
        <v>17</v>
      </c>
      <c r="E3259" s="7" t="n">
        <v>60677</v>
      </c>
      <c r="F3259" s="7" t="s">
        <v>260</v>
      </c>
      <c r="G3259" s="7" t="n">
        <v>2</v>
      </c>
      <c r="H3259" s="7" t="n">
        <v>0</v>
      </c>
    </row>
    <row r="3260" spans="1:8">
      <c r="A3260" t="s">
        <v>4</v>
      </c>
      <c r="B3260" s="4" t="s">
        <v>5</v>
      </c>
    </row>
    <row r="3261" spans="1:8">
      <c r="A3261" t="n">
        <v>25537</v>
      </c>
      <c r="B3261" s="28" t="n">
        <v>28</v>
      </c>
    </row>
    <row r="3262" spans="1:8">
      <c r="A3262" t="s">
        <v>4</v>
      </c>
      <c r="B3262" s="4" t="s">
        <v>5</v>
      </c>
      <c r="C3262" s="4" t="s">
        <v>13</v>
      </c>
      <c r="D3262" s="4" t="s">
        <v>10</v>
      </c>
      <c r="E3262" s="4" t="s">
        <v>22</v>
      </c>
      <c r="F3262" s="4" t="s">
        <v>10</v>
      </c>
      <c r="G3262" s="4" t="s">
        <v>9</v>
      </c>
      <c r="H3262" s="4" t="s">
        <v>9</v>
      </c>
      <c r="I3262" s="4" t="s">
        <v>10</v>
      </c>
      <c r="J3262" s="4" t="s">
        <v>10</v>
      </c>
      <c r="K3262" s="4" t="s">
        <v>9</v>
      </c>
      <c r="L3262" s="4" t="s">
        <v>9</v>
      </c>
      <c r="M3262" s="4" t="s">
        <v>9</v>
      </c>
      <c r="N3262" s="4" t="s">
        <v>9</v>
      </c>
      <c r="O3262" s="4" t="s">
        <v>6</v>
      </c>
    </row>
    <row r="3263" spans="1:8">
      <c r="A3263" t="n">
        <v>25538</v>
      </c>
      <c r="B3263" s="59" t="n">
        <v>50</v>
      </c>
      <c r="C3263" s="7" t="n">
        <v>0</v>
      </c>
      <c r="D3263" s="7" t="n">
        <v>2206</v>
      </c>
      <c r="E3263" s="7" t="n">
        <v>1</v>
      </c>
      <c r="F3263" s="7" t="n">
        <v>0</v>
      </c>
      <c r="G3263" s="7" t="n">
        <v>0</v>
      </c>
      <c r="H3263" s="7" t="n">
        <v>0</v>
      </c>
      <c r="I3263" s="7" t="n">
        <v>0</v>
      </c>
      <c r="J3263" s="7" t="n">
        <v>65533</v>
      </c>
      <c r="K3263" s="7" t="n">
        <v>0</v>
      </c>
      <c r="L3263" s="7" t="n">
        <v>0</v>
      </c>
      <c r="M3263" s="7" t="n">
        <v>0</v>
      </c>
      <c r="N3263" s="7" t="n">
        <v>0</v>
      </c>
      <c r="O3263" s="7" t="s">
        <v>12</v>
      </c>
    </row>
    <row r="3264" spans="1:8">
      <c r="A3264" t="s">
        <v>4</v>
      </c>
      <c r="B3264" s="4" t="s">
        <v>5</v>
      </c>
      <c r="C3264" s="4" t="s">
        <v>10</v>
      </c>
    </row>
    <row r="3265" spans="1:15">
      <c r="A3265" t="n">
        <v>25577</v>
      </c>
      <c r="B3265" s="30" t="n">
        <v>16</v>
      </c>
      <c r="C3265" s="7" t="n">
        <v>800</v>
      </c>
    </row>
    <row r="3266" spans="1:15">
      <c r="A3266" t="s">
        <v>4</v>
      </c>
      <c r="B3266" s="4" t="s">
        <v>5</v>
      </c>
      <c r="C3266" s="4" t="s">
        <v>13</v>
      </c>
      <c r="D3266" s="4" t="s">
        <v>10</v>
      </c>
      <c r="E3266" s="4" t="s">
        <v>10</v>
      </c>
      <c r="F3266" s="4" t="s">
        <v>13</v>
      </c>
    </row>
    <row r="3267" spans="1:15">
      <c r="A3267" t="n">
        <v>25580</v>
      </c>
      <c r="B3267" s="26" t="n">
        <v>25</v>
      </c>
      <c r="C3267" s="7" t="n">
        <v>1</v>
      </c>
      <c r="D3267" s="7" t="n">
        <v>800</v>
      </c>
      <c r="E3267" s="7" t="n">
        <v>120</v>
      </c>
      <c r="F3267" s="7" t="n">
        <v>0</v>
      </c>
    </row>
    <row r="3268" spans="1:15">
      <c r="A3268" t="s">
        <v>4</v>
      </c>
      <c r="B3268" s="4" t="s">
        <v>5</v>
      </c>
      <c r="C3268" s="4" t="s">
        <v>6</v>
      </c>
      <c r="D3268" s="4" t="s">
        <v>10</v>
      </c>
    </row>
    <row r="3269" spans="1:15">
      <c r="A3269" t="n">
        <v>25587</v>
      </c>
      <c r="B3269" s="69" t="n">
        <v>29</v>
      </c>
      <c r="C3269" s="7" t="s">
        <v>261</v>
      </c>
      <c r="D3269" s="7" t="n">
        <v>65533</v>
      </c>
    </row>
    <row r="3270" spans="1:15">
      <c r="A3270" t="s">
        <v>4</v>
      </c>
      <c r="B3270" s="4" t="s">
        <v>5</v>
      </c>
      <c r="C3270" s="4" t="s">
        <v>13</v>
      </c>
      <c r="D3270" s="4" t="s">
        <v>10</v>
      </c>
      <c r="E3270" s="4" t="s">
        <v>6</v>
      </c>
    </row>
    <row r="3271" spans="1:15">
      <c r="A3271" t="n">
        <v>25612</v>
      </c>
      <c r="B3271" s="36" t="n">
        <v>51</v>
      </c>
      <c r="C3271" s="7" t="n">
        <v>4</v>
      </c>
      <c r="D3271" s="7" t="n">
        <v>7033</v>
      </c>
      <c r="E3271" s="7" t="s">
        <v>61</v>
      </c>
    </row>
    <row r="3272" spans="1:15">
      <c r="A3272" t="s">
        <v>4</v>
      </c>
      <c r="B3272" s="4" t="s">
        <v>5</v>
      </c>
      <c r="C3272" s="4" t="s">
        <v>10</v>
      </c>
    </row>
    <row r="3273" spans="1:15">
      <c r="A3273" t="n">
        <v>25625</v>
      </c>
      <c r="B3273" s="30" t="n">
        <v>16</v>
      </c>
      <c r="C3273" s="7" t="n">
        <v>0</v>
      </c>
    </row>
    <row r="3274" spans="1:15">
      <c r="A3274" t="s">
        <v>4</v>
      </c>
      <c r="B3274" s="4" t="s">
        <v>5</v>
      </c>
      <c r="C3274" s="4" t="s">
        <v>10</v>
      </c>
      <c r="D3274" s="4" t="s">
        <v>13</v>
      </c>
      <c r="E3274" s="4" t="s">
        <v>9</v>
      </c>
      <c r="F3274" s="4" t="s">
        <v>37</v>
      </c>
      <c r="G3274" s="4" t="s">
        <v>13</v>
      </c>
      <c r="H3274" s="4" t="s">
        <v>13</v>
      </c>
      <c r="I3274" s="4" t="s">
        <v>13</v>
      </c>
      <c r="J3274" s="4" t="s">
        <v>9</v>
      </c>
      <c r="K3274" s="4" t="s">
        <v>37</v>
      </c>
      <c r="L3274" s="4" t="s">
        <v>13</v>
      </c>
      <c r="M3274" s="4" t="s">
        <v>13</v>
      </c>
    </row>
    <row r="3275" spans="1:15">
      <c r="A3275" t="n">
        <v>25628</v>
      </c>
      <c r="B3275" s="37" t="n">
        <v>26</v>
      </c>
      <c r="C3275" s="7" t="n">
        <v>7033</v>
      </c>
      <c r="D3275" s="7" t="n">
        <v>17</v>
      </c>
      <c r="E3275" s="7" t="n">
        <v>60678</v>
      </c>
      <c r="F3275" s="7" t="s">
        <v>262</v>
      </c>
      <c r="G3275" s="7" t="n">
        <v>2</v>
      </c>
      <c r="H3275" s="7" t="n">
        <v>3</v>
      </c>
      <c r="I3275" s="7" t="n">
        <v>17</v>
      </c>
      <c r="J3275" s="7" t="n">
        <v>60679</v>
      </c>
      <c r="K3275" s="7" t="s">
        <v>263</v>
      </c>
      <c r="L3275" s="7" t="n">
        <v>2</v>
      </c>
      <c r="M3275" s="7" t="n">
        <v>0</v>
      </c>
    </row>
    <row r="3276" spans="1:15">
      <c r="A3276" t="s">
        <v>4</v>
      </c>
      <c r="B3276" s="4" t="s">
        <v>5</v>
      </c>
    </row>
    <row r="3277" spans="1:15">
      <c r="A3277" t="n">
        <v>25785</v>
      </c>
      <c r="B3277" s="28" t="n">
        <v>28</v>
      </c>
    </row>
    <row r="3278" spans="1:15">
      <c r="A3278" t="s">
        <v>4</v>
      </c>
      <c r="B3278" s="4" t="s">
        <v>5</v>
      </c>
      <c r="C3278" s="4" t="s">
        <v>6</v>
      </c>
      <c r="D3278" s="4" t="s">
        <v>10</v>
      </c>
    </row>
    <row r="3279" spans="1:15">
      <c r="A3279" t="n">
        <v>25786</v>
      </c>
      <c r="B3279" s="69" t="n">
        <v>29</v>
      </c>
      <c r="C3279" s="7" t="s">
        <v>12</v>
      </c>
      <c r="D3279" s="7" t="n">
        <v>65533</v>
      </c>
    </row>
    <row r="3280" spans="1:15">
      <c r="A3280" t="s">
        <v>4</v>
      </c>
      <c r="B3280" s="4" t="s">
        <v>5</v>
      </c>
      <c r="C3280" s="4" t="s">
        <v>13</v>
      </c>
      <c r="D3280" s="4" t="s">
        <v>10</v>
      </c>
      <c r="E3280" s="4" t="s">
        <v>10</v>
      </c>
      <c r="F3280" s="4" t="s">
        <v>13</v>
      </c>
    </row>
    <row r="3281" spans="1:13">
      <c r="A3281" t="n">
        <v>25790</v>
      </c>
      <c r="B3281" s="26" t="n">
        <v>25</v>
      </c>
      <c r="C3281" s="7" t="n">
        <v>1</v>
      </c>
      <c r="D3281" s="7" t="n">
        <v>65535</v>
      </c>
      <c r="E3281" s="7" t="n">
        <v>65535</v>
      </c>
      <c r="F3281" s="7" t="n">
        <v>0</v>
      </c>
    </row>
    <row r="3282" spans="1:13">
      <c r="A3282" t="s">
        <v>4</v>
      </c>
      <c r="B3282" s="4" t="s">
        <v>5</v>
      </c>
      <c r="C3282" s="4" t="s">
        <v>13</v>
      </c>
      <c r="D3282" s="4" t="s">
        <v>10</v>
      </c>
      <c r="E3282" s="4" t="s">
        <v>6</v>
      </c>
      <c r="F3282" s="4" t="s">
        <v>6</v>
      </c>
      <c r="G3282" s="4" t="s">
        <v>6</v>
      </c>
      <c r="H3282" s="4" t="s">
        <v>6</v>
      </c>
    </row>
    <row r="3283" spans="1:13">
      <c r="A3283" t="n">
        <v>25797</v>
      </c>
      <c r="B3283" s="36" t="n">
        <v>51</v>
      </c>
      <c r="C3283" s="7" t="n">
        <v>3</v>
      </c>
      <c r="D3283" s="7" t="n">
        <v>0</v>
      </c>
      <c r="E3283" s="7" t="s">
        <v>121</v>
      </c>
      <c r="F3283" s="7" t="s">
        <v>51</v>
      </c>
      <c r="G3283" s="7" t="s">
        <v>50</v>
      </c>
      <c r="H3283" s="7" t="s">
        <v>51</v>
      </c>
    </row>
    <row r="3284" spans="1:13">
      <c r="A3284" t="s">
        <v>4</v>
      </c>
      <c r="B3284" s="4" t="s">
        <v>5</v>
      </c>
      <c r="C3284" s="4" t="s">
        <v>10</v>
      </c>
      <c r="D3284" s="4" t="s">
        <v>13</v>
      </c>
      <c r="E3284" s="4" t="s">
        <v>22</v>
      </c>
      <c r="F3284" s="4" t="s">
        <v>10</v>
      </c>
    </row>
    <row r="3285" spans="1:13">
      <c r="A3285" t="n">
        <v>25810</v>
      </c>
      <c r="B3285" s="60" t="n">
        <v>59</v>
      </c>
      <c r="C3285" s="7" t="n">
        <v>0</v>
      </c>
      <c r="D3285" s="7" t="n">
        <v>13</v>
      </c>
      <c r="E3285" s="7" t="n">
        <v>0.150000005960464</v>
      </c>
      <c r="F3285" s="7" t="n">
        <v>0</v>
      </c>
    </row>
    <row r="3286" spans="1:13">
      <c r="A3286" t="s">
        <v>4</v>
      </c>
      <c r="B3286" s="4" t="s">
        <v>5</v>
      </c>
      <c r="C3286" s="4" t="s">
        <v>10</v>
      </c>
    </row>
    <row r="3287" spans="1:13">
      <c r="A3287" t="n">
        <v>25820</v>
      </c>
      <c r="B3287" s="30" t="n">
        <v>16</v>
      </c>
      <c r="C3287" s="7" t="n">
        <v>1000</v>
      </c>
    </row>
    <row r="3288" spans="1:13">
      <c r="A3288" t="s">
        <v>4</v>
      </c>
      <c r="B3288" s="4" t="s">
        <v>5</v>
      </c>
      <c r="C3288" s="4" t="s">
        <v>10</v>
      </c>
      <c r="D3288" s="4" t="s">
        <v>10</v>
      </c>
      <c r="E3288" s="4" t="s">
        <v>10</v>
      </c>
    </row>
    <row r="3289" spans="1:13">
      <c r="A3289" t="n">
        <v>25823</v>
      </c>
      <c r="B3289" s="58" t="n">
        <v>61</v>
      </c>
      <c r="C3289" s="7" t="n">
        <v>7032</v>
      </c>
      <c r="D3289" s="7" t="n">
        <v>65533</v>
      </c>
      <c r="E3289" s="7" t="n">
        <v>1000</v>
      </c>
    </row>
    <row r="3290" spans="1:13">
      <c r="A3290" t="s">
        <v>4</v>
      </c>
      <c r="B3290" s="4" t="s">
        <v>5</v>
      </c>
      <c r="C3290" s="4" t="s">
        <v>13</v>
      </c>
      <c r="D3290" s="4" t="s">
        <v>10</v>
      </c>
      <c r="E3290" s="4" t="s">
        <v>6</v>
      </c>
      <c r="F3290" s="4" t="s">
        <v>6</v>
      </c>
      <c r="G3290" s="4" t="s">
        <v>6</v>
      </c>
      <c r="H3290" s="4" t="s">
        <v>6</v>
      </c>
    </row>
    <row r="3291" spans="1:13">
      <c r="A3291" t="n">
        <v>25830</v>
      </c>
      <c r="B3291" s="36" t="n">
        <v>51</v>
      </c>
      <c r="C3291" s="7" t="n">
        <v>3</v>
      </c>
      <c r="D3291" s="7" t="n">
        <v>7032</v>
      </c>
      <c r="E3291" s="7" t="s">
        <v>51</v>
      </c>
      <c r="F3291" s="7" t="s">
        <v>51</v>
      </c>
      <c r="G3291" s="7" t="s">
        <v>50</v>
      </c>
      <c r="H3291" s="7" t="s">
        <v>51</v>
      </c>
    </row>
    <row r="3292" spans="1:13">
      <c r="A3292" t="s">
        <v>4</v>
      </c>
      <c r="B3292" s="4" t="s">
        <v>5</v>
      </c>
      <c r="C3292" s="4" t="s">
        <v>13</v>
      </c>
      <c r="D3292" s="4" t="s">
        <v>10</v>
      </c>
      <c r="E3292" s="4" t="s">
        <v>6</v>
      </c>
    </row>
    <row r="3293" spans="1:13">
      <c r="A3293" t="n">
        <v>25843</v>
      </c>
      <c r="B3293" s="36" t="n">
        <v>51</v>
      </c>
      <c r="C3293" s="7" t="n">
        <v>4</v>
      </c>
      <c r="D3293" s="7" t="n">
        <v>0</v>
      </c>
      <c r="E3293" s="7" t="s">
        <v>264</v>
      </c>
    </row>
    <row r="3294" spans="1:13">
      <c r="A3294" t="s">
        <v>4</v>
      </c>
      <c r="B3294" s="4" t="s">
        <v>5</v>
      </c>
      <c r="C3294" s="4" t="s">
        <v>10</v>
      </c>
    </row>
    <row r="3295" spans="1:13">
      <c r="A3295" t="n">
        <v>25857</v>
      </c>
      <c r="B3295" s="30" t="n">
        <v>16</v>
      </c>
      <c r="C3295" s="7" t="n">
        <v>0</v>
      </c>
    </row>
    <row r="3296" spans="1:13">
      <c r="A3296" t="s">
        <v>4</v>
      </c>
      <c r="B3296" s="4" t="s">
        <v>5</v>
      </c>
      <c r="C3296" s="4" t="s">
        <v>10</v>
      </c>
      <c r="D3296" s="4" t="s">
        <v>13</v>
      </c>
      <c r="E3296" s="4" t="s">
        <v>9</v>
      </c>
      <c r="F3296" s="4" t="s">
        <v>37</v>
      </c>
      <c r="G3296" s="4" t="s">
        <v>13</v>
      </c>
      <c r="H3296" s="4" t="s">
        <v>13</v>
      </c>
      <c r="I3296" s="4" t="s">
        <v>13</v>
      </c>
      <c r="J3296" s="4" t="s">
        <v>9</v>
      </c>
      <c r="K3296" s="4" t="s">
        <v>37</v>
      </c>
      <c r="L3296" s="4" t="s">
        <v>13</v>
      </c>
      <c r="M3296" s="4" t="s">
        <v>13</v>
      </c>
      <c r="N3296" s="4" t="s">
        <v>13</v>
      </c>
      <c r="O3296" s="4" t="s">
        <v>9</v>
      </c>
      <c r="P3296" s="4" t="s">
        <v>37</v>
      </c>
      <c r="Q3296" s="4" t="s">
        <v>13</v>
      </c>
      <c r="R3296" s="4" t="s">
        <v>13</v>
      </c>
    </row>
    <row r="3297" spans="1:18">
      <c r="A3297" t="n">
        <v>25860</v>
      </c>
      <c r="B3297" s="37" t="n">
        <v>26</v>
      </c>
      <c r="C3297" s="7" t="n">
        <v>0</v>
      </c>
      <c r="D3297" s="7" t="n">
        <v>17</v>
      </c>
      <c r="E3297" s="7" t="n">
        <v>60680</v>
      </c>
      <c r="F3297" s="7" t="s">
        <v>265</v>
      </c>
      <c r="G3297" s="7" t="n">
        <v>2</v>
      </c>
      <c r="H3297" s="7" t="n">
        <v>3</v>
      </c>
      <c r="I3297" s="7" t="n">
        <v>17</v>
      </c>
      <c r="J3297" s="7" t="n">
        <v>60681</v>
      </c>
      <c r="K3297" s="7" t="s">
        <v>266</v>
      </c>
      <c r="L3297" s="7" t="n">
        <v>2</v>
      </c>
      <c r="M3297" s="7" t="n">
        <v>3</v>
      </c>
      <c r="N3297" s="7" t="n">
        <v>17</v>
      </c>
      <c r="O3297" s="7" t="n">
        <v>60682</v>
      </c>
      <c r="P3297" s="7" t="s">
        <v>267</v>
      </c>
      <c r="Q3297" s="7" t="n">
        <v>2</v>
      </c>
      <c r="R3297" s="7" t="n">
        <v>0</v>
      </c>
    </row>
    <row r="3298" spans="1:18">
      <c r="A3298" t="s">
        <v>4</v>
      </c>
      <c r="B3298" s="4" t="s">
        <v>5</v>
      </c>
    </row>
    <row r="3299" spans="1:18">
      <c r="A3299" t="n">
        <v>26061</v>
      </c>
      <c r="B3299" s="28" t="n">
        <v>28</v>
      </c>
    </row>
    <row r="3300" spans="1:18">
      <c r="A3300" t="s">
        <v>4</v>
      </c>
      <c r="B3300" s="4" t="s">
        <v>5</v>
      </c>
      <c r="C3300" s="4" t="s">
        <v>13</v>
      </c>
      <c r="D3300" s="4" t="s">
        <v>10</v>
      </c>
      <c r="E3300" s="4" t="s">
        <v>10</v>
      </c>
      <c r="F3300" s="4" t="s">
        <v>13</v>
      </c>
    </row>
    <row r="3301" spans="1:18">
      <c r="A3301" t="n">
        <v>26062</v>
      </c>
      <c r="B3301" s="26" t="n">
        <v>25</v>
      </c>
      <c r="C3301" s="7" t="n">
        <v>1</v>
      </c>
      <c r="D3301" s="7" t="n">
        <v>800</v>
      </c>
      <c r="E3301" s="7" t="n">
        <v>120</v>
      </c>
      <c r="F3301" s="7" t="n">
        <v>0</v>
      </c>
    </row>
    <row r="3302" spans="1:18">
      <c r="A3302" t="s">
        <v>4</v>
      </c>
      <c r="B3302" s="4" t="s">
        <v>5</v>
      </c>
      <c r="C3302" s="4" t="s">
        <v>6</v>
      </c>
      <c r="D3302" s="4" t="s">
        <v>10</v>
      </c>
    </row>
    <row r="3303" spans="1:18">
      <c r="A3303" t="n">
        <v>26069</v>
      </c>
      <c r="B3303" s="69" t="n">
        <v>29</v>
      </c>
      <c r="C3303" s="7" t="s">
        <v>261</v>
      </c>
      <c r="D3303" s="7" t="n">
        <v>65533</v>
      </c>
    </row>
    <row r="3304" spans="1:18">
      <c r="A3304" t="s">
        <v>4</v>
      </c>
      <c r="B3304" s="4" t="s">
        <v>5</v>
      </c>
      <c r="C3304" s="4" t="s">
        <v>13</v>
      </c>
      <c r="D3304" s="4" t="s">
        <v>10</v>
      </c>
      <c r="E3304" s="4" t="s">
        <v>6</v>
      </c>
    </row>
    <row r="3305" spans="1:18">
      <c r="A3305" t="n">
        <v>26094</v>
      </c>
      <c r="B3305" s="36" t="n">
        <v>51</v>
      </c>
      <c r="C3305" s="7" t="n">
        <v>4</v>
      </c>
      <c r="D3305" s="7" t="n">
        <v>7033</v>
      </c>
      <c r="E3305" s="7" t="s">
        <v>61</v>
      </c>
    </row>
    <row r="3306" spans="1:18">
      <c r="A3306" t="s">
        <v>4</v>
      </c>
      <c r="B3306" s="4" t="s">
        <v>5</v>
      </c>
      <c r="C3306" s="4" t="s">
        <v>10</v>
      </c>
    </row>
    <row r="3307" spans="1:18">
      <c r="A3307" t="n">
        <v>26107</v>
      </c>
      <c r="B3307" s="30" t="n">
        <v>16</v>
      </c>
      <c r="C3307" s="7" t="n">
        <v>0</v>
      </c>
    </row>
    <row r="3308" spans="1:18">
      <c r="A3308" t="s">
        <v>4</v>
      </c>
      <c r="B3308" s="4" t="s">
        <v>5</v>
      </c>
      <c r="C3308" s="4" t="s">
        <v>10</v>
      </c>
      <c r="D3308" s="4" t="s">
        <v>13</v>
      </c>
      <c r="E3308" s="4" t="s">
        <v>9</v>
      </c>
      <c r="F3308" s="4" t="s">
        <v>37</v>
      </c>
      <c r="G3308" s="4" t="s">
        <v>13</v>
      </c>
      <c r="H3308" s="4" t="s">
        <v>13</v>
      </c>
    </row>
    <row r="3309" spans="1:18">
      <c r="A3309" t="n">
        <v>26110</v>
      </c>
      <c r="B3309" s="37" t="n">
        <v>26</v>
      </c>
      <c r="C3309" s="7" t="n">
        <v>7033</v>
      </c>
      <c r="D3309" s="7" t="n">
        <v>17</v>
      </c>
      <c r="E3309" s="7" t="n">
        <v>60683</v>
      </c>
      <c r="F3309" s="7" t="s">
        <v>268</v>
      </c>
      <c r="G3309" s="7" t="n">
        <v>2</v>
      </c>
      <c r="H3309" s="7" t="n">
        <v>0</v>
      </c>
    </row>
    <row r="3310" spans="1:18">
      <c r="A3310" t="s">
        <v>4</v>
      </c>
      <c r="B3310" s="4" t="s">
        <v>5</v>
      </c>
    </row>
    <row r="3311" spans="1:18">
      <c r="A3311" t="n">
        <v>26135</v>
      </c>
      <c r="B3311" s="28" t="n">
        <v>28</v>
      </c>
    </row>
    <row r="3312" spans="1:18">
      <c r="A3312" t="s">
        <v>4</v>
      </c>
      <c r="B3312" s="4" t="s">
        <v>5</v>
      </c>
      <c r="C3312" s="4" t="s">
        <v>6</v>
      </c>
      <c r="D3312" s="4" t="s">
        <v>10</v>
      </c>
    </row>
    <row r="3313" spans="1:18">
      <c r="A3313" t="n">
        <v>26136</v>
      </c>
      <c r="B3313" s="69" t="n">
        <v>29</v>
      </c>
      <c r="C3313" s="7" t="s">
        <v>12</v>
      </c>
      <c r="D3313" s="7" t="n">
        <v>65533</v>
      </c>
    </row>
    <row r="3314" spans="1:18">
      <c r="A3314" t="s">
        <v>4</v>
      </c>
      <c r="B3314" s="4" t="s">
        <v>5</v>
      </c>
      <c r="C3314" s="4" t="s">
        <v>13</v>
      </c>
      <c r="D3314" s="4" t="s">
        <v>10</v>
      </c>
      <c r="E3314" s="4" t="s">
        <v>10</v>
      </c>
      <c r="F3314" s="4" t="s">
        <v>13</v>
      </c>
    </row>
    <row r="3315" spans="1:18">
      <c r="A3315" t="n">
        <v>26140</v>
      </c>
      <c r="B3315" s="26" t="n">
        <v>25</v>
      </c>
      <c r="C3315" s="7" t="n">
        <v>1</v>
      </c>
      <c r="D3315" s="7" t="n">
        <v>65535</v>
      </c>
      <c r="E3315" s="7" t="n">
        <v>65535</v>
      </c>
      <c r="F3315" s="7" t="n">
        <v>0</v>
      </c>
    </row>
    <row r="3316" spans="1:18">
      <c r="A3316" t="s">
        <v>4</v>
      </c>
      <c r="B3316" s="4" t="s">
        <v>5</v>
      </c>
      <c r="C3316" s="4" t="s">
        <v>13</v>
      </c>
      <c r="D3316" s="4" t="s">
        <v>10</v>
      </c>
      <c r="E3316" s="4" t="s">
        <v>22</v>
      </c>
    </row>
    <row r="3317" spans="1:18">
      <c r="A3317" t="n">
        <v>26147</v>
      </c>
      <c r="B3317" s="34" t="n">
        <v>58</v>
      </c>
      <c r="C3317" s="7" t="n">
        <v>101</v>
      </c>
      <c r="D3317" s="7" t="n">
        <v>500</v>
      </c>
      <c r="E3317" s="7" t="n">
        <v>1</v>
      </c>
    </row>
    <row r="3318" spans="1:18">
      <c r="A3318" t="s">
        <v>4</v>
      </c>
      <c r="B3318" s="4" t="s">
        <v>5</v>
      </c>
      <c r="C3318" s="4" t="s">
        <v>13</v>
      </c>
      <c r="D3318" s="4" t="s">
        <v>10</v>
      </c>
    </row>
    <row r="3319" spans="1:18">
      <c r="A3319" t="n">
        <v>26155</v>
      </c>
      <c r="B3319" s="34" t="n">
        <v>58</v>
      </c>
      <c r="C3319" s="7" t="n">
        <v>254</v>
      </c>
      <c r="D3319" s="7" t="n">
        <v>0</v>
      </c>
    </row>
    <row r="3320" spans="1:18">
      <c r="A3320" t="s">
        <v>4</v>
      </c>
      <c r="B3320" s="4" t="s">
        <v>5</v>
      </c>
      <c r="C3320" s="4" t="s">
        <v>13</v>
      </c>
    </row>
    <row r="3321" spans="1:18">
      <c r="A3321" t="n">
        <v>26159</v>
      </c>
      <c r="B3321" s="32" t="n">
        <v>45</v>
      </c>
      <c r="C3321" s="7" t="n">
        <v>0</v>
      </c>
    </row>
    <row r="3322" spans="1:18">
      <c r="A3322" t="s">
        <v>4</v>
      </c>
      <c r="B3322" s="4" t="s">
        <v>5</v>
      </c>
      <c r="C3322" s="4" t="s">
        <v>13</v>
      </c>
      <c r="D3322" s="4" t="s">
        <v>13</v>
      </c>
      <c r="E3322" s="4" t="s">
        <v>22</v>
      </c>
      <c r="F3322" s="4" t="s">
        <v>22</v>
      </c>
      <c r="G3322" s="4" t="s">
        <v>22</v>
      </c>
      <c r="H3322" s="4" t="s">
        <v>10</v>
      </c>
    </row>
    <row r="3323" spans="1:18">
      <c r="A3323" t="n">
        <v>26161</v>
      </c>
      <c r="B3323" s="32" t="n">
        <v>45</v>
      </c>
      <c r="C3323" s="7" t="n">
        <v>2</v>
      </c>
      <c r="D3323" s="7" t="n">
        <v>3</v>
      </c>
      <c r="E3323" s="7" t="n">
        <v>-18.9099998474121</v>
      </c>
      <c r="F3323" s="7" t="n">
        <v>-213.429992675781</v>
      </c>
      <c r="G3323" s="7" t="n">
        <v>-390.640014648438</v>
      </c>
      <c r="H3323" s="7" t="n">
        <v>0</v>
      </c>
    </row>
    <row r="3324" spans="1:18">
      <c r="A3324" t="s">
        <v>4</v>
      </c>
      <c r="B3324" s="4" t="s">
        <v>5</v>
      </c>
      <c r="C3324" s="4" t="s">
        <v>13</v>
      </c>
      <c r="D3324" s="4" t="s">
        <v>13</v>
      </c>
      <c r="E3324" s="4" t="s">
        <v>22</v>
      </c>
      <c r="F3324" s="4" t="s">
        <v>22</v>
      </c>
      <c r="G3324" s="4" t="s">
        <v>22</v>
      </c>
      <c r="H3324" s="4" t="s">
        <v>10</v>
      </c>
      <c r="I3324" s="4" t="s">
        <v>13</v>
      </c>
    </row>
    <row r="3325" spans="1:18">
      <c r="A3325" t="n">
        <v>26178</v>
      </c>
      <c r="B3325" s="32" t="n">
        <v>45</v>
      </c>
      <c r="C3325" s="7" t="n">
        <v>4</v>
      </c>
      <c r="D3325" s="7" t="n">
        <v>3</v>
      </c>
      <c r="E3325" s="7" t="n">
        <v>347.140014648438</v>
      </c>
      <c r="F3325" s="7" t="n">
        <v>341.799987792969</v>
      </c>
      <c r="G3325" s="7" t="n">
        <v>0</v>
      </c>
      <c r="H3325" s="7" t="n">
        <v>0</v>
      </c>
      <c r="I3325" s="7" t="n">
        <v>0</v>
      </c>
    </row>
    <row r="3326" spans="1:18">
      <c r="A3326" t="s">
        <v>4</v>
      </c>
      <c r="B3326" s="4" t="s">
        <v>5</v>
      </c>
      <c r="C3326" s="4" t="s">
        <v>13</v>
      </c>
      <c r="D3326" s="4" t="s">
        <v>13</v>
      </c>
      <c r="E3326" s="4" t="s">
        <v>22</v>
      </c>
      <c r="F3326" s="4" t="s">
        <v>10</v>
      </c>
    </row>
    <row r="3327" spans="1:18">
      <c r="A3327" t="n">
        <v>26196</v>
      </c>
      <c r="B3327" s="32" t="n">
        <v>45</v>
      </c>
      <c r="C3327" s="7" t="n">
        <v>5</v>
      </c>
      <c r="D3327" s="7" t="n">
        <v>3</v>
      </c>
      <c r="E3327" s="7" t="n">
        <v>0.899999976158142</v>
      </c>
      <c r="F3327" s="7" t="n">
        <v>0</v>
      </c>
    </row>
    <row r="3328" spans="1:18">
      <c r="A3328" t="s">
        <v>4</v>
      </c>
      <c r="B3328" s="4" t="s">
        <v>5</v>
      </c>
      <c r="C3328" s="4" t="s">
        <v>13</v>
      </c>
      <c r="D3328" s="4" t="s">
        <v>13</v>
      </c>
      <c r="E3328" s="4" t="s">
        <v>22</v>
      </c>
      <c r="F3328" s="4" t="s">
        <v>10</v>
      </c>
    </row>
    <row r="3329" spans="1:9">
      <c r="A3329" t="n">
        <v>26205</v>
      </c>
      <c r="B3329" s="32" t="n">
        <v>45</v>
      </c>
      <c r="C3329" s="7" t="n">
        <v>11</v>
      </c>
      <c r="D3329" s="7" t="n">
        <v>3</v>
      </c>
      <c r="E3329" s="7" t="n">
        <v>40</v>
      </c>
      <c r="F3329" s="7" t="n">
        <v>0</v>
      </c>
    </row>
    <row r="3330" spans="1:9">
      <c r="A3330" t="s">
        <v>4</v>
      </c>
      <c r="B3330" s="4" t="s">
        <v>5</v>
      </c>
      <c r="C3330" s="4" t="s">
        <v>13</v>
      </c>
      <c r="D3330" s="4" t="s">
        <v>13</v>
      </c>
      <c r="E3330" s="4" t="s">
        <v>22</v>
      </c>
      <c r="F3330" s="4" t="s">
        <v>22</v>
      </c>
      <c r="G3330" s="4" t="s">
        <v>22</v>
      </c>
      <c r="H3330" s="4" t="s">
        <v>10</v>
      </c>
    </row>
    <row r="3331" spans="1:9">
      <c r="A3331" t="n">
        <v>26214</v>
      </c>
      <c r="B3331" s="32" t="n">
        <v>45</v>
      </c>
      <c r="C3331" s="7" t="n">
        <v>2</v>
      </c>
      <c r="D3331" s="7" t="n">
        <v>3</v>
      </c>
      <c r="E3331" s="7" t="n">
        <v>-18.8500003814697</v>
      </c>
      <c r="F3331" s="7" t="n">
        <v>-213.449996948242</v>
      </c>
      <c r="G3331" s="7" t="n">
        <v>-390.600006103516</v>
      </c>
      <c r="H3331" s="7" t="n">
        <v>0</v>
      </c>
    </row>
    <row r="3332" spans="1:9">
      <c r="A3332" t="s">
        <v>4</v>
      </c>
      <c r="B3332" s="4" t="s">
        <v>5</v>
      </c>
      <c r="C3332" s="4" t="s">
        <v>13</v>
      </c>
      <c r="D3332" s="4" t="s">
        <v>13</v>
      </c>
      <c r="E3332" s="4" t="s">
        <v>22</v>
      </c>
      <c r="F3332" s="4" t="s">
        <v>22</v>
      </c>
      <c r="G3332" s="4" t="s">
        <v>22</v>
      </c>
      <c r="H3332" s="4" t="s">
        <v>10</v>
      </c>
      <c r="I3332" s="4" t="s">
        <v>13</v>
      </c>
    </row>
    <row r="3333" spans="1:9">
      <c r="A3333" t="n">
        <v>26231</v>
      </c>
      <c r="B3333" s="32" t="n">
        <v>45</v>
      </c>
      <c r="C3333" s="7" t="n">
        <v>4</v>
      </c>
      <c r="D3333" s="7" t="n">
        <v>3</v>
      </c>
      <c r="E3333" s="7" t="n">
        <v>7.3899998664856</v>
      </c>
      <c r="F3333" s="7" t="n">
        <v>322.559997558594</v>
      </c>
      <c r="G3333" s="7" t="n">
        <v>358</v>
      </c>
      <c r="H3333" s="7" t="n">
        <v>0</v>
      </c>
      <c r="I3333" s="7" t="n">
        <v>0</v>
      </c>
    </row>
    <row r="3334" spans="1:9">
      <c r="A3334" t="s">
        <v>4</v>
      </c>
      <c r="B3334" s="4" t="s">
        <v>5</v>
      </c>
      <c r="C3334" s="4" t="s">
        <v>13</v>
      </c>
      <c r="D3334" s="4" t="s">
        <v>13</v>
      </c>
      <c r="E3334" s="4" t="s">
        <v>22</v>
      </c>
      <c r="F3334" s="4" t="s">
        <v>10</v>
      </c>
    </row>
    <row r="3335" spans="1:9">
      <c r="A3335" t="n">
        <v>26249</v>
      </c>
      <c r="B3335" s="32" t="n">
        <v>45</v>
      </c>
      <c r="C3335" s="7" t="n">
        <v>5</v>
      </c>
      <c r="D3335" s="7" t="n">
        <v>3</v>
      </c>
      <c r="E3335" s="7" t="n">
        <v>1.10000002384186</v>
      </c>
      <c r="F3335" s="7" t="n">
        <v>0</v>
      </c>
    </row>
    <row r="3336" spans="1:9">
      <c r="A3336" t="s">
        <v>4</v>
      </c>
      <c r="B3336" s="4" t="s">
        <v>5</v>
      </c>
      <c r="C3336" s="4" t="s">
        <v>13</v>
      </c>
      <c r="D3336" s="4" t="s">
        <v>13</v>
      </c>
      <c r="E3336" s="4" t="s">
        <v>22</v>
      </c>
      <c r="F3336" s="4" t="s">
        <v>10</v>
      </c>
    </row>
    <row r="3337" spans="1:9">
      <c r="A3337" t="n">
        <v>26258</v>
      </c>
      <c r="B3337" s="32" t="n">
        <v>45</v>
      </c>
      <c r="C3337" s="7" t="n">
        <v>5</v>
      </c>
      <c r="D3337" s="7" t="n">
        <v>3</v>
      </c>
      <c r="E3337" s="7" t="n">
        <v>1</v>
      </c>
      <c r="F3337" s="7" t="n">
        <v>15000</v>
      </c>
    </row>
    <row r="3338" spans="1:9">
      <c r="A3338" t="s">
        <v>4</v>
      </c>
      <c r="B3338" s="4" t="s">
        <v>5</v>
      </c>
      <c r="C3338" s="4" t="s">
        <v>13</v>
      </c>
      <c r="D3338" s="4" t="s">
        <v>13</v>
      </c>
      <c r="E3338" s="4" t="s">
        <v>22</v>
      </c>
      <c r="F3338" s="4" t="s">
        <v>10</v>
      </c>
    </row>
    <row r="3339" spans="1:9">
      <c r="A3339" t="n">
        <v>26267</v>
      </c>
      <c r="B3339" s="32" t="n">
        <v>45</v>
      </c>
      <c r="C3339" s="7" t="n">
        <v>11</v>
      </c>
      <c r="D3339" s="7" t="n">
        <v>3</v>
      </c>
      <c r="E3339" s="7" t="n">
        <v>40</v>
      </c>
      <c r="F3339" s="7" t="n">
        <v>0</v>
      </c>
    </row>
    <row r="3340" spans="1:9">
      <c r="A3340" t="s">
        <v>4</v>
      </c>
      <c r="B3340" s="4" t="s">
        <v>5</v>
      </c>
      <c r="C3340" s="4" t="s">
        <v>13</v>
      </c>
      <c r="D3340" s="4" t="s">
        <v>10</v>
      </c>
      <c r="E3340" s="4" t="s">
        <v>6</v>
      </c>
      <c r="F3340" s="4" t="s">
        <v>6</v>
      </c>
      <c r="G3340" s="4" t="s">
        <v>6</v>
      </c>
      <c r="H3340" s="4" t="s">
        <v>6</v>
      </c>
    </row>
    <row r="3341" spans="1:9">
      <c r="A3341" t="n">
        <v>26276</v>
      </c>
      <c r="B3341" s="36" t="n">
        <v>51</v>
      </c>
      <c r="C3341" s="7" t="n">
        <v>3</v>
      </c>
      <c r="D3341" s="7" t="n">
        <v>7032</v>
      </c>
      <c r="E3341" s="7" t="s">
        <v>219</v>
      </c>
      <c r="F3341" s="7" t="s">
        <v>51</v>
      </c>
      <c r="G3341" s="7" t="s">
        <v>50</v>
      </c>
      <c r="H3341" s="7" t="s">
        <v>51</v>
      </c>
    </row>
    <row r="3342" spans="1:9">
      <c r="A3342" t="s">
        <v>4</v>
      </c>
      <c r="B3342" s="4" t="s">
        <v>5</v>
      </c>
      <c r="C3342" s="4" t="s">
        <v>13</v>
      </c>
      <c r="D3342" s="4" t="s">
        <v>10</v>
      </c>
    </row>
    <row r="3343" spans="1:9">
      <c r="A3343" t="n">
        <v>26289</v>
      </c>
      <c r="B3343" s="34" t="n">
        <v>58</v>
      </c>
      <c r="C3343" s="7" t="n">
        <v>255</v>
      </c>
      <c r="D3343" s="7" t="n">
        <v>0</v>
      </c>
    </row>
    <row r="3344" spans="1:9">
      <c r="A3344" t="s">
        <v>4</v>
      </c>
      <c r="B3344" s="4" t="s">
        <v>5</v>
      </c>
      <c r="C3344" s="4" t="s">
        <v>10</v>
      </c>
    </row>
    <row r="3345" spans="1:9">
      <c r="A3345" t="n">
        <v>26293</v>
      </c>
      <c r="B3345" s="30" t="n">
        <v>16</v>
      </c>
      <c r="C3345" s="7" t="n">
        <v>500</v>
      </c>
    </row>
    <row r="3346" spans="1:9">
      <c r="A3346" t="s">
        <v>4</v>
      </c>
      <c r="B3346" s="4" t="s">
        <v>5</v>
      </c>
      <c r="C3346" s="4" t="s">
        <v>13</v>
      </c>
      <c r="D3346" s="4" t="s">
        <v>10</v>
      </c>
      <c r="E3346" s="4" t="s">
        <v>6</v>
      </c>
    </row>
    <row r="3347" spans="1:9">
      <c r="A3347" t="n">
        <v>26296</v>
      </c>
      <c r="B3347" s="36" t="n">
        <v>51</v>
      </c>
      <c r="C3347" s="7" t="n">
        <v>4</v>
      </c>
      <c r="D3347" s="7" t="n">
        <v>0</v>
      </c>
      <c r="E3347" s="7" t="s">
        <v>113</v>
      </c>
    </row>
    <row r="3348" spans="1:9">
      <c r="A3348" t="s">
        <v>4</v>
      </c>
      <c r="B3348" s="4" t="s">
        <v>5</v>
      </c>
      <c r="C3348" s="4" t="s">
        <v>10</v>
      </c>
    </row>
    <row r="3349" spans="1:9">
      <c r="A3349" t="n">
        <v>26310</v>
      </c>
      <c r="B3349" s="30" t="n">
        <v>16</v>
      </c>
      <c r="C3349" s="7" t="n">
        <v>0</v>
      </c>
    </row>
    <row r="3350" spans="1:9">
      <c r="A3350" t="s">
        <v>4</v>
      </c>
      <c r="B3350" s="4" t="s">
        <v>5</v>
      </c>
      <c r="C3350" s="4" t="s">
        <v>10</v>
      </c>
      <c r="D3350" s="4" t="s">
        <v>13</v>
      </c>
      <c r="E3350" s="4" t="s">
        <v>9</v>
      </c>
      <c r="F3350" s="4" t="s">
        <v>37</v>
      </c>
      <c r="G3350" s="4" t="s">
        <v>13</v>
      </c>
      <c r="H3350" s="4" t="s">
        <v>13</v>
      </c>
      <c r="I3350" s="4" t="s">
        <v>13</v>
      </c>
      <c r="J3350" s="4" t="s">
        <v>9</v>
      </c>
      <c r="K3350" s="4" t="s">
        <v>37</v>
      </c>
      <c r="L3350" s="4" t="s">
        <v>13</v>
      </c>
      <c r="M3350" s="4" t="s">
        <v>13</v>
      </c>
      <c r="N3350" s="4" t="s">
        <v>13</v>
      </c>
      <c r="O3350" s="4" t="s">
        <v>9</v>
      </c>
      <c r="P3350" s="4" t="s">
        <v>37</v>
      </c>
      <c r="Q3350" s="4" t="s">
        <v>13</v>
      </c>
      <c r="R3350" s="4" t="s">
        <v>13</v>
      </c>
    </row>
    <row r="3351" spans="1:9">
      <c r="A3351" t="n">
        <v>26313</v>
      </c>
      <c r="B3351" s="37" t="n">
        <v>26</v>
      </c>
      <c r="C3351" s="7" t="n">
        <v>0</v>
      </c>
      <c r="D3351" s="7" t="n">
        <v>17</v>
      </c>
      <c r="E3351" s="7" t="n">
        <v>60684</v>
      </c>
      <c r="F3351" s="7" t="s">
        <v>269</v>
      </c>
      <c r="G3351" s="7" t="n">
        <v>2</v>
      </c>
      <c r="H3351" s="7" t="n">
        <v>3</v>
      </c>
      <c r="I3351" s="7" t="n">
        <v>17</v>
      </c>
      <c r="J3351" s="7" t="n">
        <v>60685</v>
      </c>
      <c r="K3351" s="7" t="s">
        <v>270</v>
      </c>
      <c r="L3351" s="7" t="n">
        <v>2</v>
      </c>
      <c r="M3351" s="7" t="n">
        <v>3</v>
      </c>
      <c r="N3351" s="7" t="n">
        <v>17</v>
      </c>
      <c r="O3351" s="7" t="n">
        <v>60686</v>
      </c>
      <c r="P3351" s="7" t="s">
        <v>271</v>
      </c>
      <c r="Q3351" s="7" t="n">
        <v>2</v>
      </c>
      <c r="R3351" s="7" t="n">
        <v>0</v>
      </c>
    </row>
    <row r="3352" spans="1:9">
      <c r="A3352" t="s">
        <v>4</v>
      </c>
      <c r="B3352" s="4" t="s">
        <v>5</v>
      </c>
    </row>
    <row r="3353" spans="1:9">
      <c r="A3353" t="n">
        <v>26570</v>
      </c>
      <c r="B3353" s="28" t="n">
        <v>28</v>
      </c>
    </row>
    <row r="3354" spans="1:9">
      <c r="A3354" t="s">
        <v>4</v>
      </c>
      <c r="B3354" s="4" t="s">
        <v>5</v>
      </c>
      <c r="C3354" s="4" t="s">
        <v>13</v>
      </c>
      <c r="D3354" s="4" t="s">
        <v>10</v>
      </c>
      <c r="E3354" s="4" t="s">
        <v>6</v>
      </c>
      <c r="F3354" s="4" t="s">
        <v>6</v>
      </c>
      <c r="G3354" s="4" t="s">
        <v>6</v>
      </c>
      <c r="H3354" s="4" t="s">
        <v>6</v>
      </c>
    </row>
    <row r="3355" spans="1:9">
      <c r="A3355" t="n">
        <v>26571</v>
      </c>
      <c r="B3355" s="36" t="n">
        <v>51</v>
      </c>
      <c r="C3355" s="7" t="n">
        <v>3</v>
      </c>
      <c r="D3355" s="7" t="n">
        <v>0</v>
      </c>
      <c r="E3355" s="7" t="s">
        <v>162</v>
      </c>
      <c r="F3355" s="7" t="s">
        <v>51</v>
      </c>
      <c r="G3355" s="7" t="s">
        <v>50</v>
      </c>
      <c r="H3355" s="7" t="s">
        <v>51</v>
      </c>
    </row>
    <row r="3356" spans="1:9">
      <c r="A3356" t="s">
        <v>4</v>
      </c>
      <c r="B3356" s="4" t="s">
        <v>5</v>
      </c>
      <c r="C3356" s="4" t="s">
        <v>10</v>
      </c>
    </row>
    <row r="3357" spans="1:9">
      <c r="A3357" t="n">
        <v>26584</v>
      </c>
      <c r="B3357" s="30" t="n">
        <v>16</v>
      </c>
      <c r="C3357" s="7" t="n">
        <v>1000</v>
      </c>
    </row>
    <row r="3358" spans="1:9">
      <c r="A3358" t="s">
        <v>4</v>
      </c>
      <c r="B3358" s="4" t="s">
        <v>5</v>
      </c>
      <c r="C3358" s="4" t="s">
        <v>13</v>
      </c>
      <c r="D3358" s="4" t="s">
        <v>10</v>
      </c>
      <c r="E3358" s="4" t="s">
        <v>6</v>
      </c>
    </row>
    <row r="3359" spans="1:9">
      <c r="A3359" t="n">
        <v>26587</v>
      </c>
      <c r="B3359" s="36" t="n">
        <v>51</v>
      </c>
      <c r="C3359" s="7" t="n">
        <v>4</v>
      </c>
      <c r="D3359" s="7" t="n">
        <v>0</v>
      </c>
      <c r="E3359" s="7" t="s">
        <v>46</v>
      </c>
    </row>
    <row r="3360" spans="1:9">
      <c r="A3360" t="s">
        <v>4</v>
      </c>
      <c r="B3360" s="4" t="s">
        <v>5</v>
      </c>
      <c r="C3360" s="4" t="s">
        <v>10</v>
      </c>
    </row>
    <row r="3361" spans="1:18">
      <c r="A3361" t="n">
        <v>26600</v>
      </c>
      <c r="B3361" s="30" t="n">
        <v>16</v>
      </c>
      <c r="C3361" s="7" t="n">
        <v>0</v>
      </c>
    </row>
    <row r="3362" spans="1:18">
      <c r="A3362" t="s">
        <v>4</v>
      </c>
      <c r="B3362" s="4" t="s">
        <v>5</v>
      </c>
      <c r="C3362" s="4" t="s">
        <v>10</v>
      </c>
      <c r="D3362" s="4" t="s">
        <v>13</v>
      </c>
      <c r="E3362" s="4" t="s">
        <v>9</v>
      </c>
      <c r="F3362" s="4" t="s">
        <v>37</v>
      </c>
      <c r="G3362" s="4" t="s">
        <v>13</v>
      </c>
      <c r="H3362" s="4" t="s">
        <v>13</v>
      </c>
    </row>
    <row r="3363" spans="1:18">
      <c r="A3363" t="n">
        <v>26603</v>
      </c>
      <c r="B3363" s="37" t="n">
        <v>26</v>
      </c>
      <c r="C3363" s="7" t="n">
        <v>0</v>
      </c>
      <c r="D3363" s="7" t="n">
        <v>17</v>
      </c>
      <c r="E3363" s="7" t="n">
        <v>60687</v>
      </c>
      <c r="F3363" s="7" t="s">
        <v>272</v>
      </c>
      <c r="G3363" s="7" t="n">
        <v>2</v>
      </c>
      <c r="H3363" s="7" t="n">
        <v>0</v>
      </c>
    </row>
    <row r="3364" spans="1:18">
      <c r="A3364" t="s">
        <v>4</v>
      </c>
      <c r="B3364" s="4" t="s">
        <v>5</v>
      </c>
    </row>
    <row r="3365" spans="1:18">
      <c r="A3365" t="n">
        <v>26652</v>
      </c>
      <c r="B3365" s="28" t="n">
        <v>28</v>
      </c>
    </row>
    <row r="3366" spans="1:18">
      <c r="A3366" t="s">
        <v>4</v>
      </c>
      <c r="B3366" s="4" t="s">
        <v>5</v>
      </c>
      <c r="C3366" s="4" t="s">
        <v>13</v>
      </c>
      <c r="D3366" s="4" t="s">
        <v>10</v>
      </c>
      <c r="E3366" s="4" t="s">
        <v>10</v>
      </c>
      <c r="F3366" s="4" t="s">
        <v>13</v>
      </c>
    </row>
    <row r="3367" spans="1:18">
      <c r="A3367" t="n">
        <v>26653</v>
      </c>
      <c r="B3367" s="26" t="n">
        <v>25</v>
      </c>
      <c r="C3367" s="7" t="n">
        <v>1</v>
      </c>
      <c r="D3367" s="7" t="n">
        <v>800</v>
      </c>
      <c r="E3367" s="7" t="n">
        <v>120</v>
      </c>
      <c r="F3367" s="7" t="n">
        <v>0</v>
      </c>
    </row>
    <row r="3368" spans="1:18">
      <c r="A3368" t="s">
        <v>4</v>
      </c>
      <c r="B3368" s="4" t="s">
        <v>5</v>
      </c>
      <c r="C3368" s="4" t="s">
        <v>6</v>
      </c>
      <c r="D3368" s="4" t="s">
        <v>10</v>
      </c>
    </row>
    <row r="3369" spans="1:18">
      <c r="A3369" t="n">
        <v>26660</v>
      </c>
      <c r="B3369" s="69" t="n">
        <v>29</v>
      </c>
      <c r="C3369" s="7" t="s">
        <v>261</v>
      </c>
      <c r="D3369" s="7" t="n">
        <v>65533</v>
      </c>
    </row>
    <row r="3370" spans="1:18">
      <c r="A3370" t="s">
        <v>4</v>
      </c>
      <c r="B3370" s="4" t="s">
        <v>5</v>
      </c>
      <c r="C3370" s="4" t="s">
        <v>13</v>
      </c>
      <c r="D3370" s="4" t="s">
        <v>10</v>
      </c>
      <c r="E3370" s="4" t="s">
        <v>6</v>
      </c>
    </row>
    <row r="3371" spans="1:18">
      <c r="A3371" t="n">
        <v>26685</v>
      </c>
      <c r="B3371" s="36" t="n">
        <v>51</v>
      </c>
      <c r="C3371" s="7" t="n">
        <v>4</v>
      </c>
      <c r="D3371" s="7" t="n">
        <v>7033</v>
      </c>
      <c r="E3371" s="7" t="s">
        <v>61</v>
      </c>
    </row>
    <row r="3372" spans="1:18">
      <c r="A3372" t="s">
        <v>4</v>
      </c>
      <c r="B3372" s="4" t="s">
        <v>5</v>
      </c>
      <c r="C3372" s="4" t="s">
        <v>10</v>
      </c>
    </row>
    <row r="3373" spans="1:18">
      <c r="A3373" t="n">
        <v>26698</v>
      </c>
      <c r="B3373" s="30" t="n">
        <v>16</v>
      </c>
      <c r="C3373" s="7" t="n">
        <v>0</v>
      </c>
    </row>
    <row r="3374" spans="1:18">
      <c r="A3374" t="s">
        <v>4</v>
      </c>
      <c r="B3374" s="4" t="s">
        <v>5</v>
      </c>
      <c r="C3374" s="4" t="s">
        <v>10</v>
      </c>
      <c r="D3374" s="4" t="s">
        <v>13</v>
      </c>
      <c r="E3374" s="4" t="s">
        <v>9</v>
      </c>
      <c r="F3374" s="4" t="s">
        <v>37</v>
      </c>
      <c r="G3374" s="4" t="s">
        <v>13</v>
      </c>
      <c r="H3374" s="4" t="s">
        <v>13</v>
      </c>
      <c r="I3374" s="4" t="s">
        <v>13</v>
      </c>
      <c r="J3374" s="4" t="s">
        <v>9</v>
      </c>
      <c r="K3374" s="4" t="s">
        <v>37</v>
      </c>
      <c r="L3374" s="4" t="s">
        <v>13</v>
      </c>
      <c r="M3374" s="4" t="s">
        <v>13</v>
      </c>
    </row>
    <row r="3375" spans="1:18">
      <c r="A3375" t="n">
        <v>26701</v>
      </c>
      <c r="B3375" s="37" t="n">
        <v>26</v>
      </c>
      <c r="C3375" s="7" t="n">
        <v>7033</v>
      </c>
      <c r="D3375" s="7" t="n">
        <v>17</v>
      </c>
      <c r="E3375" s="7" t="n">
        <v>60688</v>
      </c>
      <c r="F3375" s="7" t="s">
        <v>273</v>
      </c>
      <c r="G3375" s="7" t="n">
        <v>2</v>
      </c>
      <c r="H3375" s="7" t="n">
        <v>3</v>
      </c>
      <c r="I3375" s="7" t="n">
        <v>17</v>
      </c>
      <c r="J3375" s="7" t="n">
        <v>60689</v>
      </c>
      <c r="K3375" s="7" t="s">
        <v>274</v>
      </c>
      <c r="L3375" s="7" t="n">
        <v>2</v>
      </c>
      <c r="M3375" s="7" t="n">
        <v>0</v>
      </c>
    </row>
    <row r="3376" spans="1:18">
      <c r="A3376" t="s">
        <v>4</v>
      </c>
      <c r="B3376" s="4" t="s">
        <v>5</v>
      </c>
    </row>
    <row r="3377" spans="1:13">
      <c r="A3377" t="n">
        <v>26757</v>
      </c>
      <c r="B3377" s="28" t="n">
        <v>28</v>
      </c>
    </row>
    <row r="3378" spans="1:13">
      <c r="A3378" t="s">
        <v>4</v>
      </c>
      <c r="B3378" s="4" t="s">
        <v>5</v>
      </c>
      <c r="C3378" s="4" t="s">
        <v>6</v>
      </c>
      <c r="D3378" s="4" t="s">
        <v>10</v>
      </c>
    </row>
    <row r="3379" spans="1:13">
      <c r="A3379" t="n">
        <v>26758</v>
      </c>
      <c r="B3379" s="69" t="n">
        <v>29</v>
      </c>
      <c r="C3379" s="7" t="s">
        <v>12</v>
      </c>
      <c r="D3379" s="7" t="n">
        <v>65533</v>
      </c>
    </row>
    <row r="3380" spans="1:13">
      <c r="A3380" t="s">
        <v>4</v>
      </c>
      <c r="B3380" s="4" t="s">
        <v>5</v>
      </c>
      <c r="C3380" s="4" t="s">
        <v>13</v>
      </c>
      <c r="D3380" s="4" t="s">
        <v>10</v>
      </c>
      <c r="E3380" s="4" t="s">
        <v>10</v>
      </c>
      <c r="F3380" s="4" t="s">
        <v>13</v>
      </c>
    </row>
    <row r="3381" spans="1:13">
      <c r="A3381" t="n">
        <v>26762</v>
      </c>
      <c r="B3381" s="26" t="n">
        <v>25</v>
      </c>
      <c r="C3381" s="7" t="n">
        <v>1</v>
      </c>
      <c r="D3381" s="7" t="n">
        <v>65535</v>
      </c>
      <c r="E3381" s="7" t="n">
        <v>65535</v>
      </c>
      <c r="F3381" s="7" t="n">
        <v>0</v>
      </c>
    </row>
    <row r="3382" spans="1:13">
      <c r="A3382" t="s">
        <v>4</v>
      </c>
      <c r="B3382" s="4" t="s">
        <v>5</v>
      </c>
      <c r="C3382" s="4" t="s">
        <v>13</v>
      </c>
      <c r="D3382" s="4" t="s">
        <v>10</v>
      </c>
      <c r="E3382" s="4" t="s">
        <v>22</v>
      </c>
    </row>
    <row r="3383" spans="1:13">
      <c r="A3383" t="n">
        <v>26769</v>
      </c>
      <c r="B3383" s="34" t="n">
        <v>58</v>
      </c>
      <c r="C3383" s="7" t="n">
        <v>101</v>
      </c>
      <c r="D3383" s="7" t="n">
        <v>500</v>
      </c>
      <c r="E3383" s="7" t="n">
        <v>1</v>
      </c>
    </row>
    <row r="3384" spans="1:13">
      <c r="A3384" t="s">
        <v>4</v>
      </c>
      <c r="B3384" s="4" t="s">
        <v>5</v>
      </c>
      <c r="C3384" s="4" t="s">
        <v>13</v>
      </c>
      <c r="D3384" s="4" t="s">
        <v>10</v>
      </c>
    </row>
    <row r="3385" spans="1:13">
      <c r="A3385" t="n">
        <v>26777</v>
      </c>
      <c r="B3385" s="34" t="n">
        <v>58</v>
      </c>
      <c r="C3385" s="7" t="n">
        <v>254</v>
      </c>
      <c r="D3385" s="7" t="n">
        <v>0</v>
      </c>
    </row>
    <row r="3386" spans="1:13">
      <c r="A3386" t="s">
        <v>4</v>
      </c>
      <c r="B3386" s="4" t="s">
        <v>5</v>
      </c>
      <c r="C3386" s="4" t="s">
        <v>13</v>
      </c>
      <c r="D3386" s="4" t="s">
        <v>13</v>
      </c>
      <c r="E3386" s="4" t="s">
        <v>22</v>
      </c>
      <c r="F3386" s="4" t="s">
        <v>22</v>
      </c>
      <c r="G3386" s="4" t="s">
        <v>22</v>
      </c>
      <c r="H3386" s="4" t="s">
        <v>10</v>
      </c>
    </row>
    <row r="3387" spans="1:13">
      <c r="A3387" t="n">
        <v>26781</v>
      </c>
      <c r="B3387" s="32" t="n">
        <v>45</v>
      </c>
      <c r="C3387" s="7" t="n">
        <v>2</v>
      </c>
      <c r="D3387" s="7" t="n">
        <v>3</v>
      </c>
      <c r="E3387" s="7" t="n">
        <v>-19.25</v>
      </c>
      <c r="F3387" s="7" t="n">
        <v>-213.479995727539</v>
      </c>
      <c r="G3387" s="7" t="n">
        <v>-390.359985351563</v>
      </c>
      <c r="H3387" s="7" t="n">
        <v>0</v>
      </c>
    </row>
    <row r="3388" spans="1:13">
      <c r="A3388" t="s">
        <v>4</v>
      </c>
      <c r="B3388" s="4" t="s">
        <v>5</v>
      </c>
      <c r="C3388" s="4" t="s">
        <v>13</v>
      </c>
      <c r="D3388" s="4" t="s">
        <v>13</v>
      </c>
      <c r="E3388" s="4" t="s">
        <v>22</v>
      </c>
      <c r="F3388" s="4" t="s">
        <v>22</v>
      </c>
      <c r="G3388" s="4" t="s">
        <v>22</v>
      </c>
      <c r="H3388" s="4" t="s">
        <v>10</v>
      </c>
      <c r="I3388" s="4" t="s">
        <v>13</v>
      </c>
    </row>
    <row r="3389" spans="1:13">
      <c r="A3389" t="n">
        <v>26798</v>
      </c>
      <c r="B3389" s="32" t="n">
        <v>45</v>
      </c>
      <c r="C3389" s="7" t="n">
        <v>4</v>
      </c>
      <c r="D3389" s="7" t="n">
        <v>3</v>
      </c>
      <c r="E3389" s="7" t="n">
        <v>343.359985351563</v>
      </c>
      <c r="F3389" s="7" t="n">
        <v>222.449996948242</v>
      </c>
      <c r="G3389" s="7" t="n">
        <v>0</v>
      </c>
      <c r="H3389" s="7" t="n">
        <v>0</v>
      </c>
      <c r="I3389" s="7" t="n">
        <v>0</v>
      </c>
    </row>
    <row r="3390" spans="1:13">
      <c r="A3390" t="s">
        <v>4</v>
      </c>
      <c r="B3390" s="4" t="s">
        <v>5</v>
      </c>
      <c r="C3390" s="4" t="s">
        <v>13</v>
      </c>
      <c r="D3390" s="4" t="s">
        <v>13</v>
      </c>
      <c r="E3390" s="4" t="s">
        <v>22</v>
      </c>
      <c r="F3390" s="4" t="s">
        <v>10</v>
      </c>
    </row>
    <row r="3391" spans="1:13">
      <c r="A3391" t="n">
        <v>26816</v>
      </c>
      <c r="B3391" s="32" t="n">
        <v>45</v>
      </c>
      <c r="C3391" s="7" t="n">
        <v>5</v>
      </c>
      <c r="D3391" s="7" t="n">
        <v>3</v>
      </c>
      <c r="E3391" s="7" t="n">
        <v>2.29999995231628</v>
      </c>
      <c r="F3391" s="7" t="n">
        <v>0</v>
      </c>
    </row>
    <row r="3392" spans="1:13">
      <c r="A3392" t="s">
        <v>4</v>
      </c>
      <c r="B3392" s="4" t="s">
        <v>5</v>
      </c>
      <c r="C3392" s="4" t="s">
        <v>13</v>
      </c>
      <c r="D3392" s="4" t="s">
        <v>13</v>
      </c>
      <c r="E3392" s="4" t="s">
        <v>22</v>
      </c>
      <c r="F3392" s="4" t="s">
        <v>10</v>
      </c>
    </row>
    <row r="3393" spans="1:9">
      <c r="A3393" t="n">
        <v>26825</v>
      </c>
      <c r="B3393" s="32" t="n">
        <v>45</v>
      </c>
      <c r="C3393" s="7" t="n">
        <v>11</v>
      </c>
      <c r="D3393" s="7" t="n">
        <v>3</v>
      </c>
      <c r="E3393" s="7" t="n">
        <v>40</v>
      </c>
      <c r="F3393" s="7" t="n">
        <v>0</v>
      </c>
    </row>
    <row r="3394" spans="1:9">
      <c r="A3394" t="s">
        <v>4</v>
      </c>
      <c r="B3394" s="4" t="s">
        <v>5</v>
      </c>
      <c r="C3394" s="4" t="s">
        <v>13</v>
      </c>
      <c r="D3394" s="4" t="s">
        <v>13</v>
      </c>
      <c r="E3394" s="4" t="s">
        <v>22</v>
      </c>
      <c r="F3394" s="4" t="s">
        <v>10</v>
      </c>
    </row>
    <row r="3395" spans="1:9">
      <c r="A3395" t="n">
        <v>26834</v>
      </c>
      <c r="B3395" s="32" t="n">
        <v>45</v>
      </c>
      <c r="C3395" s="7" t="n">
        <v>5</v>
      </c>
      <c r="D3395" s="7" t="n">
        <v>3</v>
      </c>
      <c r="E3395" s="7" t="n">
        <v>2.90000009536743</v>
      </c>
      <c r="F3395" s="7" t="n">
        <v>5000</v>
      </c>
    </row>
    <row r="3396" spans="1:9">
      <c r="A3396" t="s">
        <v>4</v>
      </c>
      <c r="B3396" s="4" t="s">
        <v>5</v>
      </c>
      <c r="C3396" s="4" t="s">
        <v>13</v>
      </c>
      <c r="D3396" s="4" t="s">
        <v>10</v>
      </c>
      <c r="E3396" s="4" t="s">
        <v>22</v>
      </c>
      <c r="F3396" s="4" t="s">
        <v>10</v>
      </c>
      <c r="G3396" s="4" t="s">
        <v>9</v>
      </c>
      <c r="H3396" s="4" t="s">
        <v>9</v>
      </c>
      <c r="I3396" s="4" t="s">
        <v>10</v>
      </c>
      <c r="J3396" s="4" t="s">
        <v>10</v>
      </c>
      <c r="K3396" s="4" t="s">
        <v>9</v>
      </c>
      <c r="L3396" s="4" t="s">
        <v>9</v>
      </c>
      <c r="M3396" s="4" t="s">
        <v>9</v>
      </c>
      <c r="N3396" s="4" t="s">
        <v>9</v>
      </c>
      <c r="O3396" s="4" t="s">
        <v>6</v>
      </c>
    </row>
    <row r="3397" spans="1:9">
      <c r="A3397" t="n">
        <v>26843</v>
      </c>
      <c r="B3397" s="59" t="n">
        <v>50</v>
      </c>
      <c r="C3397" s="7" t="n">
        <v>0</v>
      </c>
      <c r="D3397" s="7" t="n">
        <v>2130</v>
      </c>
      <c r="E3397" s="7" t="n">
        <v>0.5</v>
      </c>
      <c r="F3397" s="7" t="n">
        <v>0</v>
      </c>
      <c r="G3397" s="7" t="n">
        <v>0</v>
      </c>
      <c r="H3397" s="7" t="n">
        <v>-1063256064</v>
      </c>
      <c r="I3397" s="7" t="n">
        <v>0</v>
      </c>
      <c r="J3397" s="7" t="n">
        <v>65533</v>
      </c>
      <c r="K3397" s="7" t="n">
        <v>0</v>
      </c>
      <c r="L3397" s="7" t="n">
        <v>0</v>
      </c>
      <c r="M3397" s="7" t="n">
        <v>0</v>
      </c>
      <c r="N3397" s="7" t="n">
        <v>0</v>
      </c>
      <c r="O3397" s="7" t="s">
        <v>12</v>
      </c>
    </row>
    <row r="3398" spans="1:9">
      <c r="A3398" t="s">
        <v>4</v>
      </c>
      <c r="B3398" s="4" t="s">
        <v>5</v>
      </c>
      <c r="C3398" s="4" t="s">
        <v>6</v>
      </c>
      <c r="D3398" s="4" t="s">
        <v>6</v>
      </c>
    </row>
    <row r="3399" spans="1:9">
      <c r="A3399" t="n">
        <v>26882</v>
      </c>
      <c r="B3399" s="76" t="n">
        <v>70</v>
      </c>
      <c r="C3399" s="7" t="s">
        <v>194</v>
      </c>
      <c r="D3399" s="7" t="s">
        <v>275</v>
      </c>
    </row>
    <row r="3400" spans="1:9">
      <c r="A3400" t="s">
        <v>4</v>
      </c>
      <c r="B3400" s="4" t="s">
        <v>5</v>
      </c>
      <c r="C3400" s="4" t="s">
        <v>13</v>
      </c>
      <c r="D3400" s="4" t="s">
        <v>10</v>
      </c>
    </row>
    <row r="3401" spans="1:9">
      <c r="A3401" t="n">
        <v>26897</v>
      </c>
      <c r="B3401" s="34" t="n">
        <v>58</v>
      </c>
      <c r="C3401" s="7" t="n">
        <v>255</v>
      </c>
      <c r="D3401" s="7" t="n">
        <v>0</v>
      </c>
    </row>
    <row r="3402" spans="1:9">
      <c r="A3402" t="s">
        <v>4</v>
      </c>
      <c r="B3402" s="4" t="s">
        <v>5</v>
      </c>
      <c r="C3402" s="4" t="s">
        <v>10</v>
      </c>
    </row>
    <row r="3403" spans="1:9">
      <c r="A3403" t="n">
        <v>26901</v>
      </c>
      <c r="B3403" s="30" t="n">
        <v>16</v>
      </c>
      <c r="C3403" s="7" t="n">
        <v>3500</v>
      </c>
    </row>
    <row r="3404" spans="1:9">
      <c r="A3404" t="s">
        <v>4</v>
      </c>
      <c r="B3404" s="4" t="s">
        <v>5</v>
      </c>
      <c r="C3404" s="4" t="s">
        <v>13</v>
      </c>
      <c r="D3404" s="4" t="s">
        <v>10</v>
      </c>
      <c r="E3404" s="4" t="s">
        <v>22</v>
      </c>
      <c r="F3404" s="4" t="s">
        <v>10</v>
      </c>
      <c r="G3404" s="4" t="s">
        <v>9</v>
      </c>
      <c r="H3404" s="4" t="s">
        <v>9</v>
      </c>
      <c r="I3404" s="4" t="s">
        <v>10</v>
      </c>
      <c r="J3404" s="4" t="s">
        <v>10</v>
      </c>
      <c r="K3404" s="4" t="s">
        <v>9</v>
      </c>
      <c r="L3404" s="4" t="s">
        <v>9</v>
      </c>
      <c r="M3404" s="4" t="s">
        <v>9</v>
      </c>
      <c r="N3404" s="4" t="s">
        <v>9</v>
      </c>
      <c r="O3404" s="4" t="s">
        <v>6</v>
      </c>
    </row>
    <row r="3405" spans="1:9">
      <c r="A3405" t="n">
        <v>26904</v>
      </c>
      <c r="B3405" s="59" t="n">
        <v>50</v>
      </c>
      <c r="C3405" s="7" t="n">
        <v>0</v>
      </c>
      <c r="D3405" s="7" t="n">
        <v>4120</v>
      </c>
      <c r="E3405" s="7" t="n">
        <v>1</v>
      </c>
      <c r="F3405" s="7" t="n">
        <v>0</v>
      </c>
      <c r="G3405" s="7" t="n">
        <v>0</v>
      </c>
      <c r="H3405" s="7" t="n">
        <v>0</v>
      </c>
      <c r="I3405" s="7" t="n">
        <v>0</v>
      </c>
      <c r="J3405" s="7" t="n">
        <v>65533</v>
      </c>
      <c r="K3405" s="7" t="n">
        <v>0</v>
      </c>
      <c r="L3405" s="7" t="n">
        <v>0</v>
      </c>
      <c r="M3405" s="7" t="n">
        <v>0</v>
      </c>
      <c r="N3405" s="7" t="n">
        <v>0</v>
      </c>
      <c r="O3405" s="7" t="s">
        <v>12</v>
      </c>
    </row>
    <row r="3406" spans="1:9">
      <c r="A3406" t="s">
        <v>4</v>
      </c>
      <c r="B3406" s="4" t="s">
        <v>5</v>
      </c>
      <c r="C3406" s="4" t="s">
        <v>13</v>
      </c>
      <c r="D3406" s="4" t="s">
        <v>10</v>
      </c>
      <c r="E3406" s="4" t="s">
        <v>10</v>
      </c>
      <c r="F3406" s="4" t="s">
        <v>10</v>
      </c>
      <c r="G3406" s="4" t="s">
        <v>10</v>
      </c>
      <c r="H3406" s="4" t="s">
        <v>10</v>
      </c>
      <c r="I3406" s="4" t="s">
        <v>6</v>
      </c>
      <c r="J3406" s="4" t="s">
        <v>22</v>
      </c>
      <c r="K3406" s="4" t="s">
        <v>22</v>
      </c>
      <c r="L3406" s="4" t="s">
        <v>22</v>
      </c>
      <c r="M3406" s="4" t="s">
        <v>9</v>
      </c>
      <c r="N3406" s="4" t="s">
        <v>9</v>
      </c>
      <c r="O3406" s="4" t="s">
        <v>22</v>
      </c>
      <c r="P3406" s="4" t="s">
        <v>22</v>
      </c>
      <c r="Q3406" s="4" t="s">
        <v>22</v>
      </c>
      <c r="R3406" s="4" t="s">
        <v>22</v>
      </c>
      <c r="S3406" s="4" t="s">
        <v>13</v>
      </c>
    </row>
    <row r="3407" spans="1:9">
      <c r="A3407" t="n">
        <v>26943</v>
      </c>
      <c r="B3407" s="11" t="n">
        <v>39</v>
      </c>
      <c r="C3407" s="7" t="n">
        <v>12</v>
      </c>
      <c r="D3407" s="7" t="n">
        <v>65533</v>
      </c>
      <c r="E3407" s="7" t="n">
        <v>204</v>
      </c>
      <c r="F3407" s="7" t="n">
        <v>0</v>
      </c>
      <c r="G3407" s="7" t="n">
        <v>0</v>
      </c>
      <c r="H3407" s="7" t="n">
        <v>259</v>
      </c>
      <c r="I3407" s="7" t="s">
        <v>12</v>
      </c>
      <c r="J3407" s="7" t="n">
        <v>0</v>
      </c>
      <c r="K3407" s="7" t="n">
        <v>0.699999988079071</v>
      </c>
      <c r="L3407" s="7" t="n">
        <v>0</v>
      </c>
      <c r="M3407" s="7" t="n">
        <v>0</v>
      </c>
      <c r="N3407" s="7" t="n">
        <v>0</v>
      </c>
      <c r="O3407" s="7" t="n">
        <v>0</v>
      </c>
      <c r="P3407" s="7" t="n">
        <v>1</v>
      </c>
      <c r="Q3407" s="7" t="n">
        <v>1</v>
      </c>
      <c r="R3407" s="7" t="n">
        <v>1</v>
      </c>
      <c r="S3407" s="7" t="n">
        <v>104</v>
      </c>
    </row>
    <row r="3408" spans="1:9">
      <c r="A3408" t="s">
        <v>4</v>
      </c>
      <c r="B3408" s="4" t="s">
        <v>5</v>
      </c>
      <c r="C3408" s="4" t="s">
        <v>10</v>
      </c>
      <c r="D3408" s="4" t="s">
        <v>9</v>
      </c>
      <c r="E3408" s="4" t="s">
        <v>9</v>
      </c>
      <c r="F3408" s="4" t="s">
        <v>9</v>
      </c>
      <c r="G3408" s="4" t="s">
        <v>9</v>
      </c>
      <c r="H3408" s="4" t="s">
        <v>10</v>
      </c>
      <c r="I3408" s="4" t="s">
        <v>13</v>
      </c>
    </row>
    <row r="3409" spans="1:19">
      <c r="A3409" t="n">
        <v>26993</v>
      </c>
      <c r="B3409" s="72" t="n">
        <v>66</v>
      </c>
      <c r="C3409" s="7" t="n">
        <v>0</v>
      </c>
      <c r="D3409" s="7" t="n">
        <v>1065353216</v>
      </c>
      <c r="E3409" s="7" t="n">
        <v>1065353216</v>
      </c>
      <c r="F3409" s="7" t="n">
        <v>1065353216</v>
      </c>
      <c r="G3409" s="7" t="n">
        <v>0</v>
      </c>
      <c r="H3409" s="7" t="n">
        <v>1000</v>
      </c>
      <c r="I3409" s="7" t="n">
        <v>3</v>
      </c>
    </row>
    <row r="3410" spans="1:19">
      <c r="A3410" t="s">
        <v>4</v>
      </c>
      <c r="B3410" s="4" t="s">
        <v>5</v>
      </c>
      <c r="C3410" s="4" t="s">
        <v>10</v>
      </c>
    </row>
    <row r="3411" spans="1:19">
      <c r="A3411" t="n">
        <v>27015</v>
      </c>
      <c r="B3411" s="30" t="n">
        <v>16</v>
      </c>
      <c r="C3411" s="7" t="n">
        <v>500</v>
      </c>
    </row>
    <row r="3412" spans="1:19">
      <c r="A3412" t="s">
        <v>4</v>
      </c>
      <c r="B3412" s="4" t="s">
        <v>5</v>
      </c>
      <c r="C3412" s="4" t="s">
        <v>13</v>
      </c>
      <c r="D3412" s="4" t="s">
        <v>10</v>
      </c>
      <c r="E3412" s="4" t="s">
        <v>10</v>
      </c>
      <c r="F3412" s="4" t="s">
        <v>10</v>
      </c>
      <c r="G3412" s="4" t="s">
        <v>10</v>
      </c>
      <c r="H3412" s="4" t="s">
        <v>10</v>
      </c>
      <c r="I3412" s="4" t="s">
        <v>6</v>
      </c>
      <c r="J3412" s="4" t="s">
        <v>22</v>
      </c>
      <c r="K3412" s="4" t="s">
        <v>22</v>
      </c>
      <c r="L3412" s="4" t="s">
        <v>22</v>
      </c>
      <c r="M3412" s="4" t="s">
        <v>9</v>
      </c>
      <c r="N3412" s="4" t="s">
        <v>9</v>
      </c>
      <c r="O3412" s="4" t="s">
        <v>22</v>
      </c>
      <c r="P3412" s="4" t="s">
        <v>22</v>
      </c>
      <c r="Q3412" s="4" t="s">
        <v>22</v>
      </c>
      <c r="R3412" s="4" t="s">
        <v>22</v>
      </c>
      <c r="S3412" s="4" t="s">
        <v>13</v>
      </c>
    </row>
    <row r="3413" spans="1:19">
      <c r="A3413" t="n">
        <v>27018</v>
      </c>
      <c r="B3413" s="11" t="n">
        <v>39</v>
      </c>
      <c r="C3413" s="7" t="n">
        <v>12</v>
      </c>
      <c r="D3413" s="7" t="n">
        <v>65533</v>
      </c>
      <c r="E3413" s="7" t="n">
        <v>204</v>
      </c>
      <c r="F3413" s="7" t="n">
        <v>0</v>
      </c>
      <c r="G3413" s="7" t="n">
        <v>7032</v>
      </c>
      <c r="H3413" s="7" t="n">
        <v>259</v>
      </c>
      <c r="I3413" s="7" t="s">
        <v>12</v>
      </c>
      <c r="J3413" s="7" t="n">
        <v>0</v>
      </c>
      <c r="K3413" s="7" t="n">
        <v>0.400000005960464</v>
      </c>
      <c r="L3413" s="7" t="n">
        <v>0</v>
      </c>
      <c r="M3413" s="7" t="n">
        <v>0</v>
      </c>
      <c r="N3413" s="7" t="n">
        <v>0</v>
      </c>
      <c r="O3413" s="7" t="n">
        <v>0</v>
      </c>
      <c r="P3413" s="7" t="n">
        <v>0.600000023841858</v>
      </c>
      <c r="Q3413" s="7" t="n">
        <v>0.600000023841858</v>
      </c>
      <c r="R3413" s="7" t="n">
        <v>0.600000023841858</v>
      </c>
      <c r="S3413" s="7" t="n">
        <v>104</v>
      </c>
    </row>
    <row r="3414" spans="1:19">
      <c r="A3414" t="s">
        <v>4</v>
      </c>
      <c r="B3414" s="4" t="s">
        <v>5</v>
      </c>
      <c r="C3414" s="4" t="s">
        <v>10</v>
      </c>
      <c r="D3414" s="4" t="s">
        <v>9</v>
      </c>
      <c r="E3414" s="4" t="s">
        <v>9</v>
      </c>
      <c r="F3414" s="4" t="s">
        <v>9</v>
      </c>
      <c r="G3414" s="4" t="s">
        <v>9</v>
      </c>
      <c r="H3414" s="4" t="s">
        <v>10</v>
      </c>
      <c r="I3414" s="4" t="s">
        <v>13</v>
      </c>
    </row>
    <row r="3415" spans="1:19">
      <c r="A3415" t="n">
        <v>27068</v>
      </c>
      <c r="B3415" s="72" t="n">
        <v>66</v>
      </c>
      <c r="C3415" s="7" t="n">
        <v>7032</v>
      </c>
      <c r="D3415" s="7" t="n">
        <v>1065353216</v>
      </c>
      <c r="E3415" s="7" t="n">
        <v>1065353216</v>
      </c>
      <c r="F3415" s="7" t="n">
        <v>1065353216</v>
      </c>
      <c r="G3415" s="7" t="n">
        <v>0</v>
      </c>
      <c r="H3415" s="7" t="n">
        <v>1000</v>
      </c>
      <c r="I3415" s="7" t="n">
        <v>3</v>
      </c>
    </row>
    <row r="3416" spans="1:19">
      <c r="A3416" t="s">
        <v>4</v>
      </c>
      <c r="B3416" s="4" t="s">
        <v>5</v>
      </c>
      <c r="C3416" s="4" t="s">
        <v>10</v>
      </c>
    </row>
    <row r="3417" spans="1:19">
      <c r="A3417" t="n">
        <v>27090</v>
      </c>
      <c r="B3417" s="30" t="n">
        <v>16</v>
      </c>
      <c r="C3417" s="7" t="n">
        <v>2000</v>
      </c>
    </row>
    <row r="3418" spans="1:19">
      <c r="A3418" t="s">
        <v>4</v>
      </c>
      <c r="B3418" s="4" t="s">
        <v>5</v>
      </c>
      <c r="C3418" s="4" t="s">
        <v>13</v>
      </c>
      <c r="D3418" s="4" t="s">
        <v>10</v>
      </c>
    </row>
    <row r="3419" spans="1:19">
      <c r="A3419" t="n">
        <v>27093</v>
      </c>
      <c r="B3419" s="32" t="n">
        <v>45</v>
      </c>
      <c r="C3419" s="7" t="n">
        <v>7</v>
      </c>
      <c r="D3419" s="7" t="n">
        <v>255</v>
      </c>
    </row>
    <row r="3420" spans="1:19">
      <c r="A3420" t="s">
        <v>4</v>
      </c>
      <c r="B3420" s="4" t="s">
        <v>5</v>
      </c>
      <c r="C3420" s="4" t="s">
        <v>13</v>
      </c>
      <c r="D3420" s="4" t="s">
        <v>10</v>
      </c>
      <c r="E3420" s="4" t="s">
        <v>22</v>
      </c>
    </row>
    <row r="3421" spans="1:19">
      <c r="A3421" t="n">
        <v>27097</v>
      </c>
      <c r="B3421" s="34" t="n">
        <v>58</v>
      </c>
      <c r="C3421" s="7" t="n">
        <v>0</v>
      </c>
      <c r="D3421" s="7" t="n">
        <v>1000</v>
      </c>
      <c r="E3421" s="7" t="n">
        <v>1</v>
      </c>
    </row>
    <row r="3422" spans="1:19">
      <c r="A3422" t="s">
        <v>4</v>
      </c>
      <c r="B3422" s="4" t="s">
        <v>5</v>
      </c>
      <c r="C3422" s="4" t="s">
        <v>13</v>
      </c>
      <c r="D3422" s="4" t="s">
        <v>10</v>
      </c>
    </row>
    <row r="3423" spans="1:19">
      <c r="A3423" t="n">
        <v>27105</v>
      </c>
      <c r="B3423" s="34" t="n">
        <v>58</v>
      </c>
      <c r="C3423" s="7" t="n">
        <v>255</v>
      </c>
      <c r="D3423" s="7" t="n">
        <v>0</v>
      </c>
    </row>
    <row r="3424" spans="1:19">
      <c r="A3424" t="s">
        <v>4</v>
      </c>
      <c r="B3424" s="4" t="s">
        <v>5</v>
      </c>
      <c r="C3424" s="4" t="s">
        <v>13</v>
      </c>
      <c r="D3424" s="4" t="s">
        <v>13</v>
      </c>
      <c r="E3424" s="4" t="s">
        <v>9</v>
      </c>
      <c r="F3424" s="4" t="s">
        <v>13</v>
      </c>
      <c r="G3424" s="4" t="s">
        <v>13</v>
      </c>
    </row>
    <row r="3425" spans="1:19">
      <c r="A3425" t="n">
        <v>27109</v>
      </c>
      <c r="B3425" s="75" t="n">
        <v>8</v>
      </c>
      <c r="C3425" s="7" t="n">
        <v>5</v>
      </c>
      <c r="D3425" s="7" t="n">
        <v>0</v>
      </c>
      <c r="E3425" s="7" t="n">
        <v>0</v>
      </c>
      <c r="F3425" s="7" t="n">
        <v>19</v>
      </c>
      <c r="G3425" s="7" t="n">
        <v>1</v>
      </c>
    </row>
    <row r="3426" spans="1:19">
      <c r="A3426" t="s">
        <v>4</v>
      </c>
      <c r="B3426" s="4" t="s">
        <v>5</v>
      </c>
      <c r="C3426" s="4" t="s">
        <v>13</v>
      </c>
      <c r="D3426" s="4" t="s">
        <v>10</v>
      </c>
      <c r="E3426" s="4" t="s">
        <v>10</v>
      </c>
      <c r="F3426" s="4" t="s">
        <v>9</v>
      </c>
      <c r="G3426" s="4" t="s">
        <v>9</v>
      </c>
      <c r="H3426" s="4" t="s">
        <v>9</v>
      </c>
    </row>
    <row r="3427" spans="1:19">
      <c r="A3427" t="n">
        <v>27118</v>
      </c>
      <c r="B3427" s="74" t="n">
        <v>97</v>
      </c>
      <c r="C3427" s="7" t="n">
        <v>7</v>
      </c>
      <c r="D3427" s="7" t="n">
        <v>0</v>
      </c>
      <c r="E3427" s="7" t="n">
        <v>0</v>
      </c>
      <c r="F3427" s="7" t="n">
        <v>0</v>
      </c>
      <c r="G3427" s="7" t="n">
        <v>0</v>
      </c>
      <c r="H3427" s="7" t="n">
        <v>0</v>
      </c>
    </row>
    <row r="3428" spans="1:19">
      <c r="A3428" t="s">
        <v>4</v>
      </c>
      <c r="B3428" s="4" t="s">
        <v>5</v>
      </c>
      <c r="C3428" s="4" t="s">
        <v>13</v>
      </c>
      <c r="D3428" s="4" t="s">
        <v>13</v>
      </c>
      <c r="E3428" s="4" t="s">
        <v>22</v>
      </c>
      <c r="F3428" s="4" t="s">
        <v>22</v>
      </c>
      <c r="G3428" s="4" t="s">
        <v>22</v>
      </c>
      <c r="H3428" s="4" t="s">
        <v>10</v>
      </c>
    </row>
    <row r="3429" spans="1:19">
      <c r="A3429" t="n">
        <v>27136</v>
      </c>
      <c r="B3429" s="32" t="n">
        <v>45</v>
      </c>
      <c r="C3429" s="7" t="n">
        <v>2</v>
      </c>
      <c r="D3429" s="7" t="n">
        <v>3</v>
      </c>
      <c r="E3429" s="7" t="n">
        <v>83.4300003051758</v>
      </c>
      <c r="F3429" s="7" t="n">
        <v>38.7799987792969</v>
      </c>
      <c r="G3429" s="7" t="n">
        <v>-219.880004882813</v>
      </c>
      <c r="H3429" s="7" t="n">
        <v>0</v>
      </c>
    </row>
    <row r="3430" spans="1:19">
      <c r="A3430" t="s">
        <v>4</v>
      </c>
      <c r="B3430" s="4" t="s">
        <v>5</v>
      </c>
      <c r="C3430" s="4" t="s">
        <v>13</v>
      </c>
      <c r="D3430" s="4" t="s">
        <v>13</v>
      </c>
      <c r="E3430" s="4" t="s">
        <v>22</v>
      </c>
      <c r="F3430" s="4" t="s">
        <v>22</v>
      </c>
      <c r="G3430" s="4" t="s">
        <v>22</v>
      </c>
      <c r="H3430" s="4" t="s">
        <v>10</v>
      </c>
      <c r="I3430" s="4" t="s">
        <v>13</v>
      </c>
    </row>
    <row r="3431" spans="1:19">
      <c r="A3431" t="n">
        <v>27153</v>
      </c>
      <c r="B3431" s="32" t="n">
        <v>45</v>
      </c>
      <c r="C3431" s="7" t="n">
        <v>4</v>
      </c>
      <c r="D3431" s="7" t="n">
        <v>3</v>
      </c>
      <c r="E3431" s="7" t="n">
        <v>0.119999997317791</v>
      </c>
      <c r="F3431" s="7" t="n">
        <v>61.6300010681152</v>
      </c>
      <c r="G3431" s="7" t="n">
        <v>0</v>
      </c>
      <c r="H3431" s="7" t="n">
        <v>0</v>
      </c>
      <c r="I3431" s="7" t="n">
        <v>0</v>
      </c>
    </row>
    <row r="3432" spans="1:19">
      <c r="A3432" t="s">
        <v>4</v>
      </c>
      <c r="B3432" s="4" t="s">
        <v>5</v>
      </c>
      <c r="C3432" s="4" t="s">
        <v>13</v>
      </c>
      <c r="D3432" s="4" t="s">
        <v>13</v>
      </c>
      <c r="E3432" s="4" t="s">
        <v>22</v>
      </c>
      <c r="F3432" s="4" t="s">
        <v>10</v>
      </c>
    </row>
    <row r="3433" spans="1:19">
      <c r="A3433" t="n">
        <v>27171</v>
      </c>
      <c r="B3433" s="32" t="n">
        <v>45</v>
      </c>
      <c r="C3433" s="7" t="n">
        <v>5</v>
      </c>
      <c r="D3433" s="7" t="n">
        <v>3</v>
      </c>
      <c r="E3433" s="7" t="n">
        <v>4.59999990463257</v>
      </c>
      <c r="F3433" s="7" t="n">
        <v>0</v>
      </c>
    </row>
    <row r="3434" spans="1:19">
      <c r="A3434" t="s">
        <v>4</v>
      </c>
      <c r="B3434" s="4" t="s">
        <v>5</v>
      </c>
      <c r="C3434" s="4" t="s">
        <v>13</v>
      </c>
      <c r="D3434" s="4" t="s">
        <v>13</v>
      </c>
      <c r="E3434" s="4" t="s">
        <v>22</v>
      </c>
      <c r="F3434" s="4" t="s">
        <v>10</v>
      </c>
    </row>
    <row r="3435" spans="1:19">
      <c r="A3435" t="n">
        <v>27180</v>
      </c>
      <c r="B3435" s="32" t="n">
        <v>45</v>
      </c>
      <c r="C3435" s="7" t="n">
        <v>11</v>
      </c>
      <c r="D3435" s="7" t="n">
        <v>3</v>
      </c>
      <c r="E3435" s="7" t="n">
        <v>40.2999992370605</v>
      </c>
      <c r="F3435" s="7" t="n">
        <v>0</v>
      </c>
    </row>
    <row r="3436" spans="1:19">
      <c r="A3436" t="s">
        <v>4</v>
      </c>
      <c r="B3436" s="4" t="s">
        <v>5</v>
      </c>
      <c r="C3436" s="4" t="s">
        <v>10</v>
      </c>
      <c r="D3436" s="4" t="s">
        <v>9</v>
      </c>
    </row>
    <row r="3437" spans="1:19">
      <c r="A3437" t="n">
        <v>27189</v>
      </c>
      <c r="B3437" s="48" t="n">
        <v>43</v>
      </c>
      <c r="C3437" s="7" t="n">
        <v>0</v>
      </c>
      <c r="D3437" s="7" t="n">
        <v>512</v>
      </c>
    </row>
    <row r="3438" spans="1:19">
      <c r="A3438" t="s">
        <v>4</v>
      </c>
      <c r="B3438" s="4" t="s">
        <v>5</v>
      </c>
      <c r="C3438" s="4" t="s">
        <v>10</v>
      </c>
      <c r="D3438" s="4" t="s">
        <v>9</v>
      </c>
    </row>
    <row r="3439" spans="1:19">
      <c r="A3439" t="n">
        <v>27196</v>
      </c>
      <c r="B3439" s="48" t="n">
        <v>43</v>
      </c>
      <c r="C3439" s="7" t="n">
        <v>7032</v>
      </c>
      <c r="D3439" s="7" t="n">
        <v>512</v>
      </c>
    </row>
    <row r="3440" spans="1:19">
      <c r="A3440" t="s">
        <v>4</v>
      </c>
      <c r="B3440" s="4" t="s">
        <v>5</v>
      </c>
      <c r="C3440" s="4" t="s">
        <v>10</v>
      </c>
      <c r="D3440" s="4" t="s">
        <v>22</v>
      </c>
      <c r="E3440" s="4" t="s">
        <v>22</v>
      </c>
      <c r="F3440" s="4" t="s">
        <v>22</v>
      </c>
      <c r="G3440" s="4" t="s">
        <v>22</v>
      </c>
    </row>
    <row r="3441" spans="1:9">
      <c r="A3441" t="n">
        <v>27203</v>
      </c>
      <c r="B3441" s="43" t="n">
        <v>46</v>
      </c>
      <c r="C3441" s="7" t="n">
        <v>0</v>
      </c>
      <c r="D3441" s="7" t="n">
        <v>82.4199981689453</v>
      </c>
      <c r="E3441" s="7" t="n">
        <v>37.7000007629395</v>
      </c>
      <c r="F3441" s="7" t="n">
        <v>-220.619995117188</v>
      </c>
      <c r="G3441" s="7" t="n">
        <v>78.5999984741211</v>
      </c>
    </row>
    <row r="3442" spans="1:9">
      <c r="A3442" t="s">
        <v>4</v>
      </c>
      <c r="B3442" s="4" t="s">
        <v>5</v>
      </c>
      <c r="C3442" s="4" t="s">
        <v>10</v>
      </c>
      <c r="D3442" s="4" t="s">
        <v>22</v>
      </c>
      <c r="E3442" s="4" t="s">
        <v>22</v>
      </c>
      <c r="F3442" s="4" t="s">
        <v>22</v>
      </c>
      <c r="G3442" s="4" t="s">
        <v>22</v>
      </c>
    </row>
    <row r="3443" spans="1:9">
      <c r="A3443" t="n">
        <v>27222</v>
      </c>
      <c r="B3443" s="43" t="n">
        <v>46</v>
      </c>
      <c r="C3443" s="7" t="n">
        <v>7032</v>
      </c>
      <c r="D3443" s="7" t="n">
        <v>82.4199981689453</v>
      </c>
      <c r="E3443" s="7" t="n">
        <v>37.7000007629395</v>
      </c>
      <c r="F3443" s="7" t="n">
        <v>-220.619995117188</v>
      </c>
      <c r="G3443" s="7" t="n">
        <v>77.5999984741211</v>
      </c>
    </row>
    <row r="3444" spans="1:9">
      <c r="A3444" t="s">
        <v>4</v>
      </c>
      <c r="B3444" s="4" t="s">
        <v>5</v>
      </c>
      <c r="C3444" s="4" t="s">
        <v>10</v>
      </c>
      <c r="D3444" s="4" t="s">
        <v>22</v>
      </c>
      <c r="E3444" s="4" t="s">
        <v>22</v>
      </c>
      <c r="F3444" s="4" t="s">
        <v>22</v>
      </c>
      <c r="G3444" s="4" t="s">
        <v>22</v>
      </c>
    </row>
    <row r="3445" spans="1:9">
      <c r="A3445" t="n">
        <v>27241</v>
      </c>
      <c r="B3445" s="43" t="n">
        <v>46</v>
      </c>
      <c r="C3445" s="7" t="n">
        <v>17</v>
      </c>
      <c r="D3445" s="7" t="n">
        <v>88.1100006103516</v>
      </c>
      <c r="E3445" s="7" t="n">
        <v>36.060001373291</v>
      </c>
      <c r="F3445" s="7" t="n">
        <v>-215.610000610352</v>
      </c>
      <c r="G3445" s="7" t="n">
        <v>224</v>
      </c>
    </row>
    <row r="3446" spans="1:9">
      <c r="A3446" t="s">
        <v>4</v>
      </c>
      <c r="B3446" s="4" t="s">
        <v>5</v>
      </c>
      <c r="C3446" s="4" t="s">
        <v>10</v>
      </c>
      <c r="D3446" s="4" t="s">
        <v>22</v>
      </c>
      <c r="E3446" s="4" t="s">
        <v>22</v>
      </c>
      <c r="F3446" s="4" t="s">
        <v>22</v>
      </c>
      <c r="G3446" s="4" t="s">
        <v>22</v>
      </c>
    </row>
    <row r="3447" spans="1:9">
      <c r="A3447" t="n">
        <v>27260</v>
      </c>
      <c r="B3447" s="43" t="n">
        <v>46</v>
      </c>
      <c r="C3447" s="7" t="n">
        <v>16</v>
      </c>
      <c r="D3447" s="7" t="n">
        <v>87.8600006103516</v>
      </c>
      <c r="E3447" s="7" t="n">
        <v>36.060001373291</v>
      </c>
      <c r="F3447" s="7" t="n">
        <v>-214.979995727539</v>
      </c>
      <c r="G3447" s="7" t="n">
        <v>217.600006103516</v>
      </c>
    </row>
    <row r="3448" spans="1:9">
      <c r="A3448" t="s">
        <v>4</v>
      </c>
      <c r="B3448" s="4" t="s">
        <v>5</v>
      </c>
      <c r="C3448" s="4" t="s">
        <v>10</v>
      </c>
      <c r="D3448" s="4" t="s">
        <v>13</v>
      </c>
      <c r="E3448" s="4" t="s">
        <v>6</v>
      </c>
      <c r="F3448" s="4" t="s">
        <v>22</v>
      </c>
      <c r="G3448" s="4" t="s">
        <v>22</v>
      </c>
      <c r="H3448" s="4" t="s">
        <v>22</v>
      </c>
    </row>
    <row r="3449" spans="1:9">
      <c r="A3449" t="n">
        <v>27279</v>
      </c>
      <c r="B3449" s="47" t="n">
        <v>48</v>
      </c>
      <c r="C3449" s="7" t="n">
        <v>7032</v>
      </c>
      <c r="D3449" s="7" t="n">
        <v>0</v>
      </c>
      <c r="E3449" s="7" t="s">
        <v>151</v>
      </c>
      <c r="F3449" s="7" t="n">
        <v>-1</v>
      </c>
      <c r="G3449" s="7" t="n">
        <v>1</v>
      </c>
      <c r="H3449" s="7" t="n">
        <v>0</v>
      </c>
    </row>
    <row r="3450" spans="1:9">
      <c r="A3450" t="s">
        <v>4</v>
      </c>
      <c r="B3450" s="4" t="s">
        <v>5</v>
      </c>
      <c r="C3450" s="4" t="s">
        <v>10</v>
      </c>
      <c r="D3450" s="4" t="s">
        <v>13</v>
      </c>
      <c r="E3450" s="4" t="s">
        <v>6</v>
      </c>
      <c r="F3450" s="4" t="s">
        <v>22</v>
      </c>
      <c r="G3450" s="4" t="s">
        <v>22</v>
      </c>
      <c r="H3450" s="4" t="s">
        <v>22</v>
      </c>
    </row>
    <row r="3451" spans="1:9">
      <c r="A3451" t="n">
        <v>27305</v>
      </c>
      <c r="B3451" s="47" t="n">
        <v>48</v>
      </c>
      <c r="C3451" s="7" t="n">
        <v>0</v>
      </c>
      <c r="D3451" s="7" t="n">
        <v>0</v>
      </c>
      <c r="E3451" s="7" t="s">
        <v>104</v>
      </c>
      <c r="F3451" s="7" t="n">
        <v>0</v>
      </c>
      <c r="G3451" s="7" t="n">
        <v>1</v>
      </c>
      <c r="H3451" s="7" t="n">
        <v>0</v>
      </c>
    </row>
    <row r="3452" spans="1:9">
      <c r="A3452" t="s">
        <v>4</v>
      </c>
      <c r="B3452" s="4" t="s">
        <v>5</v>
      </c>
      <c r="C3452" s="4" t="s">
        <v>13</v>
      </c>
      <c r="D3452" s="4" t="s">
        <v>10</v>
      </c>
      <c r="E3452" s="4" t="s">
        <v>6</v>
      </c>
      <c r="F3452" s="4" t="s">
        <v>6</v>
      </c>
      <c r="G3452" s="4" t="s">
        <v>6</v>
      </c>
      <c r="H3452" s="4" t="s">
        <v>6</v>
      </c>
    </row>
    <row r="3453" spans="1:9">
      <c r="A3453" t="n">
        <v>27330</v>
      </c>
      <c r="B3453" s="36" t="n">
        <v>51</v>
      </c>
      <c r="C3453" s="7" t="n">
        <v>3</v>
      </c>
      <c r="D3453" s="7" t="n">
        <v>0</v>
      </c>
      <c r="E3453" s="7" t="s">
        <v>155</v>
      </c>
      <c r="F3453" s="7" t="s">
        <v>276</v>
      </c>
      <c r="G3453" s="7" t="s">
        <v>50</v>
      </c>
      <c r="H3453" s="7" t="s">
        <v>51</v>
      </c>
    </row>
    <row r="3454" spans="1:9">
      <c r="A3454" t="s">
        <v>4</v>
      </c>
      <c r="B3454" s="4" t="s">
        <v>5</v>
      </c>
      <c r="C3454" s="4" t="s">
        <v>13</v>
      </c>
      <c r="D3454" s="4" t="s">
        <v>13</v>
      </c>
      <c r="E3454" s="4" t="s">
        <v>22</v>
      </c>
      <c r="F3454" s="4" t="s">
        <v>22</v>
      </c>
      <c r="G3454" s="4" t="s">
        <v>22</v>
      </c>
      <c r="H3454" s="4" t="s">
        <v>10</v>
      </c>
    </row>
    <row r="3455" spans="1:9">
      <c r="A3455" t="n">
        <v>27343</v>
      </c>
      <c r="B3455" s="32" t="n">
        <v>45</v>
      </c>
      <c r="C3455" s="7" t="n">
        <v>2</v>
      </c>
      <c r="D3455" s="7" t="n">
        <v>3</v>
      </c>
      <c r="E3455" s="7" t="n">
        <v>83.4300003051758</v>
      </c>
      <c r="F3455" s="7" t="n">
        <v>37.5499992370605</v>
      </c>
      <c r="G3455" s="7" t="n">
        <v>-219.880004882813</v>
      </c>
      <c r="H3455" s="7" t="n">
        <v>4000</v>
      </c>
    </row>
    <row r="3456" spans="1:9">
      <c r="A3456" t="s">
        <v>4</v>
      </c>
      <c r="B3456" s="4" t="s">
        <v>5</v>
      </c>
      <c r="C3456" s="4" t="s">
        <v>13</v>
      </c>
      <c r="D3456" s="4" t="s">
        <v>13</v>
      </c>
      <c r="E3456" s="4" t="s">
        <v>22</v>
      </c>
      <c r="F3456" s="4" t="s">
        <v>22</v>
      </c>
      <c r="G3456" s="4" t="s">
        <v>22</v>
      </c>
      <c r="H3456" s="4" t="s">
        <v>10</v>
      </c>
      <c r="I3456" s="4" t="s">
        <v>13</v>
      </c>
    </row>
    <row r="3457" spans="1:9">
      <c r="A3457" t="n">
        <v>27360</v>
      </c>
      <c r="B3457" s="32" t="n">
        <v>45</v>
      </c>
      <c r="C3457" s="7" t="n">
        <v>4</v>
      </c>
      <c r="D3457" s="7" t="n">
        <v>3</v>
      </c>
      <c r="E3457" s="7" t="n">
        <v>346.940002441406</v>
      </c>
      <c r="F3457" s="7" t="n">
        <v>49.8800010681152</v>
      </c>
      <c r="G3457" s="7" t="n">
        <v>0</v>
      </c>
      <c r="H3457" s="7" t="n">
        <v>4000</v>
      </c>
      <c r="I3457" s="7" t="n">
        <v>1</v>
      </c>
    </row>
    <row r="3458" spans="1:9">
      <c r="A3458" t="s">
        <v>4</v>
      </c>
      <c r="B3458" s="4" t="s">
        <v>5</v>
      </c>
      <c r="C3458" s="4" t="s">
        <v>13</v>
      </c>
      <c r="D3458" s="4" t="s">
        <v>10</v>
      </c>
      <c r="E3458" s="4" t="s">
        <v>22</v>
      </c>
    </row>
    <row r="3459" spans="1:9">
      <c r="A3459" t="n">
        <v>27378</v>
      </c>
      <c r="B3459" s="34" t="n">
        <v>58</v>
      </c>
      <c r="C3459" s="7" t="n">
        <v>100</v>
      </c>
      <c r="D3459" s="7" t="n">
        <v>1000</v>
      </c>
      <c r="E3459" s="7" t="n">
        <v>1</v>
      </c>
    </row>
    <row r="3460" spans="1:9">
      <c r="A3460" t="s">
        <v>4</v>
      </c>
      <c r="B3460" s="4" t="s">
        <v>5</v>
      </c>
      <c r="C3460" s="4" t="s">
        <v>13</v>
      </c>
      <c r="D3460" s="4" t="s">
        <v>10</v>
      </c>
    </row>
    <row r="3461" spans="1:9">
      <c r="A3461" t="n">
        <v>27386</v>
      </c>
      <c r="B3461" s="34" t="n">
        <v>58</v>
      </c>
      <c r="C3461" s="7" t="n">
        <v>255</v>
      </c>
      <c r="D3461" s="7" t="n">
        <v>0</v>
      </c>
    </row>
    <row r="3462" spans="1:9">
      <c r="A3462" t="s">
        <v>4</v>
      </c>
      <c r="B3462" s="4" t="s">
        <v>5</v>
      </c>
      <c r="C3462" s="4" t="s">
        <v>13</v>
      </c>
      <c r="D3462" s="4" t="s">
        <v>10</v>
      </c>
      <c r="E3462" s="4" t="s">
        <v>22</v>
      </c>
      <c r="F3462" s="4" t="s">
        <v>10</v>
      </c>
      <c r="G3462" s="4" t="s">
        <v>9</v>
      </c>
      <c r="H3462" s="4" t="s">
        <v>9</v>
      </c>
      <c r="I3462" s="4" t="s">
        <v>10</v>
      </c>
      <c r="J3462" s="4" t="s">
        <v>10</v>
      </c>
      <c r="K3462" s="4" t="s">
        <v>9</v>
      </c>
      <c r="L3462" s="4" t="s">
        <v>9</v>
      </c>
      <c r="M3462" s="4" t="s">
        <v>9</v>
      </c>
      <c r="N3462" s="4" t="s">
        <v>9</v>
      </c>
      <c r="O3462" s="4" t="s">
        <v>6</v>
      </c>
    </row>
    <row r="3463" spans="1:9">
      <c r="A3463" t="n">
        <v>27390</v>
      </c>
      <c r="B3463" s="59" t="n">
        <v>50</v>
      </c>
      <c r="C3463" s="7" t="n">
        <v>0</v>
      </c>
      <c r="D3463" s="7" t="n">
        <v>4407</v>
      </c>
      <c r="E3463" s="7" t="n">
        <v>1</v>
      </c>
      <c r="F3463" s="7" t="n">
        <v>0</v>
      </c>
      <c r="G3463" s="7" t="n">
        <v>0</v>
      </c>
      <c r="H3463" s="7" t="n">
        <v>0</v>
      </c>
      <c r="I3463" s="7" t="n">
        <v>0</v>
      </c>
      <c r="J3463" s="7" t="n">
        <v>65533</v>
      </c>
      <c r="K3463" s="7" t="n">
        <v>0</v>
      </c>
      <c r="L3463" s="7" t="n">
        <v>0</v>
      </c>
      <c r="M3463" s="7" t="n">
        <v>0</v>
      </c>
      <c r="N3463" s="7" t="n">
        <v>0</v>
      </c>
      <c r="O3463" s="7" t="s">
        <v>12</v>
      </c>
    </row>
    <row r="3464" spans="1:9">
      <c r="A3464" t="s">
        <v>4</v>
      </c>
      <c r="B3464" s="4" t="s">
        <v>5</v>
      </c>
      <c r="C3464" s="4" t="s">
        <v>13</v>
      </c>
      <c r="D3464" s="4" t="s">
        <v>10</v>
      </c>
      <c r="E3464" s="4" t="s">
        <v>10</v>
      </c>
      <c r="F3464" s="4" t="s">
        <v>10</v>
      </c>
      <c r="G3464" s="4" t="s">
        <v>10</v>
      </c>
      <c r="H3464" s="4" t="s">
        <v>10</v>
      </c>
      <c r="I3464" s="4" t="s">
        <v>6</v>
      </c>
      <c r="J3464" s="4" t="s">
        <v>22</v>
      </c>
      <c r="K3464" s="4" t="s">
        <v>22</v>
      </c>
      <c r="L3464" s="4" t="s">
        <v>22</v>
      </c>
      <c r="M3464" s="4" t="s">
        <v>9</v>
      </c>
      <c r="N3464" s="4" t="s">
        <v>9</v>
      </c>
      <c r="O3464" s="4" t="s">
        <v>22</v>
      </c>
      <c r="P3464" s="4" t="s">
        <v>22</v>
      </c>
      <c r="Q3464" s="4" t="s">
        <v>22</v>
      </c>
      <c r="R3464" s="4" t="s">
        <v>22</v>
      </c>
      <c r="S3464" s="4" t="s">
        <v>13</v>
      </c>
    </row>
    <row r="3465" spans="1:9">
      <c r="A3465" t="n">
        <v>27429</v>
      </c>
      <c r="B3465" s="11" t="n">
        <v>39</v>
      </c>
      <c r="C3465" s="7" t="n">
        <v>12</v>
      </c>
      <c r="D3465" s="7" t="n">
        <v>65533</v>
      </c>
      <c r="E3465" s="7" t="n">
        <v>206</v>
      </c>
      <c r="F3465" s="7" t="n">
        <v>0</v>
      </c>
      <c r="G3465" s="7" t="n">
        <v>0</v>
      </c>
      <c r="H3465" s="7" t="n">
        <v>259</v>
      </c>
      <c r="I3465" s="7" t="s">
        <v>12</v>
      </c>
      <c r="J3465" s="7" t="n">
        <v>0</v>
      </c>
      <c r="K3465" s="7" t="n">
        <v>0.800000011920929</v>
      </c>
      <c r="L3465" s="7" t="n">
        <v>0</v>
      </c>
      <c r="M3465" s="7" t="n">
        <v>0</v>
      </c>
      <c r="N3465" s="7" t="n">
        <v>0</v>
      </c>
      <c r="O3465" s="7" t="n">
        <v>0</v>
      </c>
      <c r="P3465" s="7" t="n">
        <v>1.39999997615814</v>
      </c>
      <c r="Q3465" s="7" t="n">
        <v>1.39999997615814</v>
      </c>
      <c r="R3465" s="7" t="n">
        <v>1.39999997615814</v>
      </c>
      <c r="S3465" s="7" t="n">
        <v>103</v>
      </c>
    </row>
    <row r="3466" spans="1:9">
      <c r="A3466" t="s">
        <v>4</v>
      </c>
      <c r="B3466" s="4" t="s">
        <v>5</v>
      </c>
      <c r="C3466" s="4" t="s">
        <v>10</v>
      </c>
      <c r="D3466" s="4" t="s">
        <v>22</v>
      </c>
      <c r="E3466" s="4" t="s">
        <v>22</v>
      </c>
      <c r="F3466" s="4" t="s">
        <v>22</v>
      </c>
      <c r="G3466" s="4" t="s">
        <v>22</v>
      </c>
    </row>
    <row r="3467" spans="1:9">
      <c r="A3467" t="n">
        <v>27479</v>
      </c>
      <c r="B3467" s="73" t="n">
        <v>131</v>
      </c>
      <c r="C3467" s="7" t="n">
        <v>0</v>
      </c>
      <c r="D3467" s="7" t="n">
        <v>1</v>
      </c>
      <c r="E3467" s="7" t="n">
        <v>0.100000001490116</v>
      </c>
      <c r="F3467" s="7" t="n">
        <v>2</v>
      </c>
      <c r="G3467" s="7" t="n">
        <v>0.25</v>
      </c>
    </row>
    <row r="3468" spans="1:9">
      <c r="A3468" t="s">
        <v>4</v>
      </c>
      <c r="B3468" s="4" t="s">
        <v>5</v>
      </c>
      <c r="C3468" s="4" t="s">
        <v>10</v>
      </c>
      <c r="D3468" s="4" t="s">
        <v>10</v>
      </c>
      <c r="E3468" s="4" t="s">
        <v>22</v>
      </c>
      <c r="F3468" s="4" t="s">
        <v>22</v>
      </c>
      <c r="G3468" s="4" t="s">
        <v>22</v>
      </c>
      <c r="H3468" s="4" t="s">
        <v>22</v>
      </c>
      <c r="I3468" s="4" t="s">
        <v>13</v>
      </c>
      <c r="J3468" s="4" t="s">
        <v>10</v>
      </c>
    </row>
    <row r="3469" spans="1:9">
      <c r="A3469" t="n">
        <v>27498</v>
      </c>
      <c r="B3469" s="55" t="n">
        <v>55</v>
      </c>
      <c r="C3469" s="7" t="n">
        <v>0</v>
      </c>
      <c r="D3469" s="7" t="n">
        <v>65533</v>
      </c>
      <c r="E3469" s="7" t="n">
        <v>84.3300018310547</v>
      </c>
      <c r="F3469" s="7" t="n">
        <v>36.060001373291</v>
      </c>
      <c r="G3469" s="7" t="n">
        <v>-219.580001831055</v>
      </c>
      <c r="H3469" s="7" t="n">
        <v>4</v>
      </c>
      <c r="I3469" s="7" t="n">
        <v>0</v>
      </c>
      <c r="J3469" s="7" t="n">
        <v>1</v>
      </c>
    </row>
    <row r="3470" spans="1:9">
      <c r="A3470" t="s">
        <v>4</v>
      </c>
      <c r="B3470" s="4" t="s">
        <v>5</v>
      </c>
      <c r="C3470" s="4" t="s">
        <v>10</v>
      </c>
    </row>
    <row r="3471" spans="1:9">
      <c r="A3471" t="n">
        <v>27522</v>
      </c>
      <c r="B3471" s="30" t="n">
        <v>16</v>
      </c>
      <c r="C3471" s="7" t="n">
        <v>400</v>
      </c>
    </row>
    <row r="3472" spans="1:9">
      <c r="A3472" t="s">
        <v>4</v>
      </c>
      <c r="B3472" s="4" t="s">
        <v>5</v>
      </c>
      <c r="C3472" s="4" t="s">
        <v>13</v>
      </c>
      <c r="D3472" s="4" t="s">
        <v>10</v>
      </c>
      <c r="E3472" s="4" t="s">
        <v>10</v>
      </c>
      <c r="F3472" s="4" t="s">
        <v>10</v>
      </c>
      <c r="G3472" s="4" t="s">
        <v>10</v>
      </c>
      <c r="H3472" s="4" t="s">
        <v>10</v>
      </c>
      <c r="I3472" s="4" t="s">
        <v>6</v>
      </c>
      <c r="J3472" s="4" t="s">
        <v>22</v>
      </c>
      <c r="K3472" s="4" t="s">
        <v>22</v>
      </c>
      <c r="L3472" s="4" t="s">
        <v>22</v>
      </c>
      <c r="M3472" s="4" t="s">
        <v>9</v>
      </c>
      <c r="N3472" s="4" t="s">
        <v>9</v>
      </c>
      <c r="O3472" s="4" t="s">
        <v>22</v>
      </c>
      <c r="P3472" s="4" t="s">
        <v>22</v>
      </c>
      <c r="Q3472" s="4" t="s">
        <v>22</v>
      </c>
      <c r="R3472" s="4" t="s">
        <v>22</v>
      </c>
      <c r="S3472" s="4" t="s">
        <v>13</v>
      </c>
    </row>
    <row r="3473" spans="1:19">
      <c r="A3473" t="n">
        <v>27525</v>
      </c>
      <c r="B3473" s="11" t="n">
        <v>39</v>
      </c>
      <c r="C3473" s="7" t="n">
        <v>12</v>
      </c>
      <c r="D3473" s="7" t="n">
        <v>65533</v>
      </c>
      <c r="E3473" s="7" t="n">
        <v>206</v>
      </c>
      <c r="F3473" s="7" t="n">
        <v>0</v>
      </c>
      <c r="G3473" s="7" t="n">
        <v>7032</v>
      </c>
      <c r="H3473" s="7" t="n">
        <v>259</v>
      </c>
      <c r="I3473" s="7" t="s">
        <v>12</v>
      </c>
      <c r="J3473" s="7" t="n">
        <v>0</v>
      </c>
      <c r="K3473" s="7" t="n">
        <v>0.699999988079071</v>
      </c>
      <c r="L3473" s="7" t="n">
        <v>0</v>
      </c>
      <c r="M3473" s="7" t="n">
        <v>0</v>
      </c>
      <c r="N3473" s="7" t="n">
        <v>0</v>
      </c>
      <c r="O3473" s="7" t="n">
        <v>0</v>
      </c>
      <c r="P3473" s="7" t="n">
        <v>0.800000011920929</v>
      </c>
      <c r="Q3473" s="7" t="n">
        <v>0.800000011920929</v>
      </c>
      <c r="R3473" s="7" t="n">
        <v>0.800000011920929</v>
      </c>
      <c r="S3473" s="7" t="n">
        <v>104</v>
      </c>
    </row>
    <row r="3474" spans="1:19">
      <c r="A3474" t="s">
        <v>4</v>
      </c>
      <c r="B3474" s="4" t="s">
        <v>5</v>
      </c>
      <c r="C3474" s="4" t="s">
        <v>10</v>
      </c>
      <c r="D3474" s="4" t="s">
        <v>22</v>
      </c>
      <c r="E3474" s="4" t="s">
        <v>22</v>
      </c>
      <c r="F3474" s="4" t="s">
        <v>22</v>
      </c>
      <c r="G3474" s="4" t="s">
        <v>22</v>
      </c>
    </row>
    <row r="3475" spans="1:19">
      <c r="A3475" t="n">
        <v>27575</v>
      </c>
      <c r="B3475" s="73" t="n">
        <v>131</v>
      </c>
      <c r="C3475" s="7" t="n">
        <v>7032</v>
      </c>
      <c r="D3475" s="7" t="n">
        <v>1</v>
      </c>
      <c r="E3475" s="7" t="n">
        <v>0.100000001490116</v>
      </c>
      <c r="F3475" s="7" t="n">
        <v>2</v>
      </c>
      <c r="G3475" s="7" t="n">
        <v>0.25</v>
      </c>
    </row>
    <row r="3476" spans="1:19">
      <c r="A3476" t="s">
        <v>4</v>
      </c>
      <c r="B3476" s="4" t="s">
        <v>5</v>
      </c>
      <c r="C3476" s="4" t="s">
        <v>10</v>
      </c>
      <c r="D3476" s="4" t="s">
        <v>10</v>
      </c>
      <c r="E3476" s="4" t="s">
        <v>22</v>
      </c>
      <c r="F3476" s="4" t="s">
        <v>22</v>
      </c>
      <c r="G3476" s="4" t="s">
        <v>22</v>
      </c>
      <c r="H3476" s="4" t="s">
        <v>22</v>
      </c>
      <c r="I3476" s="4" t="s">
        <v>13</v>
      </c>
      <c r="J3476" s="4" t="s">
        <v>10</v>
      </c>
    </row>
    <row r="3477" spans="1:19">
      <c r="A3477" t="n">
        <v>27594</v>
      </c>
      <c r="B3477" s="55" t="n">
        <v>55</v>
      </c>
      <c r="C3477" s="7" t="n">
        <v>7032</v>
      </c>
      <c r="D3477" s="7" t="n">
        <v>65533</v>
      </c>
      <c r="E3477" s="7" t="n">
        <v>84.1999969482422</v>
      </c>
      <c r="F3477" s="7" t="n">
        <v>36.060001373291</v>
      </c>
      <c r="G3477" s="7" t="n">
        <v>-220.229995727539</v>
      </c>
      <c r="H3477" s="7" t="n">
        <v>4</v>
      </c>
      <c r="I3477" s="7" t="n">
        <v>0</v>
      </c>
      <c r="J3477" s="7" t="n">
        <v>1</v>
      </c>
    </row>
    <row r="3478" spans="1:19">
      <c r="A3478" t="s">
        <v>4</v>
      </c>
      <c r="B3478" s="4" t="s">
        <v>5</v>
      </c>
      <c r="C3478" s="4" t="s">
        <v>10</v>
      </c>
      <c r="D3478" s="4" t="s">
        <v>13</v>
      </c>
    </row>
    <row r="3479" spans="1:19">
      <c r="A3479" t="n">
        <v>27618</v>
      </c>
      <c r="B3479" s="56" t="n">
        <v>56</v>
      </c>
      <c r="C3479" s="7" t="n">
        <v>0</v>
      </c>
      <c r="D3479" s="7" t="n">
        <v>0</v>
      </c>
    </row>
    <row r="3480" spans="1:19">
      <c r="A3480" t="s">
        <v>4</v>
      </c>
      <c r="B3480" s="4" t="s">
        <v>5</v>
      </c>
      <c r="C3480" s="4" t="s">
        <v>10</v>
      </c>
      <c r="D3480" s="4" t="s">
        <v>9</v>
      </c>
    </row>
    <row r="3481" spans="1:19">
      <c r="A3481" t="n">
        <v>27622</v>
      </c>
      <c r="B3481" s="61" t="n">
        <v>44</v>
      </c>
      <c r="C3481" s="7" t="n">
        <v>0</v>
      </c>
      <c r="D3481" s="7" t="n">
        <v>512</v>
      </c>
    </row>
    <row r="3482" spans="1:19">
      <c r="A3482" t="s">
        <v>4</v>
      </c>
      <c r="B3482" s="4" t="s">
        <v>5</v>
      </c>
      <c r="C3482" s="4" t="s">
        <v>13</v>
      </c>
      <c r="D3482" s="4" t="s">
        <v>10</v>
      </c>
      <c r="E3482" s="4" t="s">
        <v>13</v>
      </c>
    </row>
    <row r="3483" spans="1:19">
      <c r="A3483" t="n">
        <v>27629</v>
      </c>
      <c r="B3483" s="11" t="n">
        <v>39</v>
      </c>
      <c r="C3483" s="7" t="n">
        <v>14</v>
      </c>
      <c r="D3483" s="7" t="n">
        <v>65533</v>
      </c>
      <c r="E3483" s="7" t="n">
        <v>103</v>
      </c>
    </row>
    <row r="3484" spans="1:19">
      <c r="A3484" t="s">
        <v>4</v>
      </c>
      <c r="B3484" s="4" t="s">
        <v>5</v>
      </c>
      <c r="C3484" s="4" t="s">
        <v>13</v>
      </c>
      <c r="D3484" s="4" t="s">
        <v>10</v>
      </c>
      <c r="E3484" s="4" t="s">
        <v>10</v>
      </c>
      <c r="F3484" s="4" t="s">
        <v>10</v>
      </c>
      <c r="G3484" s="4" t="s">
        <v>10</v>
      </c>
      <c r="H3484" s="4" t="s">
        <v>10</v>
      </c>
      <c r="I3484" s="4" t="s">
        <v>6</v>
      </c>
      <c r="J3484" s="4" t="s">
        <v>22</v>
      </c>
      <c r="K3484" s="4" t="s">
        <v>22</v>
      </c>
      <c r="L3484" s="4" t="s">
        <v>22</v>
      </c>
      <c r="M3484" s="4" t="s">
        <v>9</v>
      </c>
      <c r="N3484" s="4" t="s">
        <v>9</v>
      </c>
      <c r="O3484" s="4" t="s">
        <v>22</v>
      </c>
      <c r="P3484" s="4" t="s">
        <v>22</v>
      </c>
      <c r="Q3484" s="4" t="s">
        <v>22</v>
      </c>
      <c r="R3484" s="4" t="s">
        <v>22</v>
      </c>
      <c r="S3484" s="4" t="s">
        <v>13</v>
      </c>
    </row>
    <row r="3485" spans="1:19">
      <c r="A3485" t="n">
        <v>27634</v>
      </c>
      <c r="B3485" s="11" t="n">
        <v>39</v>
      </c>
      <c r="C3485" s="7" t="n">
        <v>12</v>
      </c>
      <c r="D3485" s="7" t="n">
        <v>65533</v>
      </c>
      <c r="E3485" s="7" t="n">
        <v>204</v>
      </c>
      <c r="F3485" s="7" t="n">
        <v>0</v>
      </c>
      <c r="G3485" s="7" t="n">
        <v>0</v>
      </c>
      <c r="H3485" s="7" t="n">
        <v>259</v>
      </c>
      <c r="I3485" s="7" t="s">
        <v>12</v>
      </c>
      <c r="J3485" s="7" t="n">
        <v>0</v>
      </c>
      <c r="K3485" s="7" t="n">
        <v>1</v>
      </c>
      <c r="L3485" s="7" t="n">
        <v>0</v>
      </c>
      <c r="M3485" s="7" t="n">
        <v>0</v>
      </c>
      <c r="N3485" s="7" t="n">
        <v>0</v>
      </c>
      <c r="O3485" s="7" t="n">
        <v>0</v>
      </c>
      <c r="P3485" s="7" t="n">
        <v>1</v>
      </c>
      <c r="Q3485" s="7" t="n">
        <v>1</v>
      </c>
      <c r="R3485" s="7" t="n">
        <v>1</v>
      </c>
      <c r="S3485" s="7" t="n">
        <v>255</v>
      </c>
    </row>
    <row r="3486" spans="1:19">
      <c r="A3486" t="s">
        <v>4</v>
      </c>
      <c r="B3486" s="4" t="s">
        <v>5</v>
      </c>
      <c r="C3486" s="4" t="s">
        <v>10</v>
      </c>
      <c r="D3486" s="4" t="s">
        <v>9</v>
      </c>
      <c r="E3486" s="4" t="s">
        <v>9</v>
      </c>
      <c r="F3486" s="4" t="s">
        <v>9</v>
      </c>
      <c r="G3486" s="4" t="s">
        <v>9</v>
      </c>
      <c r="H3486" s="4" t="s">
        <v>10</v>
      </c>
      <c r="I3486" s="4" t="s">
        <v>13</v>
      </c>
    </row>
    <row r="3487" spans="1:19">
      <c r="A3487" t="n">
        <v>27684</v>
      </c>
      <c r="B3487" s="72" t="n">
        <v>66</v>
      </c>
      <c r="C3487" s="7" t="n">
        <v>0</v>
      </c>
      <c r="D3487" s="7" t="n">
        <v>1065353216</v>
      </c>
      <c r="E3487" s="7" t="n">
        <v>1065353216</v>
      </c>
      <c r="F3487" s="7" t="n">
        <v>1065353216</v>
      </c>
      <c r="G3487" s="7" t="n">
        <v>1065353216</v>
      </c>
      <c r="H3487" s="7" t="n">
        <v>1000</v>
      </c>
      <c r="I3487" s="7" t="n">
        <v>3</v>
      </c>
    </row>
    <row r="3488" spans="1:19">
      <c r="A3488" t="s">
        <v>4</v>
      </c>
      <c r="B3488" s="4" t="s">
        <v>5</v>
      </c>
      <c r="C3488" s="4" t="s">
        <v>13</v>
      </c>
      <c r="D3488" s="4" t="s">
        <v>10</v>
      </c>
      <c r="E3488" s="4" t="s">
        <v>22</v>
      </c>
      <c r="F3488" s="4" t="s">
        <v>10</v>
      </c>
      <c r="G3488" s="4" t="s">
        <v>9</v>
      </c>
      <c r="H3488" s="4" t="s">
        <v>9</v>
      </c>
      <c r="I3488" s="4" t="s">
        <v>10</v>
      </c>
      <c r="J3488" s="4" t="s">
        <v>10</v>
      </c>
      <c r="K3488" s="4" t="s">
        <v>9</v>
      </c>
      <c r="L3488" s="4" t="s">
        <v>9</v>
      </c>
      <c r="M3488" s="4" t="s">
        <v>9</v>
      </c>
      <c r="N3488" s="4" t="s">
        <v>9</v>
      </c>
      <c r="O3488" s="4" t="s">
        <v>6</v>
      </c>
    </row>
    <row r="3489" spans="1:19">
      <c r="A3489" t="n">
        <v>27706</v>
      </c>
      <c r="B3489" s="59" t="n">
        <v>50</v>
      </c>
      <c r="C3489" s="7" t="n">
        <v>0</v>
      </c>
      <c r="D3489" s="7" t="n">
        <v>13256</v>
      </c>
      <c r="E3489" s="7" t="n">
        <v>1</v>
      </c>
      <c r="F3489" s="7" t="n">
        <v>0</v>
      </c>
      <c r="G3489" s="7" t="n">
        <v>0</v>
      </c>
      <c r="H3489" s="7" t="n">
        <v>0</v>
      </c>
      <c r="I3489" s="7" t="n">
        <v>0</v>
      </c>
      <c r="J3489" s="7" t="n">
        <v>65533</v>
      </c>
      <c r="K3489" s="7" t="n">
        <v>0</v>
      </c>
      <c r="L3489" s="7" t="n">
        <v>0</v>
      </c>
      <c r="M3489" s="7" t="n">
        <v>0</v>
      </c>
      <c r="N3489" s="7" t="n">
        <v>0</v>
      </c>
      <c r="O3489" s="7" t="s">
        <v>12</v>
      </c>
    </row>
    <row r="3490" spans="1:19">
      <c r="A3490" t="s">
        <v>4</v>
      </c>
      <c r="B3490" s="4" t="s">
        <v>5</v>
      </c>
      <c r="C3490" s="4" t="s">
        <v>10</v>
      </c>
      <c r="D3490" s="4" t="s">
        <v>13</v>
      </c>
    </row>
    <row r="3491" spans="1:19">
      <c r="A3491" t="n">
        <v>27745</v>
      </c>
      <c r="B3491" s="56" t="n">
        <v>56</v>
      </c>
      <c r="C3491" s="7" t="n">
        <v>7032</v>
      </c>
      <c r="D3491" s="7" t="n">
        <v>0</v>
      </c>
    </row>
    <row r="3492" spans="1:19">
      <c r="A3492" t="s">
        <v>4</v>
      </c>
      <c r="B3492" s="4" t="s">
        <v>5</v>
      </c>
      <c r="C3492" s="4" t="s">
        <v>10</v>
      </c>
      <c r="D3492" s="4" t="s">
        <v>9</v>
      </c>
    </row>
    <row r="3493" spans="1:19">
      <c r="A3493" t="n">
        <v>27749</v>
      </c>
      <c r="B3493" s="61" t="n">
        <v>44</v>
      </c>
      <c r="C3493" s="7" t="n">
        <v>7032</v>
      </c>
      <c r="D3493" s="7" t="n">
        <v>512</v>
      </c>
    </row>
    <row r="3494" spans="1:19">
      <c r="A3494" t="s">
        <v>4</v>
      </c>
      <c r="B3494" s="4" t="s">
        <v>5</v>
      </c>
      <c r="C3494" s="4" t="s">
        <v>13</v>
      </c>
      <c r="D3494" s="4" t="s">
        <v>10</v>
      </c>
      <c r="E3494" s="4" t="s">
        <v>13</v>
      </c>
    </row>
    <row r="3495" spans="1:19">
      <c r="A3495" t="n">
        <v>27756</v>
      </c>
      <c r="B3495" s="11" t="n">
        <v>39</v>
      </c>
      <c r="C3495" s="7" t="n">
        <v>14</v>
      </c>
      <c r="D3495" s="7" t="n">
        <v>65533</v>
      </c>
      <c r="E3495" s="7" t="n">
        <v>104</v>
      </c>
    </row>
    <row r="3496" spans="1:19">
      <c r="A3496" t="s">
        <v>4</v>
      </c>
      <c r="B3496" s="4" t="s">
        <v>5</v>
      </c>
      <c r="C3496" s="4" t="s">
        <v>13</v>
      </c>
      <c r="D3496" s="4" t="s">
        <v>10</v>
      </c>
      <c r="E3496" s="4" t="s">
        <v>10</v>
      </c>
      <c r="F3496" s="4" t="s">
        <v>10</v>
      </c>
      <c r="G3496" s="4" t="s">
        <v>10</v>
      </c>
      <c r="H3496" s="4" t="s">
        <v>10</v>
      </c>
      <c r="I3496" s="4" t="s">
        <v>6</v>
      </c>
      <c r="J3496" s="4" t="s">
        <v>22</v>
      </c>
      <c r="K3496" s="4" t="s">
        <v>22</v>
      </c>
      <c r="L3496" s="4" t="s">
        <v>22</v>
      </c>
      <c r="M3496" s="4" t="s">
        <v>9</v>
      </c>
      <c r="N3496" s="4" t="s">
        <v>9</v>
      </c>
      <c r="O3496" s="4" t="s">
        <v>22</v>
      </c>
      <c r="P3496" s="4" t="s">
        <v>22</v>
      </c>
      <c r="Q3496" s="4" t="s">
        <v>22</v>
      </c>
      <c r="R3496" s="4" t="s">
        <v>22</v>
      </c>
      <c r="S3496" s="4" t="s">
        <v>13</v>
      </c>
    </row>
    <row r="3497" spans="1:19">
      <c r="A3497" t="n">
        <v>27761</v>
      </c>
      <c r="B3497" s="11" t="n">
        <v>39</v>
      </c>
      <c r="C3497" s="7" t="n">
        <v>12</v>
      </c>
      <c r="D3497" s="7" t="n">
        <v>65533</v>
      </c>
      <c r="E3497" s="7" t="n">
        <v>204</v>
      </c>
      <c r="F3497" s="7" t="n">
        <v>0</v>
      </c>
      <c r="G3497" s="7" t="n">
        <v>7032</v>
      </c>
      <c r="H3497" s="7" t="n">
        <v>259</v>
      </c>
      <c r="I3497" s="7" t="s">
        <v>12</v>
      </c>
      <c r="J3497" s="7" t="n">
        <v>0</v>
      </c>
      <c r="K3497" s="7" t="n">
        <v>0.400000005960464</v>
      </c>
      <c r="L3497" s="7" t="n">
        <v>0</v>
      </c>
      <c r="M3497" s="7" t="n">
        <v>0</v>
      </c>
      <c r="N3497" s="7" t="n">
        <v>0</v>
      </c>
      <c r="O3497" s="7" t="n">
        <v>0</v>
      </c>
      <c r="P3497" s="7" t="n">
        <v>0.600000023841858</v>
      </c>
      <c r="Q3497" s="7" t="n">
        <v>0.600000023841858</v>
      </c>
      <c r="R3497" s="7" t="n">
        <v>0.600000023841858</v>
      </c>
      <c r="S3497" s="7" t="n">
        <v>255</v>
      </c>
    </row>
    <row r="3498" spans="1:19">
      <c r="A3498" t="s">
        <v>4</v>
      </c>
      <c r="B3498" s="4" t="s">
        <v>5</v>
      </c>
      <c r="C3498" s="4" t="s">
        <v>10</v>
      </c>
      <c r="D3498" s="4" t="s">
        <v>9</v>
      </c>
      <c r="E3498" s="4" t="s">
        <v>9</v>
      </c>
      <c r="F3498" s="4" t="s">
        <v>9</v>
      </c>
      <c r="G3498" s="4" t="s">
        <v>9</v>
      </c>
      <c r="H3498" s="4" t="s">
        <v>10</v>
      </c>
      <c r="I3498" s="4" t="s">
        <v>13</v>
      </c>
    </row>
    <row r="3499" spans="1:19">
      <c r="A3499" t="n">
        <v>27811</v>
      </c>
      <c r="B3499" s="72" t="n">
        <v>66</v>
      </c>
      <c r="C3499" s="7" t="n">
        <v>7032</v>
      </c>
      <c r="D3499" s="7" t="n">
        <v>1065353216</v>
      </c>
      <c r="E3499" s="7" t="n">
        <v>1065353216</v>
      </c>
      <c r="F3499" s="7" t="n">
        <v>1065353216</v>
      </c>
      <c r="G3499" s="7" t="n">
        <v>1065353216</v>
      </c>
      <c r="H3499" s="7" t="n">
        <v>1000</v>
      </c>
      <c r="I3499" s="7" t="n">
        <v>3</v>
      </c>
    </row>
    <row r="3500" spans="1:19">
      <c r="A3500" t="s">
        <v>4</v>
      </c>
      <c r="B3500" s="4" t="s">
        <v>5</v>
      </c>
      <c r="C3500" s="4" t="s">
        <v>13</v>
      </c>
      <c r="D3500" s="4" t="s">
        <v>10</v>
      </c>
      <c r="E3500" s="4" t="s">
        <v>22</v>
      </c>
      <c r="F3500" s="4" t="s">
        <v>10</v>
      </c>
      <c r="G3500" s="4" t="s">
        <v>9</v>
      </c>
      <c r="H3500" s="4" t="s">
        <v>9</v>
      </c>
      <c r="I3500" s="4" t="s">
        <v>10</v>
      </c>
      <c r="J3500" s="4" t="s">
        <v>10</v>
      </c>
      <c r="K3500" s="4" t="s">
        <v>9</v>
      </c>
      <c r="L3500" s="4" t="s">
        <v>9</v>
      </c>
      <c r="M3500" s="4" t="s">
        <v>9</v>
      </c>
      <c r="N3500" s="4" t="s">
        <v>9</v>
      </c>
      <c r="O3500" s="4" t="s">
        <v>6</v>
      </c>
    </row>
    <row r="3501" spans="1:19">
      <c r="A3501" t="n">
        <v>27833</v>
      </c>
      <c r="B3501" s="59" t="n">
        <v>50</v>
      </c>
      <c r="C3501" s="7" t="n">
        <v>0</v>
      </c>
      <c r="D3501" s="7" t="n">
        <v>13256</v>
      </c>
      <c r="E3501" s="7" t="n">
        <v>0.5</v>
      </c>
      <c r="F3501" s="7" t="n">
        <v>0</v>
      </c>
      <c r="G3501" s="7" t="n">
        <v>0</v>
      </c>
      <c r="H3501" s="7" t="n">
        <v>0</v>
      </c>
      <c r="I3501" s="7" t="n">
        <v>0</v>
      </c>
      <c r="J3501" s="7" t="n">
        <v>65533</v>
      </c>
      <c r="K3501" s="7" t="n">
        <v>0</v>
      </c>
      <c r="L3501" s="7" t="n">
        <v>0</v>
      </c>
      <c r="M3501" s="7" t="n">
        <v>0</v>
      </c>
      <c r="N3501" s="7" t="n">
        <v>0</v>
      </c>
      <c r="O3501" s="7" t="s">
        <v>12</v>
      </c>
    </row>
    <row r="3502" spans="1:19">
      <c r="A3502" t="s">
        <v>4</v>
      </c>
      <c r="B3502" s="4" t="s">
        <v>5</v>
      </c>
      <c r="C3502" s="4" t="s">
        <v>10</v>
      </c>
    </row>
    <row r="3503" spans="1:19">
      <c r="A3503" t="n">
        <v>27872</v>
      </c>
      <c r="B3503" s="30" t="n">
        <v>16</v>
      </c>
      <c r="C3503" s="7" t="n">
        <v>2000</v>
      </c>
    </row>
    <row r="3504" spans="1:19">
      <c r="A3504" t="s">
        <v>4</v>
      </c>
      <c r="B3504" s="4" t="s">
        <v>5</v>
      </c>
      <c r="C3504" s="4" t="s">
        <v>13</v>
      </c>
      <c r="D3504" s="4" t="s">
        <v>10</v>
      </c>
    </row>
    <row r="3505" spans="1:19">
      <c r="A3505" t="n">
        <v>27875</v>
      </c>
      <c r="B3505" s="32" t="n">
        <v>45</v>
      </c>
      <c r="C3505" s="7" t="n">
        <v>7</v>
      </c>
      <c r="D3505" s="7" t="n">
        <v>255</v>
      </c>
    </row>
    <row r="3506" spans="1:19">
      <c r="A3506" t="s">
        <v>4</v>
      </c>
      <c r="B3506" s="4" t="s">
        <v>5</v>
      </c>
      <c r="C3506" s="4" t="s">
        <v>13</v>
      </c>
      <c r="D3506" s="4" t="s">
        <v>10</v>
      </c>
      <c r="E3506" s="4" t="s">
        <v>10</v>
      </c>
      <c r="F3506" s="4" t="s">
        <v>13</v>
      </c>
    </row>
    <row r="3507" spans="1:19">
      <c r="A3507" t="n">
        <v>27879</v>
      </c>
      <c r="B3507" s="26" t="n">
        <v>25</v>
      </c>
      <c r="C3507" s="7" t="n">
        <v>1</v>
      </c>
      <c r="D3507" s="7" t="n">
        <v>260</v>
      </c>
      <c r="E3507" s="7" t="n">
        <v>640</v>
      </c>
      <c r="F3507" s="7" t="n">
        <v>1</v>
      </c>
    </row>
    <row r="3508" spans="1:19">
      <c r="A3508" t="s">
        <v>4</v>
      </c>
      <c r="B3508" s="4" t="s">
        <v>5</v>
      </c>
      <c r="C3508" s="4" t="s">
        <v>13</v>
      </c>
      <c r="D3508" s="4" t="s">
        <v>10</v>
      </c>
      <c r="E3508" s="4" t="s">
        <v>6</v>
      </c>
    </row>
    <row r="3509" spans="1:19">
      <c r="A3509" t="n">
        <v>27886</v>
      </c>
      <c r="B3509" s="36" t="n">
        <v>51</v>
      </c>
      <c r="C3509" s="7" t="n">
        <v>4</v>
      </c>
      <c r="D3509" s="7" t="n">
        <v>17</v>
      </c>
      <c r="E3509" s="7" t="s">
        <v>67</v>
      </c>
    </row>
    <row r="3510" spans="1:19">
      <c r="A3510" t="s">
        <v>4</v>
      </c>
      <c r="B3510" s="4" t="s">
        <v>5</v>
      </c>
      <c r="C3510" s="4" t="s">
        <v>10</v>
      </c>
    </row>
    <row r="3511" spans="1:19">
      <c r="A3511" t="n">
        <v>27899</v>
      </c>
      <c r="B3511" s="30" t="n">
        <v>16</v>
      </c>
      <c r="C3511" s="7" t="n">
        <v>0</v>
      </c>
    </row>
    <row r="3512" spans="1:19">
      <c r="A3512" t="s">
        <v>4</v>
      </c>
      <c r="B3512" s="4" t="s">
        <v>5</v>
      </c>
      <c r="C3512" s="4" t="s">
        <v>10</v>
      </c>
      <c r="D3512" s="4" t="s">
        <v>13</v>
      </c>
      <c r="E3512" s="4" t="s">
        <v>9</v>
      </c>
      <c r="F3512" s="4" t="s">
        <v>37</v>
      </c>
      <c r="G3512" s="4" t="s">
        <v>13</v>
      </c>
      <c r="H3512" s="4" t="s">
        <v>13</v>
      </c>
    </row>
    <row r="3513" spans="1:19">
      <c r="A3513" t="n">
        <v>27902</v>
      </c>
      <c r="B3513" s="37" t="n">
        <v>26</v>
      </c>
      <c r="C3513" s="7" t="n">
        <v>17</v>
      </c>
      <c r="D3513" s="7" t="n">
        <v>17</v>
      </c>
      <c r="E3513" s="7" t="n">
        <v>60690</v>
      </c>
      <c r="F3513" s="7" t="s">
        <v>277</v>
      </c>
      <c r="G3513" s="7" t="n">
        <v>2</v>
      </c>
      <c r="H3513" s="7" t="n">
        <v>0</v>
      </c>
    </row>
    <row r="3514" spans="1:19">
      <c r="A3514" t="s">
        <v>4</v>
      </c>
      <c r="B3514" s="4" t="s">
        <v>5</v>
      </c>
    </row>
    <row r="3515" spans="1:19">
      <c r="A3515" t="n">
        <v>27928</v>
      </c>
      <c r="B3515" s="28" t="n">
        <v>28</v>
      </c>
    </row>
    <row r="3516" spans="1:19">
      <c r="A3516" t="s">
        <v>4</v>
      </c>
      <c r="B3516" s="4" t="s">
        <v>5</v>
      </c>
      <c r="C3516" s="4" t="s">
        <v>13</v>
      </c>
      <c r="D3516" s="4" t="s">
        <v>10</v>
      </c>
      <c r="E3516" s="4" t="s">
        <v>10</v>
      </c>
      <c r="F3516" s="4" t="s">
        <v>13</v>
      </c>
    </row>
    <row r="3517" spans="1:19">
      <c r="A3517" t="n">
        <v>27929</v>
      </c>
      <c r="B3517" s="26" t="n">
        <v>25</v>
      </c>
      <c r="C3517" s="7" t="n">
        <v>1</v>
      </c>
      <c r="D3517" s="7" t="n">
        <v>260</v>
      </c>
      <c r="E3517" s="7" t="n">
        <v>640</v>
      </c>
      <c r="F3517" s="7" t="n">
        <v>2</v>
      </c>
    </row>
    <row r="3518" spans="1:19">
      <c r="A3518" t="s">
        <v>4</v>
      </c>
      <c r="B3518" s="4" t="s">
        <v>5</v>
      </c>
      <c r="C3518" s="4" t="s">
        <v>13</v>
      </c>
      <c r="D3518" s="4" t="s">
        <v>10</v>
      </c>
      <c r="E3518" s="4" t="s">
        <v>6</v>
      </c>
    </row>
    <row r="3519" spans="1:19">
      <c r="A3519" t="n">
        <v>27936</v>
      </c>
      <c r="B3519" s="36" t="n">
        <v>51</v>
      </c>
      <c r="C3519" s="7" t="n">
        <v>4</v>
      </c>
      <c r="D3519" s="7" t="n">
        <v>16</v>
      </c>
      <c r="E3519" s="7" t="s">
        <v>61</v>
      </c>
    </row>
    <row r="3520" spans="1:19">
      <c r="A3520" t="s">
        <v>4</v>
      </c>
      <c r="B3520" s="4" t="s">
        <v>5</v>
      </c>
      <c r="C3520" s="4" t="s">
        <v>10</v>
      </c>
    </row>
    <row r="3521" spans="1:8">
      <c r="A3521" t="n">
        <v>27949</v>
      </c>
      <c r="B3521" s="30" t="n">
        <v>16</v>
      </c>
      <c r="C3521" s="7" t="n">
        <v>0</v>
      </c>
    </row>
    <row r="3522" spans="1:8">
      <c r="A3522" t="s">
        <v>4</v>
      </c>
      <c r="B3522" s="4" t="s">
        <v>5</v>
      </c>
      <c r="C3522" s="4" t="s">
        <v>10</v>
      </c>
      <c r="D3522" s="4" t="s">
        <v>13</v>
      </c>
      <c r="E3522" s="4" t="s">
        <v>9</v>
      </c>
      <c r="F3522" s="4" t="s">
        <v>37</v>
      </c>
      <c r="G3522" s="4" t="s">
        <v>13</v>
      </c>
      <c r="H3522" s="4" t="s">
        <v>13</v>
      </c>
    </row>
    <row r="3523" spans="1:8">
      <c r="A3523" t="n">
        <v>27952</v>
      </c>
      <c r="B3523" s="37" t="n">
        <v>26</v>
      </c>
      <c r="C3523" s="7" t="n">
        <v>16</v>
      </c>
      <c r="D3523" s="7" t="n">
        <v>17</v>
      </c>
      <c r="E3523" s="7" t="n">
        <v>60691</v>
      </c>
      <c r="F3523" s="7" t="s">
        <v>278</v>
      </c>
      <c r="G3523" s="7" t="n">
        <v>2</v>
      </c>
      <c r="H3523" s="7" t="n">
        <v>0</v>
      </c>
    </row>
    <row r="3524" spans="1:8">
      <c r="A3524" t="s">
        <v>4</v>
      </c>
      <c r="B3524" s="4" t="s">
        <v>5</v>
      </c>
    </row>
    <row r="3525" spans="1:8">
      <c r="A3525" t="n">
        <v>28002</v>
      </c>
      <c r="B3525" s="28" t="n">
        <v>28</v>
      </c>
    </row>
    <row r="3526" spans="1:8">
      <c r="A3526" t="s">
        <v>4</v>
      </c>
      <c r="B3526" s="4" t="s">
        <v>5</v>
      </c>
      <c r="C3526" s="4" t="s">
        <v>13</v>
      </c>
      <c r="D3526" s="4" t="s">
        <v>10</v>
      </c>
      <c r="E3526" s="4" t="s">
        <v>10</v>
      </c>
      <c r="F3526" s="4" t="s">
        <v>13</v>
      </c>
    </row>
    <row r="3527" spans="1:8">
      <c r="A3527" t="n">
        <v>28003</v>
      </c>
      <c r="B3527" s="26" t="n">
        <v>25</v>
      </c>
      <c r="C3527" s="7" t="n">
        <v>1</v>
      </c>
      <c r="D3527" s="7" t="n">
        <v>65535</v>
      </c>
      <c r="E3527" s="7" t="n">
        <v>65535</v>
      </c>
      <c r="F3527" s="7" t="n">
        <v>0</v>
      </c>
    </row>
    <row r="3528" spans="1:8">
      <c r="A3528" t="s">
        <v>4</v>
      </c>
      <c r="B3528" s="4" t="s">
        <v>5</v>
      </c>
      <c r="C3528" s="4" t="s">
        <v>13</v>
      </c>
      <c r="D3528" s="4" t="s">
        <v>10</v>
      </c>
      <c r="E3528" s="4" t="s">
        <v>22</v>
      </c>
    </row>
    <row r="3529" spans="1:8">
      <c r="A3529" t="n">
        <v>28010</v>
      </c>
      <c r="B3529" s="34" t="n">
        <v>58</v>
      </c>
      <c r="C3529" s="7" t="n">
        <v>101</v>
      </c>
      <c r="D3529" s="7" t="n">
        <v>500</v>
      </c>
      <c r="E3529" s="7" t="n">
        <v>1</v>
      </c>
    </row>
    <row r="3530" spans="1:8">
      <c r="A3530" t="s">
        <v>4</v>
      </c>
      <c r="B3530" s="4" t="s">
        <v>5</v>
      </c>
      <c r="C3530" s="4" t="s">
        <v>13</v>
      </c>
      <c r="D3530" s="4" t="s">
        <v>10</v>
      </c>
    </row>
    <row r="3531" spans="1:8">
      <c r="A3531" t="n">
        <v>28018</v>
      </c>
      <c r="B3531" s="34" t="n">
        <v>58</v>
      </c>
      <c r="C3531" s="7" t="n">
        <v>254</v>
      </c>
      <c r="D3531" s="7" t="n">
        <v>0</v>
      </c>
    </row>
    <row r="3532" spans="1:8">
      <c r="A3532" t="s">
        <v>4</v>
      </c>
      <c r="B3532" s="4" t="s">
        <v>5</v>
      </c>
      <c r="C3532" s="4" t="s">
        <v>10</v>
      </c>
      <c r="D3532" s="4" t="s">
        <v>10</v>
      </c>
      <c r="E3532" s="4" t="s">
        <v>10</v>
      </c>
    </row>
    <row r="3533" spans="1:8">
      <c r="A3533" t="n">
        <v>28022</v>
      </c>
      <c r="B3533" s="58" t="n">
        <v>61</v>
      </c>
      <c r="C3533" s="7" t="n">
        <v>0</v>
      </c>
      <c r="D3533" s="7" t="n">
        <v>17</v>
      </c>
      <c r="E3533" s="7" t="n">
        <v>1000</v>
      </c>
    </row>
    <row r="3534" spans="1:8">
      <c r="A3534" t="s">
        <v>4</v>
      </c>
      <c r="B3534" s="4" t="s">
        <v>5</v>
      </c>
      <c r="C3534" s="4" t="s">
        <v>10</v>
      </c>
      <c r="D3534" s="4" t="s">
        <v>9</v>
      </c>
    </row>
    <row r="3535" spans="1:8">
      <c r="A3535" t="n">
        <v>28029</v>
      </c>
      <c r="B3535" s="61" t="n">
        <v>44</v>
      </c>
      <c r="C3535" s="7" t="n">
        <v>17</v>
      </c>
      <c r="D3535" s="7" t="n">
        <v>1</v>
      </c>
    </row>
    <row r="3536" spans="1:8">
      <c r="A3536" t="s">
        <v>4</v>
      </c>
      <c r="B3536" s="4" t="s">
        <v>5</v>
      </c>
      <c r="C3536" s="4" t="s">
        <v>10</v>
      </c>
      <c r="D3536" s="4" t="s">
        <v>9</v>
      </c>
    </row>
    <row r="3537" spans="1:8">
      <c r="A3537" t="n">
        <v>28036</v>
      </c>
      <c r="B3537" s="61" t="n">
        <v>44</v>
      </c>
      <c r="C3537" s="7" t="n">
        <v>16</v>
      </c>
      <c r="D3537" s="7" t="n">
        <v>1</v>
      </c>
    </row>
    <row r="3538" spans="1:8">
      <c r="A3538" t="s">
        <v>4</v>
      </c>
      <c r="B3538" s="4" t="s">
        <v>5</v>
      </c>
      <c r="C3538" s="4" t="s">
        <v>13</v>
      </c>
      <c r="D3538" s="4" t="s">
        <v>13</v>
      </c>
      <c r="E3538" s="4" t="s">
        <v>22</v>
      </c>
      <c r="F3538" s="4" t="s">
        <v>22</v>
      </c>
      <c r="G3538" s="4" t="s">
        <v>22</v>
      </c>
      <c r="H3538" s="4" t="s">
        <v>10</v>
      </c>
    </row>
    <row r="3539" spans="1:8">
      <c r="A3539" t="n">
        <v>28043</v>
      </c>
      <c r="B3539" s="32" t="n">
        <v>45</v>
      </c>
      <c r="C3539" s="7" t="n">
        <v>2</v>
      </c>
      <c r="D3539" s="7" t="n">
        <v>3</v>
      </c>
      <c r="E3539" s="7" t="n">
        <v>84.870002746582</v>
      </c>
      <c r="F3539" s="7" t="n">
        <v>37.4500007629395</v>
      </c>
      <c r="G3539" s="7" t="n">
        <v>-219.210006713867</v>
      </c>
      <c r="H3539" s="7" t="n">
        <v>0</v>
      </c>
    </row>
    <row r="3540" spans="1:8">
      <c r="A3540" t="s">
        <v>4</v>
      </c>
      <c r="B3540" s="4" t="s">
        <v>5</v>
      </c>
      <c r="C3540" s="4" t="s">
        <v>13</v>
      </c>
      <c r="D3540" s="4" t="s">
        <v>13</v>
      </c>
      <c r="E3540" s="4" t="s">
        <v>22</v>
      </c>
      <c r="F3540" s="4" t="s">
        <v>22</v>
      </c>
      <c r="G3540" s="4" t="s">
        <v>22</v>
      </c>
      <c r="H3540" s="4" t="s">
        <v>10</v>
      </c>
      <c r="I3540" s="4" t="s">
        <v>13</v>
      </c>
    </row>
    <row r="3541" spans="1:8">
      <c r="A3541" t="n">
        <v>28060</v>
      </c>
      <c r="B3541" s="32" t="n">
        <v>45</v>
      </c>
      <c r="C3541" s="7" t="n">
        <v>4</v>
      </c>
      <c r="D3541" s="7" t="n">
        <v>3</v>
      </c>
      <c r="E3541" s="7" t="n">
        <v>4.69000005722046</v>
      </c>
      <c r="F3541" s="7" t="n">
        <v>260.170013427734</v>
      </c>
      <c r="G3541" s="7" t="n">
        <v>0</v>
      </c>
      <c r="H3541" s="7" t="n">
        <v>0</v>
      </c>
      <c r="I3541" s="7" t="n">
        <v>0</v>
      </c>
    </row>
    <row r="3542" spans="1:8">
      <c r="A3542" t="s">
        <v>4</v>
      </c>
      <c r="B3542" s="4" t="s">
        <v>5</v>
      </c>
      <c r="C3542" s="4" t="s">
        <v>13</v>
      </c>
      <c r="D3542" s="4" t="s">
        <v>13</v>
      </c>
      <c r="E3542" s="4" t="s">
        <v>22</v>
      </c>
      <c r="F3542" s="4" t="s">
        <v>10</v>
      </c>
    </row>
    <row r="3543" spans="1:8">
      <c r="A3543" t="n">
        <v>28078</v>
      </c>
      <c r="B3543" s="32" t="n">
        <v>45</v>
      </c>
      <c r="C3543" s="7" t="n">
        <v>5</v>
      </c>
      <c r="D3543" s="7" t="n">
        <v>3</v>
      </c>
      <c r="E3543" s="7" t="n">
        <v>1.5</v>
      </c>
      <c r="F3543" s="7" t="n">
        <v>0</v>
      </c>
    </row>
    <row r="3544" spans="1:8">
      <c r="A3544" t="s">
        <v>4</v>
      </c>
      <c r="B3544" s="4" t="s">
        <v>5</v>
      </c>
      <c r="C3544" s="4" t="s">
        <v>13</v>
      </c>
      <c r="D3544" s="4" t="s">
        <v>13</v>
      </c>
      <c r="E3544" s="4" t="s">
        <v>22</v>
      </c>
      <c r="F3544" s="4" t="s">
        <v>10</v>
      </c>
    </row>
    <row r="3545" spans="1:8">
      <c r="A3545" t="n">
        <v>28087</v>
      </c>
      <c r="B3545" s="32" t="n">
        <v>45</v>
      </c>
      <c r="C3545" s="7" t="n">
        <v>11</v>
      </c>
      <c r="D3545" s="7" t="n">
        <v>3</v>
      </c>
      <c r="E3545" s="7" t="n">
        <v>40.2999992370605</v>
      </c>
      <c r="F3545" s="7" t="n">
        <v>0</v>
      </c>
    </row>
    <row r="3546" spans="1:8">
      <c r="A3546" t="s">
        <v>4</v>
      </c>
      <c r="B3546" s="4" t="s">
        <v>5</v>
      </c>
      <c r="C3546" s="4" t="s">
        <v>10</v>
      </c>
      <c r="D3546" s="4" t="s">
        <v>10</v>
      </c>
      <c r="E3546" s="4" t="s">
        <v>22</v>
      </c>
      <c r="F3546" s="4" t="s">
        <v>22</v>
      </c>
      <c r="G3546" s="4" t="s">
        <v>22</v>
      </c>
      <c r="H3546" s="4" t="s">
        <v>22</v>
      </c>
      <c r="I3546" s="4" t="s">
        <v>13</v>
      </c>
      <c r="J3546" s="4" t="s">
        <v>10</v>
      </c>
    </row>
    <row r="3547" spans="1:8">
      <c r="A3547" t="n">
        <v>28096</v>
      </c>
      <c r="B3547" s="55" t="n">
        <v>55</v>
      </c>
      <c r="C3547" s="7" t="n">
        <v>17</v>
      </c>
      <c r="D3547" s="7" t="n">
        <v>65533</v>
      </c>
      <c r="E3547" s="7" t="n">
        <v>84.9400024414063</v>
      </c>
      <c r="F3547" s="7" t="n">
        <v>36.060001373291</v>
      </c>
      <c r="G3547" s="7" t="n">
        <v>-218.889999389648</v>
      </c>
      <c r="H3547" s="7" t="n">
        <v>2.79999995231628</v>
      </c>
      <c r="I3547" s="7" t="n">
        <v>2</v>
      </c>
      <c r="J3547" s="7" t="n">
        <v>0</v>
      </c>
    </row>
    <row r="3548" spans="1:8">
      <c r="A3548" t="s">
        <v>4</v>
      </c>
      <c r="B3548" s="4" t="s">
        <v>5</v>
      </c>
      <c r="C3548" s="4" t="s">
        <v>10</v>
      </c>
      <c r="D3548" s="4" t="s">
        <v>10</v>
      </c>
      <c r="E3548" s="4" t="s">
        <v>22</v>
      </c>
      <c r="F3548" s="4" t="s">
        <v>22</v>
      </c>
      <c r="G3548" s="4" t="s">
        <v>22</v>
      </c>
      <c r="H3548" s="4" t="s">
        <v>22</v>
      </c>
      <c r="I3548" s="4" t="s">
        <v>13</v>
      </c>
      <c r="J3548" s="4" t="s">
        <v>10</v>
      </c>
    </row>
    <row r="3549" spans="1:8">
      <c r="A3549" t="n">
        <v>28120</v>
      </c>
      <c r="B3549" s="55" t="n">
        <v>55</v>
      </c>
      <c r="C3549" s="7" t="n">
        <v>16</v>
      </c>
      <c r="D3549" s="7" t="n">
        <v>65533</v>
      </c>
      <c r="E3549" s="7" t="n">
        <v>85.5800018310547</v>
      </c>
      <c r="F3549" s="7" t="n">
        <v>36.060001373291</v>
      </c>
      <c r="G3549" s="7" t="n">
        <v>-217.929992675781</v>
      </c>
      <c r="H3549" s="7" t="n">
        <v>1.20000004768372</v>
      </c>
      <c r="I3549" s="7" t="n">
        <v>1</v>
      </c>
      <c r="J3549" s="7" t="n">
        <v>0</v>
      </c>
    </row>
    <row r="3550" spans="1:8">
      <c r="A3550" t="s">
        <v>4</v>
      </c>
      <c r="B3550" s="4" t="s">
        <v>5</v>
      </c>
      <c r="C3550" s="4" t="s">
        <v>13</v>
      </c>
      <c r="D3550" s="4" t="s">
        <v>10</v>
      </c>
    </row>
    <row r="3551" spans="1:8">
      <c r="A3551" t="n">
        <v>28144</v>
      </c>
      <c r="B3551" s="34" t="n">
        <v>58</v>
      </c>
      <c r="C3551" s="7" t="n">
        <v>255</v>
      </c>
      <c r="D3551" s="7" t="n">
        <v>0</v>
      </c>
    </row>
    <row r="3552" spans="1:8">
      <c r="A3552" t="s">
        <v>4</v>
      </c>
      <c r="B3552" s="4" t="s">
        <v>5</v>
      </c>
      <c r="C3552" s="4" t="s">
        <v>10</v>
      </c>
      <c r="D3552" s="4" t="s">
        <v>22</v>
      </c>
      <c r="E3552" s="4" t="s">
        <v>22</v>
      </c>
      <c r="F3552" s="4" t="s">
        <v>13</v>
      </c>
    </row>
    <row r="3553" spans="1:10">
      <c r="A3553" t="n">
        <v>28148</v>
      </c>
      <c r="B3553" s="70" t="n">
        <v>52</v>
      </c>
      <c r="C3553" s="7" t="n">
        <v>0</v>
      </c>
      <c r="D3553" s="7" t="n">
        <v>44.2000007629395</v>
      </c>
      <c r="E3553" s="7" t="n">
        <v>10</v>
      </c>
      <c r="F3553" s="7" t="n">
        <v>0</v>
      </c>
    </row>
    <row r="3554" spans="1:10">
      <c r="A3554" t="s">
        <v>4</v>
      </c>
      <c r="B3554" s="4" t="s">
        <v>5</v>
      </c>
      <c r="C3554" s="4" t="s">
        <v>10</v>
      </c>
      <c r="D3554" s="4" t="s">
        <v>22</v>
      </c>
      <c r="E3554" s="4" t="s">
        <v>22</v>
      </c>
      <c r="F3554" s="4" t="s">
        <v>13</v>
      </c>
    </row>
    <row r="3555" spans="1:10">
      <c r="A3555" t="n">
        <v>28160</v>
      </c>
      <c r="B3555" s="70" t="n">
        <v>52</v>
      </c>
      <c r="C3555" s="7" t="n">
        <v>7032</v>
      </c>
      <c r="D3555" s="7" t="n">
        <v>44.2000007629395</v>
      </c>
      <c r="E3555" s="7" t="n">
        <v>10</v>
      </c>
      <c r="F3555" s="7" t="n">
        <v>0</v>
      </c>
    </row>
    <row r="3556" spans="1:10">
      <c r="A3556" t="s">
        <v>4</v>
      </c>
      <c r="B3556" s="4" t="s">
        <v>5</v>
      </c>
      <c r="C3556" s="4" t="s">
        <v>10</v>
      </c>
      <c r="D3556" s="4" t="s">
        <v>10</v>
      </c>
      <c r="E3556" s="4" t="s">
        <v>10</v>
      </c>
    </row>
    <row r="3557" spans="1:10">
      <c r="A3557" t="n">
        <v>28172</v>
      </c>
      <c r="B3557" s="58" t="n">
        <v>61</v>
      </c>
      <c r="C3557" s="7" t="n">
        <v>17</v>
      </c>
      <c r="D3557" s="7" t="n">
        <v>0</v>
      </c>
      <c r="E3557" s="7" t="n">
        <v>1000</v>
      </c>
    </row>
    <row r="3558" spans="1:10">
      <c r="A3558" t="s">
        <v>4</v>
      </c>
      <c r="B3558" s="4" t="s">
        <v>5</v>
      </c>
      <c r="C3558" s="4" t="s">
        <v>10</v>
      </c>
    </row>
    <row r="3559" spans="1:10">
      <c r="A3559" t="n">
        <v>28179</v>
      </c>
      <c r="B3559" s="71" t="n">
        <v>54</v>
      </c>
      <c r="C3559" s="7" t="n">
        <v>0</v>
      </c>
    </row>
    <row r="3560" spans="1:10">
      <c r="A3560" t="s">
        <v>4</v>
      </c>
      <c r="B3560" s="4" t="s">
        <v>5</v>
      </c>
      <c r="C3560" s="4" t="s">
        <v>10</v>
      </c>
    </row>
    <row r="3561" spans="1:10">
      <c r="A3561" t="n">
        <v>28182</v>
      </c>
      <c r="B3561" s="71" t="n">
        <v>54</v>
      </c>
      <c r="C3561" s="7" t="n">
        <v>7032</v>
      </c>
    </row>
    <row r="3562" spans="1:10">
      <c r="A3562" t="s">
        <v>4</v>
      </c>
      <c r="B3562" s="4" t="s">
        <v>5</v>
      </c>
      <c r="C3562" s="4" t="s">
        <v>10</v>
      </c>
    </row>
    <row r="3563" spans="1:10">
      <c r="A3563" t="n">
        <v>28185</v>
      </c>
      <c r="B3563" s="30" t="n">
        <v>16</v>
      </c>
      <c r="C3563" s="7" t="n">
        <v>300</v>
      </c>
    </row>
    <row r="3564" spans="1:10">
      <c r="A3564" t="s">
        <v>4</v>
      </c>
      <c r="B3564" s="4" t="s">
        <v>5</v>
      </c>
      <c r="C3564" s="4" t="s">
        <v>13</v>
      </c>
      <c r="D3564" s="4" t="s">
        <v>10</v>
      </c>
      <c r="E3564" s="4" t="s">
        <v>6</v>
      </c>
    </row>
    <row r="3565" spans="1:10">
      <c r="A3565" t="n">
        <v>28188</v>
      </c>
      <c r="B3565" s="36" t="n">
        <v>51</v>
      </c>
      <c r="C3565" s="7" t="n">
        <v>4</v>
      </c>
      <c r="D3565" s="7" t="n">
        <v>0</v>
      </c>
      <c r="E3565" s="7" t="s">
        <v>73</v>
      </c>
    </row>
    <row r="3566" spans="1:10">
      <c r="A3566" t="s">
        <v>4</v>
      </c>
      <c r="B3566" s="4" t="s">
        <v>5</v>
      </c>
      <c r="C3566" s="4" t="s">
        <v>10</v>
      </c>
    </row>
    <row r="3567" spans="1:10">
      <c r="A3567" t="n">
        <v>28201</v>
      </c>
      <c r="B3567" s="30" t="n">
        <v>16</v>
      </c>
      <c r="C3567" s="7" t="n">
        <v>0</v>
      </c>
    </row>
    <row r="3568" spans="1:10">
      <c r="A3568" t="s">
        <v>4</v>
      </c>
      <c r="B3568" s="4" t="s">
        <v>5</v>
      </c>
      <c r="C3568" s="4" t="s">
        <v>10</v>
      </c>
      <c r="D3568" s="4" t="s">
        <v>13</v>
      </c>
      <c r="E3568" s="4" t="s">
        <v>9</v>
      </c>
      <c r="F3568" s="4" t="s">
        <v>37</v>
      </c>
      <c r="G3568" s="4" t="s">
        <v>13</v>
      </c>
      <c r="H3568" s="4" t="s">
        <v>13</v>
      </c>
      <c r="I3568" s="4" t="s">
        <v>13</v>
      </c>
      <c r="J3568" s="4" t="s">
        <v>9</v>
      </c>
      <c r="K3568" s="4" t="s">
        <v>37</v>
      </c>
      <c r="L3568" s="4" t="s">
        <v>13</v>
      </c>
      <c r="M3568" s="4" t="s">
        <v>13</v>
      </c>
    </row>
    <row r="3569" spans="1:13">
      <c r="A3569" t="n">
        <v>28204</v>
      </c>
      <c r="B3569" s="37" t="n">
        <v>26</v>
      </c>
      <c r="C3569" s="7" t="n">
        <v>0</v>
      </c>
      <c r="D3569" s="7" t="n">
        <v>17</v>
      </c>
      <c r="E3569" s="7" t="n">
        <v>60692</v>
      </c>
      <c r="F3569" s="7" t="s">
        <v>279</v>
      </c>
      <c r="G3569" s="7" t="n">
        <v>2</v>
      </c>
      <c r="H3569" s="7" t="n">
        <v>3</v>
      </c>
      <c r="I3569" s="7" t="n">
        <v>17</v>
      </c>
      <c r="J3569" s="7" t="n">
        <v>60693</v>
      </c>
      <c r="K3569" s="7" t="s">
        <v>280</v>
      </c>
      <c r="L3569" s="7" t="n">
        <v>2</v>
      </c>
      <c r="M3569" s="7" t="n">
        <v>0</v>
      </c>
    </row>
    <row r="3570" spans="1:13">
      <c r="A3570" t="s">
        <v>4</v>
      </c>
      <c r="B3570" s="4" t="s">
        <v>5</v>
      </c>
    </row>
    <row r="3571" spans="1:13">
      <c r="A3571" t="n">
        <v>28282</v>
      </c>
      <c r="B3571" s="28" t="n">
        <v>28</v>
      </c>
    </row>
    <row r="3572" spans="1:13">
      <c r="A3572" t="s">
        <v>4</v>
      </c>
      <c r="B3572" s="4" t="s">
        <v>5</v>
      </c>
      <c r="C3572" s="4" t="s">
        <v>10</v>
      </c>
      <c r="D3572" s="4" t="s">
        <v>13</v>
      </c>
    </row>
    <row r="3573" spans="1:13">
      <c r="A3573" t="n">
        <v>28283</v>
      </c>
      <c r="B3573" s="56" t="n">
        <v>56</v>
      </c>
      <c r="C3573" s="7" t="n">
        <v>17</v>
      </c>
      <c r="D3573" s="7" t="n">
        <v>0</v>
      </c>
    </row>
    <row r="3574" spans="1:13">
      <c r="A3574" t="s">
        <v>4</v>
      </c>
      <c r="B3574" s="4" t="s">
        <v>5</v>
      </c>
      <c r="C3574" s="4" t="s">
        <v>13</v>
      </c>
      <c r="D3574" s="4" t="s">
        <v>10</v>
      </c>
      <c r="E3574" s="4" t="s">
        <v>6</v>
      </c>
    </row>
    <row r="3575" spans="1:13">
      <c r="A3575" t="n">
        <v>28287</v>
      </c>
      <c r="B3575" s="36" t="n">
        <v>51</v>
      </c>
      <c r="C3575" s="7" t="n">
        <v>4</v>
      </c>
      <c r="D3575" s="7" t="n">
        <v>17</v>
      </c>
      <c r="E3575" s="7" t="s">
        <v>281</v>
      </c>
    </row>
    <row r="3576" spans="1:13">
      <c r="A3576" t="s">
        <v>4</v>
      </c>
      <c r="B3576" s="4" t="s">
        <v>5</v>
      </c>
      <c r="C3576" s="4" t="s">
        <v>10</v>
      </c>
    </row>
    <row r="3577" spans="1:13">
      <c r="A3577" t="n">
        <v>28301</v>
      </c>
      <c r="B3577" s="30" t="n">
        <v>16</v>
      </c>
      <c r="C3577" s="7" t="n">
        <v>0</v>
      </c>
    </row>
    <row r="3578" spans="1:13">
      <c r="A3578" t="s">
        <v>4</v>
      </c>
      <c r="B3578" s="4" t="s">
        <v>5</v>
      </c>
      <c r="C3578" s="4" t="s">
        <v>10</v>
      </c>
      <c r="D3578" s="4" t="s">
        <v>13</v>
      </c>
      <c r="E3578" s="4" t="s">
        <v>9</v>
      </c>
      <c r="F3578" s="4" t="s">
        <v>37</v>
      </c>
      <c r="G3578" s="4" t="s">
        <v>13</v>
      </c>
      <c r="H3578" s="4" t="s">
        <v>13</v>
      </c>
      <c r="I3578" s="4" t="s">
        <v>13</v>
      </c>
      <c r="J3578" s="4" t="s">
        <v>9</v>
      </c>
      <c r="K3578" s="4" t="s">
        <v>37</v>
      </c>
      <c r="L3578" s="4" t="s">
        <v>13</v>
      </c>
      <c r="M3578" s="4" t="s">
        <v>13</v>
      </c>
    </row>
    <row r="3579" spans="1:13">
      <c r="A3579" t="n">
        <v>28304</v>
      </c>
      <c r="B3579" s="37" t="n">
        <v>26</v>
      </c>
      <c r="C3579" s="7" t="n">
        <v>17</v>
      </c>
      <c r="D3579" s="7" t="n">
        <v>17</v>
      </c>
      <c r="E3579" s="7" t="n">
        <v>60694</v>
      </c>
      <c r="F3579" s="7" t="s">
        <v>282</v>
      </c>
      <c r="G3579" s="7" t="n">
        <v>2</v>
      </c>
      <c r="H3579" s="7" t="n">
        <v>3</v>
      </c>
      <c r="I3579" s="7" t="n">
        <v>17</v>
      </c>
      <c r="J3579" s="7" t="n">
        <v>60695</v>
      </c>
      <c r="K3579" s="7" t="s">
        <v>283</v>
      </c>
      <c r="L3579" s="7" t="n">
        <v>2</v>
      </c>
      <c r="M3579" s="7" t="n">
        <v>0</v>
      </c>
    </row>
    <row r="3580" spans="1:13">
      <c r="A3580" t="s">
        <v>4</v>
      </c>
      <c r="B3580" s="4" t="s">
        <v>5</v>
      </c>
    </row>
    <row r="3581" spans="1:13">
      <c r="A3581" t="n">
        <v>28470</v>
      </c>
      <c r="B3581" s="28" t="n">
        <v>28</v>
      </c>
    </row>
    <row r="3582" spans="1:13">
      <c r="A3582" t="s">
        <v>4</v>
      </c>
      <c r="B3582" s="4" t="s">
        <v>5</v>
      </c>
      <c r="C3582" s="4" t="s">
        <v>13</v>
      </c>
      <c r="D3582" s="4" t="s">
        <v>10</v>
      </c>
      <c r="E3582" s="4" t="s">
        <v>6</v>
      </c>
    </row>
    <row r="3583" spans="1:13">
      <c r="A3583" t="n">
        <v>28471</v>
      </c>
      <c r="B3583" s="36" t="n">
        <v>51</v>
      </c>
      <c r="C3583" s="7" t="n">
        <v>4</v>
      </c>
      <c r="D3583" s="7" t="n">
        <v>0</v>
      </c>
      <c r="E3583" s="7" t="s">
        <v>73</v>
      </c>
    </row>
    <row r="3584" spans="1:13">
      <c r="A3584" t="s">
        <v>4</v>
      </c>
      <c r="B3584" s="4" t="s">
        <v>5</v>
      </c>
      <c r="C3584" s="4" t="s">
        <v>10</v>
      </c>
    </row>
    <row r="3585" spans="1:13">
      <c r="A3585" t="n">
        <v>28484</v>
      </c>
      <c r="B3585" s="30" t="n">
        <v>16</v>
      </c>
      <c r="C3585" s="7" t="n">
        <v>0</v>
      </c>
    </row>
    <row r="3586" spans="1:13">
      <c r="A3586" t="s">
        <v>4</v>
      </c>
      <c r="B3586" s="4" t="s">
        <v>5</v>
      </c>
      <c r="C3586" s="4" t="s">
        <v>10</v>
      </c>
      <c r="D3586" s="4" t="s">
        <v>13</v>
      </c>
      <c r="E3586" s="4" t="s">
        <v>9</v>
      </c>
      <c r="F3586" s="4" t="s">
        <v>37</v>
      </c>
      <c r="G3586" s="4" t="s">
        <v>13</v>
      </c>
      <c r="H3586" s="4" t="s">
        <v>13</v>
      </c>
      <c r="I3586" s="4" t="s">
        <v>13</v>
      </c>
      <c r="J3586" s="4" t="s">
        <v>9</v>
      </c>
      <c r="K3586" s="4" t="s">
        <v>37</v>
      </c>
      <c r="L3586" s="4" t="s">
        <v>13</v>
      </c>
      <c r="M3586" s="4" t="s">
        <v>13</v>
      </c>
    </row>
    <row r="3587" spans="1:13">
      <c r="A3587" t="n">
        <v>28487</v>
      </c>
      <c r="B3587" s="37" t="n">
        <v>26</v>
      </c>
      <c r="C3587" s="7" t="n">
        <v>0</v>
      </c>
      <c r="D3587" s="7" t="n">
        <v>17</v>
      </c>
      <c r="E3587" s="7" t="n">
        <v>60696</v>
      </c>
      <c r="F3587" s="7" t="s">
        <v>284</v>
      </c>
      <c r="G3587" s="7" t="n">
        <v>2</v>
      </c>
      <c r="H3587" s="7" t="n">
        <v>3</v>
      </c>
      <c r="I3587" s="7" t="n">
        <v>17</v>
      </c>
      <c r="J3587" s="7" t="n">
        <v>60697</v>
      </c>
      <c r="K3587" s="7" t="s">
        <v>285</v>
      </c>
      <c r="L3587" s="7" t="n">
        <v>2</v>
      </c>
      <c r="M3587" s="7" t="n">
        <v>0</v>
      </c>
    </row>
    <row r="3588" spans="1:13">
      <c r="A3588" t="s">
        <v>4</v>
      </c>
      <c r="B3588" s="4" t="s">
        <v>5</v>
      </c>
    </row>
    <row r="3589" spans="1:13">
      <c r="A3589" t="n">
        <v>28666</v>
      </c>
      <c r="B3589" s="28" t="n">
        <v>28</v>
      </c>
    </row>
    <row r="3590" spans="1:13">
      <c r="A3590" t="s">
        <v>4</v>
      </c>
      <c r="B3590" s="4" t="s">
        <v>5</v>
      </c>
      <c r="C3590" s="4" t="s">
        <v>13</v>
      </c>
      <c r="D3590" s="4" t="s">
        <v>10</v>
      </c>
      <c r="E3590" s="4" t="s">
        <v>6</v>
      </c>
    </row>
    <row r="3591" spans="1:13">
      <c r="A3591" t="n">
        <v>28667</v>
      </c>
      <c r="B3591" s="36" t="n">
        <v>51</v>
      </c>
      <c r="C3591" s="7" t="n">
        <v>4</v>
      </c>
      <c r="D3591" s="7" t="n">
        <v>7032</v>
      </c>
      <c r="E3591" s="7" t="s">
        <v>113</v>
      </c>
    </row>
    <row r="3592" spans="1:13">
      <c r="A3592" t="s">
        <v>4</v>
      </c>
      <c r="B3592" s="4" t="s">
        <v>5</v>
      </c>
      <c r="C3592" s="4" t="s">
        <v>10</v>
      </c>
    </row>
    <row r="3593" spans="1:13">
      <c r="A3593" t="n">
        <v>28681</v>
      </c>
      <c r="B3593" s="30" t="n">
        <v>16</v>
      </c>
      <c r="C3593" s="7" t="n">
        <v>0</v>
      </c>
    </row>
    <row r="3594" spans="1:13">
      <c r="A3594" t="s">
        <v>4</v>
      </c>
      <c r="B3594" s="4" t="s">
        <v>5</v>
      </c>
      <c r="C3594" s="4" t="s">
        <v>10</v>
      </c>
      <c r="D3594" s="4" t="s">
        <v>13</v>
      </c>
      <c r="E3594" s="4" t="s">
        <v>9</v>
      </c>
      <c r="F3594" s="4" t="s">
        <v>37</v>
      </c>
      <c r="G3594" s="4" t="s">
        <v>13</v>
      </c>
      <c r="H3594" s="4" t="s">
        <v>13</v>
      </c>
      <c r="I3594" s="4" t="s">
        <v>13</v>
      </c>
      <c r="J3594" s="4" t="s">
        <v>9</v>
      </c>
      <c r="K3594" s="4" t="s">
        <v>37</v>
      </c>
      <c r="L3594" s="4" t="s">
        <v>13</v>
      </c>
      <c r="M3594" s="4" t="s">
        <v>13</v>
      </c>
    </row>
    <row r="3595" spans="1:13">
      <c r="A3595" t="n">
        <v>28684</v>
      </c>
      <c r="B3595" s="37" t="n">
        <v>26</v>
      </c>
      <c r="C3595" s="7" t="n">
        <v>7032</v>
      </c>
      <c r="D3595" s="7" t="n">
        <v>17</v>
      </c>
      <c r="E3595" s="7" t="n">
        <v>60698</v>
      </c>
      <c r="F3595" s="7" t="s">
        <v>286</v>
      </c>
      <c r="G3595" s="7" t="n">
        <v>2</v>
      </c>
      <c r="H3595" s="7" t="n">
        <v>3</v>
      </c>
      <c r="I3595" s="7" t="n">
        <v>17</v>
      </c>
      <c r="J3595" s="7" t="n">
        <v>60699</v>
      </c>
      <c r="K3595" s="7" t="s">
        <v>287</v>
      </c>
      <c r="L3595" s="7" t="n">
        <v>2</v>
      </c>
      <c r="M3595" s="7" t="n">
        <v>0</v>
      </c>
    </row>
    <row r="3596" spans="1:13">
      <c r="A3596" t="s">
        <v>4</v>
      </c>
      <c r="B3596" s="4" t="s">
        <v>5</v>
      </c>
    </row>
    <row r="3597" spans="1:13">
      <c r="A3597" t="n">
        <v>28880</v>
      </c>
      <c r="B3597" s="28" t="n">
        <v>28</v>
      </c>
    </row>
    <row r="3598" spans="1:13">
      <c r="A3598" t="s">
        <v>4</v>
      </c>
      <c r="B3598" s="4" t="s">
        <v>5</v>
      </c>
      <c r="C3598" s="4" t="s">
        <v>13</v>
      </c>
      <c r="D3598" s="4" t="s">
        <v>10</v>
      </c>
      <c r="E3598" s="4" t="s">
        <v>6</v>
      </c>
    </row>
    <row r="3599" spans="1:13">
      <c r="A3599" t="n">
        <v>28881</v>
      </c>
      <c r="B3599" s="36" t="n">
        <v>51</v>
      </c>
      <c r="C3599" s="7" t="n">
        <v>4</v>
      </c>
      <c r="D3599" s="7" t="n">
        <v>0</v>
      </c>
      <c r="E3599" s="7" t="s">
        <v>288</v>
      </c>
    </row>
    <row r="3600" spans="1:13">
      <c r="A3600" t="s">
        <v>4</v>
      </c>
      <c r="B3600" s="4" t="s">
        <v>5</v>
      </c>
      <c r="C3600" s="4" t="s">
        <v>10</v>
      </c>
    </row>
    <row r="3601" spans="1:13">
      <c r="A3601" t="n">
        <v>28894</v>
      </c>
      <c r="B3601" s="30" t="n">
        <v>16</v>
      </c>
      <c r="C3601" s="7" t="n">
        <v>0</v>
      </c>
    </row>
    <row r="3602" spans="1:13">
      <c r="A3602" t="s">
        <v>4</v>
      </c>
      <c r="B3602" s="4" t="s">
        <v>5</v>
      </c>
      <c r="C3602" s="4" t="s">
        <v>10</v>
      </c>
      <c r="D3602" s="4" t="s">
        <v>13</v>
      </c>
      <c r="E3602" s="4" t="s">
        <v>9</v>
      </c>
      <c r="F3602" s="4" t="s">
        <v>37</v>
      </c>
      <c r="G3602" s="4" t="s">
        <v>13</v>
      </c>
      <c r="H3602" s="4" t="s">
        <v>13</v>
      </c>
      <c r="I3602" s="4" t="s">
        <v>13</v>
      </c>
      <c r="J3602" s="4" t="s">
        <v>9</v>
      </c>
      <c r="K3602" s="4" t="s">
        <v>37</v>
      </c>
      <c r="L3602" s="4" t="s">
        <v>13</v>
      </c>
      <c r="M3602" s="4" t="s">
        <v>13</v>
      </c>
    </row>
    <row r="3603" spans="1:13">
      <c r="A3603" t="n">
        <v>28897</v>
      </c>
      <c r="B3603" s="37" t="n">
        <v>26</v>
      </c>
      <c r="C3603" s="7" t="n">
        <v>0</v>
      </c>
      <c r="D3603" s="7" t="n">
        <v>17</v>
      </c>
      <c r="E3603" s="7" t="n">
        <v>60700</v>
      </c>
      <c r="F3603" s="7" t="s">
        <v>289</v>
      </c>
      <c r="G3603" s="7" t="n">
        <v>2</v>
      </c>
      <c r="H3603" s="7" t="n">
        <v>3</v>
      </c>
      <c r="I3603" s="7" t="n">
        <v>17</v>
      </c>
      <c r="J3603" s="7" t="n">
        <v>60701</v>
      </c>
      <c r="K3603" s="7" t="s">
        <v>290</v>
      </c>
      <c r="L3603" s="7" t="n">
        <v>2</v>
      </c>
      <c r="M3603" s="7" t="n">
        <v>0</v>
      </c>
    </row>
    <row r="3604" spans="1:13">
      <c r="A3604" t="s">
        <v>4</v>
      </c>
      <c r="B3604" s="4" t="s">
        <v>5</v>
      </c>
    </row>
    <row r="3605" spans="1:13">
      <c r="A3605" t="n">
        <v>29083</v>
      </c>
      <c r="B3605" s="28" t="n">
        <v>28</v>
      </c>
    </row>
    <row r="3606" spans="1:13">
      <c r="A3606" t="s">
        <v>4</v>
      </c>
      <c r="B3606" s="4" t="s">
        <v>5</v>
      </c>
      <c r="C3606" s="4" t="s">
        <v>13</v>
      </c>
      <c r="D3606" s="4" t="s">
        <v>10</v>
      </c>
      <c r="E3606" s="4" t="s">
        <v>6</v>
      </c>
      <c r="F3606" s="4" t="s">
        <v>6</v>
      </c>
      <c r="G3606" s="4" t="s">
        <v>6</v>
      </c>
      <c r="H3606" s="4" t="s">
        <v>6</v>
      </c>
    </row>
    <row r="3607" spans="1:13">
      <c r="A3607" t="n">
        <v>29084</v>
      </c>
      <c r="B3607" s="36" t="n">
        <v>51</v>
      </c>
      <c r="C3607" s="7" t="n">
        <v>3</v>
      </c>
      <c r="D3607" s="7" t="n">
        <v>16</v>
      </c>
      <c r="E3607" s="7" t="s">
        <v>121</v>
      </c>
      <c r="F3607" s="7" t="s">
        <v>107</v>
      </c>
      <c r="G3607" s="7" t="s">
        <v>50</v>
      </c>
      <c r="H3607" s="7" t="s">
        <v>51</v>
      </c>
    </row>
    <row r="3608" spans="1:13">
      <c r="A3608" t="s">
        <v>4</v>
      </c>
      <c r="B3608" s="4" t="s">
        <v>5</v>
      </c>
      <c r="C3608" s="4" t="s">
        <v>13</v>
      </c>
      <c r="D3608" s="4" t="s">
        <v>10</v>
      </c>
      <c r="E3608" s="4" t="s">
        <v>6</v>
      </c>
      <c r="F3608" s="4" t="s">
        <v>6</v>
      </c>
      <c r="G3608" s="4" t="s">
        <v>6</v>
      </c>
      <c r="H3608" s="4" t="s">
        <v>6</v>
      </c>
    </row>
    <row r="3609" spans="1:13">
      <c r="A3609" t="n">
        <v>29097</v>
      </c>
      <c r="B3609" s="36" t="n">
        <v>51</v>
      </c>
      <c r="C3609" s="7" t="n">
        <v>3</v>
      </c>
      <c r="D3609" s="7" t="n">
        <v>17</v>
      </c>
      <c r="E3609" s="7" t="s">
        <v>121</v>
      </c>
      <c r="F3609" s="7" t="s">
        <v>51</v>
      </c>
      <c r="G3609" s="7" t="s">
        <v>50</v>
      </c>
      <c r="H3609" s="7" t="s">
        <v>51</v>
      </c>
    </row>
    <row r="3610" spans="1:13">
      <c r="A3610" t="s">
        <v>4</v>
      </c>
      <c r="B3610" s="4" t="s">
        <v>5</v>
      </c>
      <c r="C3610" s="4" t="s">
        <v>10</v>
      </c>
      <c r="D3610" s="4" t="s">
        <v>13</v>
      </c>
      <c r="E3610" s="4" t="s">
        <v>22</v>
      </c>
      <c r="F3610" s="4" t="s">
        <v>10</v>
      </c>
    </row>
    <row r="3611" spans="1:13">
      <c r="A3611" t="n">
        <v>29110</v>
      </c>
      <c r="B3611" s="60" t="n">
        <v>59</v>
      </c>
      <c r="C3611" s="7" t="n">
        <v>16</v>
      </c>
      <c r="D3611" s="7" t="n">
        <v>13</v>
      </c>
      <c r="E3611" s="7" t="n">
        <v>0.150000005960464</v>
      </c>
      <c r="F3611" s="7" t="n">
        <v>0</v>
      </c>
    </row>
    <row r="3612" spans="1:13">
      <c r="A3612" t="s">
        <v>4</v>
      </c>
      <c r="B3612" s="4" t="s">
        <v>5</v>
      </c>
      <c r="C3612" s="4" t="s">
        <v>10</v>
      </c>
      <c r="D3612" s="4" t="s">
        <v>13</v>
      </c>
      <c r="E3612" s="4" t="s">
        <v>22</v>
      </c>
      <c r="F3612" s="4" t="s">
        <v>10</v>
      </c>
    </row>
    <row r="3613" spans="1:13">
      <c r="A3613" t="n">
        <v>29120</v>
      </c>
      <c r="B3613" s="60" t="n">
        <v>59</v>
      </c>
      <c r="C3613" s="7" t="n">
        <v>17</v>
      </c>
      <c r="D3613" s="7" t="n">
        <v>13</v>
      </c>
      <c r="E3613" s="7" t="n">
        <v>0.150000005960464</v>
      </c>
      <c r="F3613" s="7" t="n">
        <v>0</v>
      </c>
    </row>
    <row r="3614" spans="1:13">
      <c r="A3614" t="s">
        <v>4</v>
      </c>
      <c r="B3614" s="4" t="s">
        <v>5</v>
      </c>
      <c r="C3614" s="4" t="s">
        <v>10</v>
      </c>
    </row>
    <row r="3615" spans="1:13">
      <c r="A3615" t="n">
        <v>29130</v>
      </c>
      <c r="B3615" s="30" t="n">
        <v>16</v>
      </c>
      <c r="C3615" s="7" t="n">
        <v>1000</v>
      </c>
    </row>
    <row r="3616" spans="1:13">
      <c r="A3616" t="s">
        <v>4</v>
      </c>
      <c r="B3616" s="4" t="s">
        <v>5</v>
      </c>
      <c r="C3616" s="4" t="s">
        <v>13</v>
      </c>
      <c r="D3616" s="4" t="s">
        <v>10</v>
      </c>
      <c r="E3616" s="4" t="s">
        <v>6</v>
      </c>
      <c r="F3616" s="4" t="s">
        <v>6</v>
      </c>
      <c r="G3616" s="4" t="s">
        <v>6</v>
      </c>
      <c r="H3616" s="4" t="s">
        <v>6</v>
      </c>
    </row>
    <row r="3617" spans="1:13">
      <c r="A3617" t="n">
        <v>29133</v>
      </c>
      <c r="B3617" s="36" t="n">
        <v>51</v>
      </c>
      <c r="C3617" s="7" t="n">
        <v>3</v>
      </c>
      <c r="D3617" s="7" t="n">
        <v>16</v>
      </c>
      <c r="E3617" s="7" t="s">
        <v>291</v>
      </c>
      <c r="F3617" s="7" t="s">
        <v>51</v>
      </c>
      <c r="G3617" s="7" t="s">
        <v>50</v>
      </c>
      <c r="H3617" s="7" t="s">
        <v>51</v>
      </c>
    </row>
    <row r="3618" spans="1:13">
      <c r="A3618" t="s">
        <v>4</v>
      </c>
      <c r="B3618" s="4" t="s">
        <v>5</v>
      </c>
      <c r="C3618" s="4" t="s">
        <v>10</v>
      </c>
      <c r="D3618" s="4" t="s">
        <v>13</v>
      </c>
      <c r="E3618" s="4" t="s">
        <v>6</v>
      </c>
      <c r="F3618" s="4" t="s">
        <v>22</v>
      </c>
      <c r="G3618" s="4" t="s">
        <v>22</v>
      </c>
      <c r="H3618" s="4" t="s">
        <v>22</v>
      </c>
    </row>
    <row r="3619" spans="1:13">
      <c r="A3619" t="n">
        <v>29146</v>
      </c>
      <c r="B3619" s="47" t="n">
        <v>48</v>
      </c>
      <c r="C3619" s="7" t="n">
        <v>16</v>
      </c>
      <c r="D3619" s="7" t="n">
        <v>0</v>
      </c>
      <c r="E3619" s="7" t="s">
        <v>249</v>
      </c>
      <c r="F3619" s="7" t="n">
        <v>-1</v>
      </c>
      <c r="G3619" s="7" t="n">
        <v>1</v>
      </c>
      <c r="H3619" s="7" t="n">
        <v>0</v>
      </c>
    </row>
    <row r="3620" spans="1:13">
      <c r="A3620" t="s">
        <v>4</v>
      </c>
      <c r="B3620" s="4" t="s">
        <v>5</v>
      </c>
      <c r="C3620" s="4" t="s">
        <v>10</v>
      </c>
    </row>
    <row r="3621" spans="1:13">
      <c r="A3621" t="n">
        <v>29175</v>
      </c>
      <c r="B3621" s="30" t="n">
        <v>16</v>
      </c>
      <c r="C3621" s="7" t="n">
        <v>300</v>
      </c>
    </row>
    <row r="3622" spans="1:13">
      <c r="A3622" t="s">
        <v>4</v>
      </c>
      <c r="B3622" s="4" t="s">
        <v>5</v>
      </c>
      <c r="C3622" s="4" t="s">
        <v>13</v>
      </c>
      <c r="D3622" s="4" t="s">
        <v>10</v>
      </c>
      <c r="E3622" s="4" t="s">
        <v>6</v>
      </c>
    </row>
    <row r="3623" spans="1:13">
      <c r="A3623" t="n">
        <v>29178</v>
      </c>
      <c r="B3623" s="36" t="n">
        <v>51</v>
      </c>
      <c r="C3623" s="7" t="n">
        <v>4</v>
      </c>
      <c r="D3623" s="7" t="n">
        <v>16</v>
      </c>
      <c r="E3623" s="7" t="s">
        <v>292</v>
      </c>
    </row>
    <row r="3624" spans="1:13">
      <c r="A3624" t="s">
        <v>4</v>
      </c>
      <c r="B3624" s="4" t="s">
        <v>5</v>
      </c>
      <c r="C3624" s="4" t="s">
        <v>10</v>
      </c>
    </row>
    <row r="3625" spans="1:13">
      <c r="A3625" t="n">
        <v>29197</v>
      </c>
      <c r="B3625" s="30" t="n">
        <v>16</v>
      </c>
      <c r="C3625" s="7" t="n">
        <v>0</v>
      </c>
    </row>
    <row r="3626" spans="1:13">
      <c r="A3626" t="s">
        <v>4</v>
      </c>
      <c r="B3626" s="4" t="s">
        <v>5</v>
      </c>
      <c r="C3626" s="4" t="s">
        <v>10</v>
      </c>
      <c r="D3626" s="4" t="s">
        <v>13</v>
      </c>
      <c r="E3626" s="4" t="s">
        <v>9</v>
      </c>
      <c r="F3626" s="4" t="s">
        <v>37</v>
      </c>
      <c r="G3626" s="4" t="s">
        <v>13</v>
      </c>
      <c r="H3626" s="4" t="s">
        <v>13</v>
      </c>
    </row>
    <row r="3627" spans="1:13">
      <c r="A3627" t="n">
        <v>29200</v>
      </c>
      <c r="B3627" s="37" t="n">
        <v>26</v>
      </c>
      <c r="C3627" s="7" t="n">
        <v>16</v>
      </c>
      <c r="D3627" s="7" t="n">
        <v>17</v>
      </c>
      <c r="E3627" s="7" t="n">
        <v>60702</v>
      </c>
      <c r="F3627" s="7" t="s">
        <v>293</v>
      </c>
      <c r="G3627" s="7" t="n">
        <v>2</v>
      </c>
      <c r="H3627" s="7" t="n">
        <v>0</v>
      </c>
    </row>
    <row r="3628" spans="1:13">
      <c r="A3628" t="s">
        <v>4</v>
      </c>
      <c r="B3628" s="4" t="s">
        <v>5</v>
      </c>
    </row>
    <row r="3629" spans="1:13">
      <c r="A3629" t="n">
        <v>29264</v>
      </c>
      <c r="B3629" s="28" t="n">
        <v>28</v>
      </c>
    </row>
    <row r="3630" spans="1:13">
      <c r="A3630" t="s">
        <v>4</v>
      </c>
      <c r="B3630" s="4" t="s">
        <v>5</v>
      </c>
      <c r="C3630" s="4" t="s">
        <v>13</v>
      </c>
      <c r="D3630" s="4" t="s">
        <v>10</v>
      </c>
      <c r="E3630" s="4" t="s">
        <v>6</v>
      </c>
    </row>
    <row r="3631" spans="1:13">
      <c r="A3631" t="n">
        <v>29265</v>
      </c>
      <c r="B3631" s="36" t="n">
        <v>51</v>
      </c>
      <c r="C3631" s="7" t="n">
        <v>4</v>
      </c>
      <c r="D3631" s="7" t="n">
        <v>17</v>
      </c>
      <c r="E3631" s="7" t="s">
        <v>55</v>
      </c>
    </row>
    <row r="3632" spans="1:13">
      <c r="A3632" t="s">
        <v>4</v>
      </c>
      <c r="B3632" s="4" t="s">
        <v>5</v>
      </c>
      <c r="C3632" s="4" t="s">
        <v>10</v>
      </c>
    </row>
    <row r="3633" spans="1:8">
      <c r="A3633" t="n">
        <v>29278</v>
      </c>
      <c r="B3633" s="30" t="n">
        <v>16</v>
      </c>
      <c r="C3633" s="7" t="n">
        <v>0</v>
      </c>
    </row>
    <row r="3634" spans="1:8">
      <c r="A3634" t="s">
        <v>4</v>
      </c>
      <c r="B3634" s="4" t="s">
        <v>5</v>
      </c>
      <c r="C3634" s="4" t="s">
        <v>10</v>
      </c>
      <c r="D3634" s="4" t="s">
        <v>13</v>
      </c>
      <c r="E3634" s="4" t="s">
        <v>9</v>
      </c>
      <c r="F3634" s="4" t="s">
        <v>37</v>
      </c>
      <c r="G3634" s="4" t="s">
        <v>13</v>
      </c>
      <c r="H3634" s="4" t="s">
        <v>13</v>
      </c>
    </row>
    <row r="3635" spans="1:8">
      <c r="A3635" t="n">
        <v>29281</v>
      </c>
      <c r="B3635" s="37" t="n">
        <v>26</v>
      </c>
      <c r="C3635" s="7" t="n">
        <v>17</v>
      </c>
      <c r="D3635" s="7" t="n">
        <v>17</v>
      </c>
      <c r="E3635" s="7" t="n">
        <v>60703</v>
      </c>
      <c r="F3635" s="7" t="s">
        <v>294</v>
      </c>
      <c r="G3635" s="7" t="n">
        <v>2</v>
      </c>
      <c r="H3635" s="7" t="n">
        <v>0</v>
      </c>
    </row>
    <row r="3636" spans="1:8">
      <c r="A3636" t="s">
        <v>4</v>
      </c>
      <c r="B3636" s="4" t="s">
        <v>5</v>
      </c>
    </row>
    <row r="3637" spans="1:8">
      <c r="A3637" t="n">
        <v>29328</v>
      </c>
      <c r="B3637" s="28" t="n">
        <v>28</v>
      </c>
    </row>
    <row r="3638" spans="1:8">
      <c r="A3638" t="s">
        <v>4</v>
      </c>
      <c r="B3638" s="4" t="s">
        <v>5</v>
      </c>
      <c r="C3638" s="4" t="s">
        <v>13</v>
      </c>
      <c r="D3638" s="4" t="s">
        <v>10</v>
      </c>
      <c r="E3638" s="4" t="s">
        <v>22</v>
      </c>
    </row>
    <row r="3639" spans="1:8">
      <c r="A3639" t="n">
        <v>29329</v>
      </c>
      <c r="B3639" s="34" t="n">
        <v>58</v>
      </c>
      <c r="C3639" s="7" t="n">
        <v>101</v>
      </c>
      <c r="D3639" s="7" t="n">
        <v>500</v>
      </c>
      <c r="E3639" s="7" t="n">
        <v>1</v>
      </c>
    </row>
    <row r="3640" spans="1:8">
      <c r="A3640" t="s">
        <v>4</v>
      </c>
      <c r="B3640" s="4" t="s">
        <v>5</v>
      </c>
      <c r="C3640" s="4" t="s">
        <v>13</v>
      </c>
      <c r="D3640" s="4" t="s">
        <v>10</v>
      </c>
    </row>
    <row r="3641" spans="1:8">
      <c r="A3641" t="n">
        <v>29337</v>
      </c>
      <c r="B3641" s="34" t="n">
        <v>58</v>
      </c>
      <c r="C3641" s="7" t="n">
        <v>254</v>
      </c>
      <c r="D3641" s="7" t="n">
        <v>0</v>
      </c>
    </row>
    <row r="3642" spans="1:8">
      <c r="A3642" t="s">
        <v>4</v>
      </c>
      <c r="B3642" s="4" t="s">
        <v>5</v>
      </c>
      <c r="C3642" s="4" t="s">
        <v>13</v>
      </c>
      <c r="D3642" s="4" t="s">
        <v>13</v>
      </c>
      <c r="E3642" s="4" t="s">
        <v>22</v>
      </c>
      <c r="F3642" s="4" t="s">
        <v>22</v>
      </c>
      <c r="G3642" s="4" t="s">
        <v>22</v>
      </c>
      <c r="H3642" s="4" t="s">
        <v>10</v>
      </c>
    </row>
    <row r="3643" spans="1:8">
      <c r="A3643" t="n">
        <v>29341</v>
      </c>
      <c r="B3643" s="32" t="n">
        <v>45</v>
      </c>
      <c r="C3643" s="7" t="n">
        <v>2</v>
      </c>
      <c r="D3643" s="7" t="n">
        <v>3</v>
      </c>
      <c r="E3643" s="7" t="n">
        <v>84.620002746582</v>
      </c>
      <c r="F3643" s="7" t="n">
        <v>37.4199981689453</v>
      </c>
      <c r="G3643" s="7" t="n">
        <v>-219.360000610352</v>
      </c>
      <c r="H3643" s="7" t="n">
        <v>0</v>
      </c>
    </row>
    <row r="3644" spans="1:8">
      <c r="A3644" t="s">
        <v>4</v>
      </c>
      <c r="B3644" s="4" t="s">
        <v>5</v>
      </c>
      <c r="C3644" s="4" t="s">
        <v>13</v>
      </c>
      <c r="D3644" s="4" t="s">
        <v>13</v>
      </c>
      <c r="E3644" s="4" t="s">
        <v>22</v>
      </c>
      <c r="F3644" s="4" t="s">
        <v>22</v>
      </c>
      <c r="G3644" s="4" t="s">
        <v>22</v>
      </c>
      <c r="H3644" s="4" t="s">
        <v>10</v>
      </c>
      <c r="I3644" s="4" t="s">
        <v>13</v>
      </c>
    </row>
    <row r="3645" spans="1:8">
      <c r="A3645" t="n">
        <v>29358</v>
      </c>
      <c r="B3645" s="32" t="n">
        <v>45</v>
      </c>
      <c r="C3645" s="7" t="n">
        <v>4</v>
      </c>
      <c r="D3645" s="7" t="n">
        <v>3</v>
      </c>
      <c r="E3645" s="7" t="n">
        <v>0.540000021457672</v>
      </c>
      <c r="F3645" s="7" t="n">
        <v>1.5</v>
      </c>
      <c r="G3645" s="7" t="n">
        <v>0</v>
      </c>
      <c r="H3645" s="7" t="n">
        <v>0</v>
      </c>
      <c r="I3645" s="7" t="n">
        <v>0</v>
      </c>
    </row>
    <row r="3646" spans="1:8">
      <c r="A3646" t="s">
        <v>4</v>
      </c>
      <c r="B3646" s="4" t="s">
        <v>5</v>
      </c>
      <c r="C3646" s="4" t="s">
        <v>13</v>
      </c>
      <c r="D3646" s="4" t="s">
        <v>13</v>
      </c>
      <c r="E3646" s="4" t="s">
        <v>22</v>
      </c>
      <c r="F3646" s="4" t="s">
        <v>10</v>
      </c>
    </row>
    <row r="3647" spans="1:8">
      <c r="A3647" t="n">
        <v>29376</v>
      </c>
      <c r="B3647" s="32" t="n">
        <v>45</v>
      </c>
      <c r="C3647" s="7" t="n">
        <v>5</v>
      </c>
      <c r="D3647" s="7" t="n">
        <v>3</v>
      </c>
      <c r="E3647" s="7" t="n">
        <v>1.39999997615814</v>
      </c>
      <c r="F3647" s="7" t="n">
        <v>0</v>
      </c>
    </row>
    <row r="3648" spans="1:8">
      <c r="A3648" t="s">
        <v>4</v>
      </c>
      <c r="B3648" s="4" t="s">
        <v>5</v>
      </c>
      <c r="C3648" s="4" t="s">
        <v>13</v>
      </c>
      <c r="D3648" s="4" t="s">
        <v>13</v>
      </c>
      <c r="E3648" s="4" t="s">
        <v>22</v>
      </c>
      <c r="F3648" s="4" t="s">
        <v>10</v>
      </c>
    </row>
    <row r="3649" spans="1:9">
      <c r="A3649" t="n">
        <v>29385</v>
      </c>
      <c r="B3649" s="32" t="n">
        <v>45</v>
      </c>
      <c r="C3649" s="7" t="n">
        <v>11</v>
      </c>
      <c r="D3649" s="7" t="n">
        <v>3</v>
      </c>
      <c r="E3649" s="7" t="n">
        <v>40.2999992370605</v>
      </c>
      <c r="F3649" s="7" t="n">
        <v>0</v>
      </c>
    </row>
    <row r="3650" spans="1:9">
      <c r="A3650" t="s">
        <v>4</v>
      </c>
      <c r="B3650" s="4" t="s">
        <v>5</v>
      </c>
      <c r="C3650" s="4" t="s">
        <v>13</v>
      </c>
      <c r="D3650" s="4" t="s">
        <v>10</v>
      </c>
      <c r="E3650" s="4" t="s">
        <v>6</v>
      </c>
      <c r="F3650" s="4" t="s">
        <v>6</v>
      </c>
      <c r="G3650" s="4" t="s">
        <v>6</v>
      </c>
      <c r="H3650" s="4" t="s">
        <v>6</v>
      </c>
    </row>
    <row r="3651" spans="1:9">
      <c r="A3651" t="n">
        <v>29394</v>
      </c>
      <c r="B3651" s="36" t="n">
        <v>51</v>
      </c>
      <c r="C3651" s="7" t="n">
        <v>3</v>
      </c>
      <c r="D3651" s="7" t="n">
        <v>0</v>
      </c>
      <c r="E3651" s="7" t="s">
        <v>51</v>
      </c>
      <c r="F3651" s="7" t="s">
        <v>276</v>
      </c>
      <c r="G3651" s="7" t="s">
        <v>50</v>
      </c>
      <c r="H3651" s="7" t="s">
        <v>51</v>
      </c>
    </row>
    <row r="3652" spans="1:9">
      <c r="A3652" t="s">
        <v>4</v>
      </c>
      <c r="B3652" s="4" t="s">
        <v>5</v>
      </c>
      <c r="C3652" s="4" t="s">
        <v>13</v>
      </c>
      <c r="D3652" s="4" t="s">
        <v>10</v>
      </c>
      <c r="E3652" s="4" t="s">
        <v>13</v>
      </c>
      <c r="F3652" s="4" t="s">
        <v>13</v>
      </c>
      <c r="G3652" s="4" t="s">
        <v>13</v>
      </c>
      <c r="H3652" s="4" t="s">
        <v>13</v>
      </c>
    </row>
    <row r="3653" spans="1:9">
      <c r="A3653" t="n">
        <v>29407</v>
      </c>
      <c r="B3653" s="36" t="n">
        <v>51</v>
      </c>
      <c r="C3653" s="7" t="n">
        <v>2</v>
      </c>
      <c r="D3653" s="7" t="n">
        <v>16</v>
      </c>
      <c r="E3653" s="7" t="n">
        <v>1</v>
      </c>
      <c r="F3653" s="7" t="n">
        <v>4</v>
      </c>
      <c r="G3653" s="7" t="n">
        <v>127</v>
      </c>
      <c r="H3653" s="7" t="n">
        <v>0</v>
      </c>
    </row>
    <row r="3654" spans="1:9">
      <c r="A3654" t="s">
        <v>4</v>
      </c>
      <c r="B3654" s="4" t="s">
        <v>5</v>
      </c>
      <c r="C3654" s="4" t="s">
        <v>13</v>
      </c>
      <c r="D3654" s="4" t="s">
        <v>10</v>
      </c>
    </row>
    <row r="3655" spans="1:9">
      <c r="A3655" t="n">
        <v>29415</v>
      </c>
      <c r="B3655" s="34" t="n">
        <v>58</v>
      </c>
      <c r="C3655" s="7" t="n">
        <v>255</v>
      </c>
      <c r="D3655" s="7" t="n">
        <v>0</v>
      </c>
    </row>
    <row r="3656" spans="1:9">
      <c r="A3656" t="s">
        <v>4</v>
      </c>
      <c r="B3656" s="4" t="s">
        <v>5</v>
      </c>
      <c r="C3656" s="4" t="s">
        <v>10</v>
      </c>
      <c r="D3656" s="4" t="s">
        <v>13</v>
      </c>
      <c r="E3656" s="4" t="s">
        <v>6</v>
      </c>
      <c r="F3656" s="4" t="s">
        <v>22</v>
      </c>
      <c r="G3656" s="4" t="s">
        <v>22</v>
      </c>
      <c r="H3656" s="4" t="s">
        <v>22</v>
      </c>
    </row>
    <row r="3657" spans="1:9">
      <c r="A3657" t="n">
        <v>29419</v>
      </c>
      <c r="B3657" s="47" t="n">
        <v>48</v>
      </c>
      <c r="C3657" s="7" t="n">
        <v>0</v>
      </c>
      <c r="D3657" s="7" t="n">
        <v>0</v>
      </c>
      <c r="E3657" s="7" t="s">
        <v>182</v>
      </c>
      <c r="F3657" s="7" t="n">
        <v>-1</v>
      </c>
      <c r="G3657" s="7" t="n">
        <v>1</v>
      </c>
      <c r="H3657" s="7" t="n">
        <v>0</v>
      </c>
    </row>
    <row r="3658" spans="1:9">
      <c r="A3658" t="s">
        <v>4</v>
      </c>
      <c r="B3658" s="4" t="s">
        <v>5</v>
      </c>
      <c r="C3658" s="4" t="s">
        <v>10</v>
      </c>
    </row>
    <row r="3659" spans="1:9">
      <c r="A3659" t="n">
        <v>29444</v>
      </c>
      <c r="B3659" s="30" t="n">
        <v>16</v>
      </c>
      <c r="C3659" s="7" t="n">
        <v>800</v>
      </c>
    </row>
    <row r="3660" spans="1:9">
      <c r="A3660" t="s">
        <v>4</v>
      </c>
      <c r="B3660" s="4" t="s">
        <v>5</v>
      </c>
      <c r="C3660" s="4" t="s">
        <v>13</v>
      </c>
      <c r="D3660" s="4" t="s">
        <v>10</v>
      </c>
      <c r="E3660" s="4" t="s">
        <v>6</v>
      </c>
    </row>
    <row r="3661" spans="1:9">
      <c r="A3661" t="n">
        <v>29447</v>
      </c>
      <c r="B3661" s="36" t="n">
        <v>51</v>
      </c>
      <c r="C3661" s="7" t="n">
        <v>4</v>
      </c>
      <c r="D3661" s="7" t="n">
        <v>0</v>
      </c>
      <c r="E3661" s="7" t="s">
        <v>295</v>
      </c>
    </row>
    <row r="3662" spans="1:9">
      <c r="A3662" t="s">
        <v>4</v>
      </c>
      <c r="B3662" s="4" t="s">
        <v>5</v>
      </c>
      <c r="C3662" s="4" t="s">
        <v>10</v>
      </c>
    </row>
    <row r="3663" spans="1:9">
      <c r="A3663" t="n">
        <v>29461</v>
      </c>
      <c r="B3663" s="30" t="n">
        <v>16</v>
      </c>
      <c r="C3663" s="7" t="n">
        <v>0</v>
      </c>
    </row>
    <row r="3664" spans="1:9">
      <c r="A3664" t="s">
        <v>4</v>
      </c>
      <c r="B3664" s="4" t="s">
        <v>5</v>
      </c>
      <c r="C3664" s="4" t="s">
        <v>10</v>
      </c>
      <c r="D3664" s="4" t="s">
        <v>13</v>
      </c>
      <c r="E3664" s="4" t="s">
        <v>9</v>
      </c>
      <c r="F3664" s="4" t="s">
        <v>37</v>
      </c>
      <c r="G3664" s="4" t="s">
        <v>13</v>
      </c>
      <c r="H3664" s="4" t="s">
        <v>13</v>
      </c>
      <c r="I3664" s="4" t="s">
        <v>13</v>
      </c>
      <c r="J3664" s="4" t="s">
        <v>9</v>
      </c>
      <c r="K3664" s="4" t="s">
        <v>37</v>
      </c>
      <c r="L3664" s="4" t="s">
        <v>13</v>
      </c>
      <c r="M3664" s="4" t="s">
        <v>13</v>
      </c>
    </row>
    <row r="3665" spans="1:13">
      <c r="A3665" t="n">
        <v>29464</v>
      </c>
      <c r="B3665" s="37" t="n">
        <v>26</v>
      </c>
      <c r="C3665" s="7" t="n">
        <v>0</v>
      </c>
      <c r="D3665" s="7" t="n">
        <v>17</v>
      </c>
      <c r="E3665" s="7" t="n">
        <v>60704</v>
      </c>
      <c r="F3665" s="7" t="s">
        <v>296</v>
      </c>
      <c r="G3665" s="7" t="n">
        <v>2</v>
      </c>
      <c r="H3665" s="7" t="n">
        <v>3</v>
      </c>
      <c r="I3665" s="7" t="n">
        <v>17</v>
      </c>
      <c r="J3665" s="7" t="n">
        <v>60705</v>
      </c>
      <c r="K3665" s="7" t="s">
        <v>297</v>
      </c>
      <c r="L3665" s="7" t="n">
        <v>2</v>
      </c>
      <c r="M3665" s="7" t="n">
        <v>0</v>
      </c>
    </row>
    <row r="3666" spans="1:13">
      <c r="A3666" t="s">
        <v>4</v>
      </c>
      <c r="B3666" s="4" t="s">
        <v>5</v>
      </c>
    </row>
    <row r="3667" spans="1:13">
      <c r="A3667" t="n">
        <v>29576</v>
      </c>
      <c r="B3667" s="28" t="n">
        <v>28</v>
      </c>
    </row>
    <row r="3668" spans="1:13">
      <c r="A3668" t="s">
        <v>4</v>
      </c>
      <c r="B3668" s="4" t="s">
        <v>5</v>
      </c>
      <c r="C3668" s="4" t="s">
        <v>13</v>
      </c>
      <c r="D3668" s="4" t="s">
        <v>10</v>
      </c>
      <c r="E3668" s="4" t="s">
        <v>6</v>
      </c>
    </row>
    <row r="3669" spans="1:13">
      <c r="A3669" t="n">
        <v>29577</v>
      </c>
      <c r="B3669" s="36" t="n">
        <v>51</v>
      </c>
      <c r="C3669" s="7" t="n">
        <v>4</v>
      </c>
      <c r="D3669" s="7" t="n">
        <v>0</v>
      </c>
      <c r="E3669" s="7" t="s">
        <v>73</v>
      </c>
    </row>
    <row r="3670" spans="1:13">
      <c r="A3670" t="s">
        <v>4</v>
      </c>
      <c r="B3670" s="4" t="s">
        <v>5</v>
      </c>
      <c r="C3670" s="4" t="s">
        <v>10</v>
      </c>
    </row>
    <row r="3671" spans="1:13">
      <c r="A3671" t="n">
        <v>29590</v>
      </c>
      <c r="B3671" s="30" t="n">
        <v>16</v>
      </c>
      <c r="C3671" s="7" t="n">
        <v>0</v>
      </c>
    </row>
    <row r="3672" spans="1:13">
      <c r="A3672" t="s">
        <v>4</v>
      </c>
      <c r="B3672" s="4" t="s">
        <v>5</v>
      </c>
      <c r="C3672" s="4" t="s">
        <v>10</v>
      </c>
      <c r="D3672" s="4" t="s">
        <v>13</v>
      </c>
      <c r="E3672" s="4" t="s">
        <v>9</v>
      </c>
      <c r="F3672" s="4" t="s">
        <v>37</v>
      </c>
      <c r="G3672" s="4" t="s">
        <v>13</v>
      </c>
      <c r="H3672" s="4" t="s">
        <v>13</v>
      </c>
    </row>
    <row r="3673" spans="1:13">
      <c r="A3673" t="n">
        <v>29593</v>
      </c>
      <c r="B3673" s="37" t="n">
        <v>26</v>
      </c>
      <c r="C3673" s="7" t="n">
        <v>0</v>
      </c>
      <c r="D3673" s="7" t="n">
        <v>17</v>
      </c>
      <c r="E3673" s="7" t="n">
        <v>60706</v>
      </c>
      <c r="F3673" s="7" t="s">
        <v>298</v>
      </c>
      <c r="G3673" s="7" t="n">
        <v>2</v>
      </c>
      <c r="H3673" s="7" t="n">
        <v>0</v>
      </c>
    </row>
    <row r="3674" spans="1:13">
      <c r="A3674" t="s">
        <v>4</v>
      </c>
      <c r="B3674" s="4" t="s">
        <v>5</v>
      </c>
    </row>
    <row r="3675" spans="1:13">
      <c r="A3675" t="n">
        <v>29695</v>
      </c>
      <c r="B3675" s="28" t="n">
        <v>28</v>
      </c>
    </row>
    <row r="3676" spans="1:13">
      <c r="A3676" t="s">
        <v>4</v>
      </c>
      <c r="B3676" s="4" t="s">
        <v>5</v>
      </c>
      <c r="C3676" s="4" t="s">
        <v>13</v>
      </c>
      <c r="D3676" s="4" t="s">
        <v>10</v>
      </c>
      <c r="E3676" s="4" t="s">
        <v>6</v>
      </c>
    </row>
    <row r="3677" spans="1:13">
      <c r="A3677" t="n">
        <v>29696</v>
      </c>
      <c r="B3677" s="36" t="n">
        <v>51</v>
      </c>
      <c r="C3677" s="7" t="n">
        <v>4</v>
      </c>
      <c r="D3677" s="7" t="n">
        <v>17</v>
      </c>
      <c r="E3677" s="7" t="s">
        <v>264</v>
      </c>
    </row>
    <row r="3678" spans="1:13">
      <c r="A3678" t="s">
        <v>4</v>
      </c>
      <c r="B3678" s="4" t="s">
        <v>5</v>
      </c>
      <c r="C3678" s="4" t="s">
        <v>10</v>
      </c>
    </row>
    <row r="3679" spans="1:13">
      <c r="A3679" t="n">
        <v>29710</v>
      </c>
      <c r="B3679" s="30" t="n">
        <v>16</v>
      </c>
      <c r="C3679" s="7" t="n">
        <v>0</v>
      </c>
    </row>
    <row r="3680" spans="1:13">
      <c r="A3680" t="s">
        <v>4</v>
      </c>
      <c r="B3680" s="4" t="s">
        <v>5</v>
      </c>
      <c r="C3680" s="4" t="s">
        <v>10</v>
      </c>
      <c r="D3680" s="4" t="s">
        <v>13</v>
      </c>
      <c r="E3680" s="4" t="s">
        <v>9</v>
      </c>
      <c r="F3680" s="4" t="s">
        <v>37</v>
      </c>
      <c r="G3680" s="4" t="s">
        <v>13</v>
      </c>
      <c r="H3680" s="4" t="s">
        <v>13</v>
      </c>
      <c r="I3680" s="4" t="s">
        <v>13</v>
      </c>
      <c r="J3680" s="4" t="s">
        <v>9</v>
      </c>
      <c r="K3680" s="4" t="s">
        <v>37</v>
      </c>
      <c r="L3680" s="4" t="s">
        <v>13</v>
      </c>
      <c r="M3680" s="4" t="s">
        <v>13</v>
      </c>
    </row>
    <row r="3681" spans="1:13">
      <c r="A3681" t="n">
        <v>29713</v>
      </c>
      <c r="B3681" s="37" t="n">
        <v>26</v>
      </c>
      <c r="C3681" s="7" t="n">
        <v>17</v>
      </c>
      <c r="D3681" s="7" t="n">
        <v>17</v>
      </c>
      <c r="E3681" s="7" t="n">
        <v>60707</v>
      </c>
      <c r="F3681" s="7" t="s">
        <v>299</v>
      </c>
      <c r="G3681" s="7" t="n">
        <v>2</v>
      </c>
      <c r="H3681" s="7" t="n">
        <v>3</v>
      </c>
      <c r="I3681" s="7" t="n">
        <v>17</v>
      </c>
      <c r="J3681" s="7" t="n">
        <v>60708</v>
      </c>
      <c r="K3681" s="7" t="s">
        <v>300</v>
      </c>
      <c r="L3681" s="7" t="n">
        <v>2</v>
      </c>
      <c r="M3681" s="7" t="n">
        <v>0</v>
      </c>
    </row>
    <row r="3682" spans="1:13">
      <c r="A3682" t="s">
        <v>4</v>
      </c>
      <c r="B3682" s="4" t="s">
        <v>5</v>
      </c>
    </row>
    <row r="3683" spans="1:13">
      <c r="A3683" t="n">
        <v>29879</v>
      </c>
      <c r="B3683" s="28" t="n">
        <v>28</v>
      </c>
    </row>
    <row r="3684" spans="1:13">
      <c r="A3684" t="s">
        <v>4</v>
      </c>
      <c r="B3684" s="4" t="s">
        <v>5</v>
      </c>
      <c r="C3684" s="4" t="s">
        <v>13</v>
      </c>
      <c r="D3684" s="4" t="s">
        <v>10</v>
      </c>
      <c r="E3684" s="4" t="s">
        <v>6</v>
      </c>
      <c r="F3684" s="4" t="s">
        <v>6</v>
      </c>
      <c r="G3684" s="4" t="s">
        <v>6</v>
      </c>
      <c r="H3684" s="4" t="s">
        <v>6</v>
      </c>
    </row>
    <row r="3685" spans="1:13">
      <c r="A3685" t="n">
        <v>29880</v>
      </c>
      <c r="B3685" s="36" t="n">
        <v>51</v>
      </c>
      <c r="C3685" s="7" t="n">
        <v>3</v>
      </c>
      <c r="D3685" s="7" t="n">
        <v>0</v>
      </c>
      <c r="E3685" s="7" t="s">
        <v>155</v>
      </c>
      <c r="F3685" s="7" t="s">
        <v>276</v>
      </c>
      <c r="G3685" s="7" t="s">
        <v>50</v>
      </c>
      <c r="H3685" s="7" t="s">
        <v>51</v>
      </c>
    </row>
    <row r="3686" spans="1:13">
      <c r="A3686" t="s">
        <v>4</v>
      </c>
      <c r="B3686" s="4" t="s">
        <v>5</v>
      </c>
      <c r="C3686" s="4" t="s">
        <v>10</v>
      </c>
      <c r="D3686" s="4" t="s">
        <v>13</v>
      </c>
      <c r="E3686" s="4" t="s">
        <v>13</v>
      </c>
      <c r="F3686" s="4" t="s">
        <v>6</v>
      </c>
    </row>
    <row r="3687" spans="1:13">
      <c r="A3687" t="n">
        <v>29893</v>
      </c>
      <c r="B3687" s="53" t="n">
        <v>20</v>
      </c>
      <c r="C3687" s="7" t="n">
        <v>0</v>
      </c>
      <c r="D3687" s="7" t="n">
        <v>2</v>
      </c>
      <c r="E3687" s="7" t="n">
        <v>10</v>
      </c>
      <c r="F3687" s="7" t="s">
        <v>200</v>
      </c>
    </row>
    <row r="3688" spans="1:13">
      <c r="A3688" t="s">
        <v>4</v>
      </c>
      <c r="B3688" s="4" t="s">
        <v>5</v>
      </c>
      <c r="C3688" s="4" t="s">
        <v>10</v>
      </c>
    </row>
    <row r="3689" spans="1:13">
      <c r="A3689" t="n">
        <v>29914</v>
      </c>
      <c r="B3689" s="30" t="n">
        <v>16</v>
      </c>
      <c r="C3689" s="7" t="n">
        <v>500</v>
      </c>
    </row>
    <row r="3690" spans="1:13">
      <c r="A3690" t="s">
        <v>4</v>
      </c>
      <c r="B3690" s="4" t="s">
        <v>5</v>
      </c>
      <c r="C3690" s="4" t="s">
        <v>13</v>
      </c>
      <c r="D3690" s="4" t="s">
        <v>10</v>
      </c>
      <c r="E3690" s="4" t="s">
        <v>6</v>
      </c>
    </row>
    <row r="3691" spans="1:13">
      <c r="A3691" t="n">
        <v>29917</v>
      </c>
      <c r="B3691" s="36" t="n">
        <v>51</v>
      </c>
      <c r="C3691" s="7" t="n">
        <v>4</v>
      </c>
      <c r="D3691" s="7" t="n">
        <v>0</v>
      </c>
      <c r="E3691" s="7" t="s">
        <v>76</v>
      </c>
    </row>
    <row r="3692" spans="1:13">
      <c r="A3692" t="s">
        <v>4</v>
      </c>
      <c r="B3692" s="4" t="s">
        <v>5</v>
      </c>
      <c r="C3692" s="4" t="s">
        <v>10</v>
      </c>
    </row>
    <row r="3693" spans="1:13">
      <c r="A3693" t="n">
        <v>29930</v>
      </c>
      <c r="B3693" s="30" t="n">
        <v>16</v>
      </c>
      <c r="C3693" s="7" t="n">
        <v>0</v>
      </c>
    </row>
    <row r="3694" spans="1:13">
      <c r="A3694" t="s">
        <v>4</v>
      </c>
      <c r="B3694" s="4" t="s">
        <v>5</v>
      </c>
      <c r="C3694" s="4" t="s">
        <v>10</v>
      </c>
      <c r="D3694" s="4" t="s">
        <v>13</v>
      </c>
      <c r="E3694" s="4" t="s">
        <v>9</v>
      </c>
      <c r="F3694" s="4" t="s">
        <v>37</v>
      </c>
      <c r="G3694" s="4" t="s">
        <v>13</v>
      </c>
      <c r="H3694" s="4" t="s">
        <v>13</v>
      </c>
    </row>
    <row r="3695" spans="1:13">
      <c r="A3695" t="n">
        <v>29933</v>
      </c>
      <c r="B3695" s="37" t="n">
        <v>26</v>
      </c>
      <c r="C3695" s="7" t="n">
        <v>0</v>
      </c>
      <c r="D3695" s="7" t="n">
        <v>17</v>
      </c>
      <c r="E3695" s="7" t="n">
        <v>60709</v>
      </c>
      <c r="F3695" s="7" t="s">
        <v>301</v>
      </c>
      <c r="G3695" s="7" t="n">
        <v>2</v>
      </c>
      <c r="H3695" s="7" t="n">
        <v>0</v>
      </c>
    </row>
    <row r="3696" spans="1:13">
      <c r="A3696" t="s">
        <v>4</v>
      </c>
      <c r="B3696" s="4" t="s">
        <v>5</v>
      </c>
    </row>
    <row r="3697" spans="1:13">
      <c r="A3697" t="n">
        <v>29957</v>
      </c>
      <c r="B3697" s="28" t="n">
        <v>28</v>
      </c>
    </row>
    <row r="3698" spans="1:13">
      <c r="A3698" t="s">
        <v>4</v>
      </c>
      <c r="B3698" s="4" t="s">
        <v>5</v>
      </c>
      <c r="C3698" s="4" t="s">
        <v>13</v>
      </c>
      <c r="D3698" s="4" t="s">
        <v>10</v>
      </c>
      <c r="E3698" s="4" t="s">
        <v>10</v>
      </c>
      <c r="F3698" s="4" t="s">
        <v>13</v>
      </c>
    </row>
    <row r="3699" spans="1:13">
      <c r="A3699" t="n">
        <v>29958</v>
      </c>
      <c r="B3699" s="26" t="n">
        <v>25</v>
      </c>
      <c r="C3699" s="7" t="n">
        <v>1</v>
      </c>
      <c r="D3699" s="7" t="n">
        <v>60</v>
      </c>
      <c r="E3699" s="7" t="n">
        <v>640</v>
      </c>
      <c r="F3699" s="7" t="n">
        <v>1</v>
      </c>
    </row>
    <row r="3700" spans="1:13">
      <c r="A3700" t="s">
        <v>4</v>
      </c>
      <c r="B3700" s="4" t="s">
        <v>5</v>
      </c>
      <c r="C3700" s="4" t="s">
        <v>13</v>
      </c>
      <c r="D3700" s="4" t="s">
        <v>10</v>
      </c>
      <c r="E3700" s="4" t="s">
        <v>6</v>
      </c>
    </row>
    <row r="3701" spans="1:13">
      <c r="A3701" t="n">
        <v>29965</v>
      </c>
      <c r="B3701" s="36" t="n">
        <v>51</v>
      </c>
      <c r="C3701" s="7" t="n">
        <v>4</v>
      </c>
      <c r="D3701" s="7" t="n">
        <v>7032</v>
      </c>
      <c r="E3701" s="7" t="s">
        <v>302</v>
      </c>
    </row>
    <row r="3702" spans="1:13">
      <c r="A3702" t="s">
        <v>4</v>
      </c>
      <c r="B3702" s="4" t="s">
        <v>5</v>
      </c>
      <c r="C3702" s="4" t="s">
        <v>10</v>
      </c>
    </row>
    <row r="3703" spans="1:13">
      <c r="A3703" t="n">
        <v>29978</v>
      </c>
      <c r="B3703" s="30" t="n">
        <v>16</v>
      </c>
      <c r="C3703" s="7" t="n">
        <v>0</v>
      </c>
    </row>
    <row r="3704" spans="1:13">
      <c r="A3704" t="s">
        <v>4</v>
      </c>
      <c r="B3704" s="4" t="s">
        <v>5</v>
      </c>
      <c r="C3704" s="4" t="s">
        <v>10</v>
      </c>
      <c r="D3704" s="4" t="s">
        <v>13</v>
      </c>
      <c r="E3704" s="4" t="s">
        <v>9</v>
      </c>
      <c r="F3704" s="4" t="s">
        <v>37</v>
      </c>
      <c r="G3704" s="4" t="s">
        <v>13</v>
      </c>
      <c r="H3704" s="4" t="s">
        <v>13</v>
      </c>
    </row>
    <row r="3705" spans="1:13">
      <c r="A3705" t="n">
        <v>29981</v>
      </c>
      <c r="B3705" s="37" t="n">
        <v>26</v>
      </c>
      <c r="C3705" s="7" t="n">
        <v>7032</v>
      </c>
      <c r="D3705" s="7" t="n">
        <v>17</v>
      </c>
      <c r="E3705" s="7" t="n">
        <v>60710</v>
      </c>
      <c r="F3705" s="7" t="s">
        <v>303</v>
      </c>
      <c r="G3705" s="7" t="n">
        <v>2</v>
      </c>
      <c r="H3705" s="7" t="n">
        <v>0</v>
      </c>
    </row>
    <row r="3706" spans="1:13">
      <c r="A3706" t="s">
        <v>4</v>
      </c>
      <c r="B3706" s="4" t="s">
        <v>5</v>
      </c>
    </row>
    <row r="3707" spans="1:13">
      <c r="A3707" t="n">
        <v>30036</v>
      </c>
      <c r="B3707" s="28" t="n">
        <v>28</v>
      </c>
    </row>
    <row r="3708" spans="1:13">
      <c r="A3708" t="s">
        <v>4</v>
      </c>
      <c r="B3708" s="4" t="s">
        <v>5</v>
      </c>
      <c r="C3708" s="4" t="s">
        <v>13</v>
      </c>
      <c r="D3708" s="4" t="s">
        <v>10</v>
      </c>
      <c r="E3708" s="4" t="s">
        <v>10</v>
      </c>
      <c r="F3708" s="4" t="s">
        <v>13</v>
      </c>
    </row>
    <row r="3709" spans="1:13">
      <c r="A3709" t="n">
        <v>30037</v>
      </c>
      <c r="B3709" s="26" t="n">
        <v>25</v>
      </c>
      <c r="C3709" s="7" t="n">
        <v>1</v>
      </c>
      <c r="D3709" s="7" t="n">
        <v>260</v>
      </c>
      <c r="E3709" s="7" t="n">
        <v>640</v>
      </c>
      <c r="F3709" s="7" t="n">
        <v>1</v>
      </c>
    </row>
    <row r="3710" spans="1:13">
      <c r="A3710" t="s">
        <v>4</v>
      </c>
      <c r="B3710" s="4" t="s">
        <v>5</v>
      </c>
      <c r="C3710" s="4" t="s">
        <v>13</v>
      </c>
      <c r="D3710" s="4" t="s">
        <v>10</v>
      </c>
      <c r="E3710" s="4" t="s">
        <v>6</v>
      </c>
    </row>
    <row r="3711" spans="1:13">
      <c r="A3711" t="n">
        <v>30044</v>
      </c>
      <c r="B3711" s="36" t="n">
        <v>51</v>
      </c>
      <c r="C3711" s="7" t="n">
        <v>4</v>
      </c>
      <c r="D3711" s="7" t="n">
        <v>16</v>
      </c>
      <c r="E3711" s="7" t="s">
        <v>304</v>
      </c>
    </row>
    <row r="3712" spans="1:13">
      <c r="A3712" t="s">
        <v>4</v>
      </c>
      <c r="B3712" s="4" t="s">
        <v>5</v>
      </c>
      <c r="C3712" s="4" t="s">
        <v>10</v>
      </c>
    </row>
    <row r="3713" spans="1:8">
      <c r="A3713" t="n">
        <v>30058</v>
      </c>
      <c r="B3713" s="30" t="n">
        <v>16</v>
      </c>
      <c r="C3713" s="7" t="n">
        <v>0</v>
      </c>
    </row>
    <row r="3714" spans="1:8">
      <c r="A3714" t="s">
        <v>4</v>
      </c>
      <c r="B3714" s="4" t="s">
        <v>5</v>
      </c>
      <c r="C3714" s="4" t="s">
        <v>10</v>
      </c>
      <c r="D3714" s="4" t="s">
        <v>13</v>
      </c>
      <c r="E3714" s="4" t="s">
        <v>9</v>
      </c>
      <c r="F3714" s="4" t="s">
        <v>37</v>
      </c>
      <c r="G3714" s="4" t="s">
        <v>13</v>
      </c>
      <c r="H3714" s="4" t="s">
        <v>13</v>
      </c>
    </row>
    <row r="3715" spans="1:8">
      <c r="A3715" t="n">
        <v>30061</v>
      </c>
      <c r="B3715" s="37" t="n">
        <v>26</v>
      </c>
      <c r="C3715" s="7" t="n">
        <v>16</v>
      </c>
      <c r="D3715" s="7" t="n">
        <v>17</v>
      </c>
      <c r="E3715" s="7" t="n">
        <v>60711</v>
      </c>
      <c r="F3715" s="7" t="s">
        <v>305</v>
      </c>
      <c r="G3715" s="7" t="n">
        <v>2</v>
      </c>
      <c r="H3715" s="7" t="n">
        <v>0</v>
      </c>
    </row>
    <row r="3716" spans="1:8">
      <c r="A3716" t="s">
        <v>4</v>
      </c>
      <c r="B3716" s="4" t="s">
        <v>5</v>
      </c>
    </row>
    <row r="3717" spans="1:8">
      <c r="A3717" t="n">
        <v>30126</v>
      </c>
      <c r="B3717" s="28" t="n">
        <v>28</v>
      </c>
    </row>
    <row r="3718" spans="1:8">
      <c r="A3718" t="s">
        <v>4</v>
      </c>
      <c r="B3718" s="4" t="s">
        <v>5</v>
      </c>
      <c r="C3718" s="4" t="s">
        <v>13</v>
      </c>
      <c r="D3718" s="4" t="s">
        <v>10</v>
      </c>
      <c r="E3718" s="4" t="s">
        <v>13</v>
      </c>
    </row>
    <row r="3719" spans="1:8">
      <c r="A3719" t="n">
        <v>30127</v>
      </c>
      <c r="B3719" s="33" t="n">
        <v>49</v>
      </c>
      <c r="C3719" s="7" t="n">
        <v>1</v>
      </c>
      <c r="D3719" s="7" t="n">
        <v>2000</v>
      </c>
      <c r="E3719" s="7" t="n">
        <v>0</v>
      </c>
    </row>
    <row r="3720" spans="1:8">
      <c r="A3720" t="s">
        <v>4</v>
      </c>
      <c r="B3720" s="4" t="s">
        <v>5</v>
      </c>
      <c r="C3720" s="4" t="s">
        <v>10</v>
      </c>
    </row>
    <row r="3721" spans="1:8">
      <c r="A3721" t="n">
        <v>30132</v>
      </c>
      <c r="B3721" s="30" t="n">
        <v>16</v>
      </c>
      <c r="C3721" s="7" t="n">
        <v>500</v>
      </c>
    </row>
    <row r="3722" spans="1:8">
      <c r="A3722" t="s">
        <v>4</v>
      </c>
      <c r="B3722" s="4" t="s">
        <v>5</v>
      </c>
      <c r="C3722" s="4" t="s">
        <v>13</v>
      </c>
      <c r="D3722" s="4" t="s">
        <v>10</v>
      </c>
      <c r="E3722" s="4" t="s">
        <v>10</v>
      </c>
      <c r="F3722" s="4" t="s">
        <v>13</v>
      </c>
    </row>
    <row r="3723" spans="1:8">
      <c r="A3723" t="n">
        <v>30135</v>
      </c>
      <c r="B3723" s="26" t="n">
        <v>25</v>
      </c>
      <c r="C3723" s="7" t="n">
        <v>1</v>
      </c>
      <c r="D3723" s="7" t="n">
        <v>500</v>
      </c>
      <c r="E3723" s="7" t="n">
        <v>100</v>
      </c>
      <c r="F3723" s="7" t="n">
        <v>5</v>
      </c>
    </row>
    <row r="3724" spans="1:8">
      <c r="A3724" t="s">
        <v>4</v>
      </c>
      <c r="B3724" s="4" t="s">
        <v>5</v>
      </c>
      <c r="C3724" s="4" t="s">
        <v>6</v>
      </c>
      <c r="D3724" s="4" t="s">
        <v>10</v>
      </c>
    </row>
    <row r="3725" spans="1:8">
      <c r="A3725" t="n">
        <v>30142</v>
      </c>
      <c r="B3725" s="69" t="n">
        <v>29</v>
      </c>
      <c r="C3725" s="7" t="s">
        <v>306</v>
      </c>
      <c r="D3725" s="7" t="n">
        <v>65533</v>
      </c>
    </row>
    <row r="3726" spans="1:8">
      <c r="A3726" t="s">
        <v>4</v>
      </c>
      <c r="B3726" s="4" t="s">
        <v>5</v>
      </c>
      <c r="C3726" s="4" t="s">
        <v>13</v>
      </c>
      <c r="D3726" s="4" t="s">
        <v>10</v>
      </c>
      <c r="E3726" s="4" t="s">
        <v>6</v>
      </c>
    </row>
    <row r="3727" spans="1:8">
      <c r="A3727" t="n">
        <v>30162</v>
      </c>
      <c r="B3727" s="36" t="n">
        <v>51</v>
      </c>
      <c r="C3727" s="7" t="n">
        <v>4</v>
      </c>
      <c r="D3727" s="7" t="n">
        <v>19</v>
      </c>
      <c r="E3727" s="7" t="s">
        <v>61</v>
      </c>
    </row>
    <row r="3728" spans="1:8">
      <c r="A3728" t="s">
        <v>4</v>
      </c>
      <c r="B3728" s="4" t="s">
        <v>5</v>
      </c>
      <c r="C3728" s="4" t="s">
        <v>10</v>
      </c>
    </row>
    <row r="3729" spans="1:8">
      <c r="A3729" t="n">
        <v>30175</v>
      </c>
      <c r="B3729" s="30" t="n">
        <v>16</v>
      </c>
      <c r="C3729" s="7" t="n">
        <v>0</v>
      </c>
    </row>
    <row r="3730" spans="1:8">
      <c r="A3730" t="s">
        <v>4</v>
      </c>
      <c r="B3730" s="4" t="s">
        <v>5</v>
      </c>
      <c r="C3730" s="4" t="s">
        <v>10</v>
      </c>
      <c r="D3730" s="4" t="s">
        <v>13</v>
      </c>
      <c r="E3730" s="4" t="s">
        <v>9</v>
      </c>
      <c r="F3730" s="4" t="s">
        <v>37</v>
      </c>
      <c r="G3730" s="4" t="s">
        <v>13</v>
      </c>
      <c r="H3730" s="4" t="s">
        <v>13</v>
      </c>
    </row>
    <row r="3731" spans="1:8">
      <c r="A3731" t="n">
        <v>30178</v>
      </c>
      <c r="B3731" s="37" t="n">
        <v>26</v>
      </c>
      <c r="C3731" s="7" t="n">
        <v>19</v>
      </c>
      <c r="D3731" s="7" t="n">
        <v>17</v>
      </c>
      <c r="E3731" s="7" t="n">
        <v>29300</v>
      </c>
      <c r="F3731" s="7" t="s">
        <v>307</v>
      </c>
      <c r="G3731" s="7" t="n">
        <v>2</v>
      </c>
      <c r="H3731" s="7" t="n">
        <v>0</v>
      </c>
    </row>
    <row r="3732" spans="1:8">
      <c r="A3732" t="s">
        <v>4</v>
      </c>
      <c r="B3732" s="4" t="s">
        <v>5</v>
      </c>
    </row>
    <row r="3733" spans="1:8">
      <c r="A3733" t="n">
        <v>30238</v>
      </c>
      <c r="B3733" s="28" t="n">
        <v>28</v>
      </c>
    </row>
    <row r="3734" spans="1:8">
      <c r="A3734" t="s">
        <v>4</v>
      </c>
      <c r="B3734" s="4" t="s">
        <v>5</v>
      </c>
      <c r="C3734" s="4" t="s">
        <v>6</v>
      </c>
      <c r="D3734" s="4" t="s">
        <v>10</v>
      </c>
    </row>
    <row r="3735" spans="1:8">
      <c r="A3735" t="n">
        <v>30239</v>
      </c>
      <c r="B3735" s="69" t="n">
        <v>29</v>
      </c>
      <c r="C3735" s="7" t="s">
        <v>12</v>
      </c>
      <c r="D3735" s="7" t="n">
        <v>65533</v>
      </c>
    </row>
    <row r="3736" spans="1:8">
      <c r="A3736" t="s">
        <v>4</v>
      </c>
      <c r="B3736" s="4" t="s">
        <v>5</v>
      </c>
      <c r="C3736" s="4" t="s">
        <v>13</v>
      </c>
      <c r="D3736" s="4" t="s">
        <v>10</v>
      </c>
      <c r="E3736" s="4" t="s">
        <v>10</v>
      </c>
      <c r="F3736" s="4" t="s">
        <v>13</v>
      </c>
    </row>
    <row r="3737" spans="1:8">
      <c r="A3737" t="n">
        <v>30243</v>
      </c>
      <c r="B3737" s="26" t="n">
        <v>25</v>
      </c>
      <c r="C3737" s="7" t="n">
        <v>1</v>
      </c>
      <c r="D3737" s="7" t="n">
        <v>65535</v>
      </c>
      <c r="E3737" s="7" t="n">
        <v>65535</v>
      </c>
      <c r="F3737" s="7" t="n">
        <v>0</v>
      </c>
    </row>
    <row r="3738" spans="1:8">
      <c r="A3738" t="s">
        <v>4</v>
      </c>
      <c r="B3738" s="4" t="s">
        <v>5</v>
      </c>
      <c r="C3738" s="4" t="s">
        <v>13</v>
      </c>
      <c r="D3738" s="4" t="s">
        <v>10</v>
      </c>
      <c r="E3738" s="4" t="s">
        <v>6</v>
      </c>
      <c r="F3738" s="4" t="s">
        <v>6</v>
      </c>
      <c r="G3738" s="4" t="s">
        <v>6</v>
      </c>
      <c r="H3738" s="4" t="s">
        <v>6</v>
      </c>
    </row>
    <row r="3739" spans="1:8">
      <c r="A3739" t="n">
        <v>30250</v>
      </c>
      <c r="B3739" s="36" t="n">
        <v>51</v>
      </c>
      <c r="C3739" s="7" t="n">
        <v>3</v>
      </c>
      <c r="D3739" s="7" t="n">
        <v>0</v>
      </c>
      <c r="E3739" s="7" t="s">
        <v>121</v>
      </c>
      <c r="F3739" s="7" t="s">
        <v>49</v>
      </c>
      <c r="G3739" s="7" t="s">
        <v>50</v>
      </c>
      <c r="H3739" s="7" t="s">
        <v>51</v>
      </c>
    </row>
    <row r="3740" spans="1:8">
      <c r="A3740" t="s">
        <v>4</v>
      </c>
      <c r="B3740" s="4" t="s">
        <v>5</v>
      </c>
      <c r="C3740" s="4" t="s">
        <v>10</v>
      </c>
      <c r="D3740" s="4" t="s">
        <v>13</v>
      </c>
      <c r="E3740" s="4" t="s">
        <v>22</v>
      </c>
      <c r="F3740" s="4" t="s">
        <v>10</v>
      </c>
    </row>
    <row r="3741" spans="1:8">
      <c r="A3741" t="n">
        <v>30271</v>
      </c>
      <c r="B3741" s="60" t="n">
        <v>59</v>
      </c>
      <c r="C3741" s="7" t="n">
        <v>0</v>
      </c>
      <c r="D3741" s="7" t="n">
        <v>16</v>
      </c>
      <c r="E3741" s="7" t="n">
        <v>0.150000005960464</v>
      </c>
      <c r="F3741" s="7" t="n">
        <v>0</v>
      </c>
    </row>
    <row r="3742" spans="1:8">
      <c r="A3742" t="s">
        <v>4</v>
      </c>
      <c r="B3742" s="4" t="s">
        <v>5</v>
      </c>
      <c r="C3742" s="4" t="s">
        <v>10</v>
      </c>
    </row>
    <row r="3743" spans="1:8">
      <c r="A3743" t="n">
        <v>30281</v>
      </c>
      <c r="B3743" s="30" t="n">
        <v>16</v>
      </c>
      <c r="C3743" s="7" t="n">
        <v>50</v>
      </c>
    </row>
    <row r="3744" spans="1:8">
      <c r="A3744" t="s">
        <v>4</v>
      </c>
      <c r="B3744" s="4" t="s">
        <v>5</v>
      </c>
      <c r="C3744" s="4" t="s">
        <v>10</v>
      </c>
      <c r="D3744" s="4" t="s">
        <v>13</v>
      </c>
      <c r="E3744" s="4" t="s">
        <v>22</v>
      </c>
      <c r="F3744" s="4" t="s">
        <v>10</v>
      </c>
    </row>
    <row r="3745" spans="1:8">
      <c r="A3745" t="n">
        <v>30284</v>
      </c>
      <c r="B3745" s="60" t="n">
        <v>59</v>
      </c>
      <c r="C3745" s="7" t="n">
        <v>17</v>
      </c>
      <c r="D3745" s="7" t="n">
        <v>16</v>
      </c>
      <c r="E3745" s="7" t="n">
        <v>0.150000005960464</v>
      </c>
      <c r="F3745" s="7" t="n">
        <v>0</v>
      </c>
    </row>
    <row r="3746" spans="1:8">
      <c r="A3746" t="s">
        <v>4</v>
      </c>
      <c r="B3746" s="4" t="s">
        <v>5</v>
      </c>
      <c r="C3746" s="4" t="s">
        <v>10</v>
      </c>
    </row>
    <row r="3747" spans="1:8">
      <c r="A3747" t="n">
        <v>30294</v>
      </c>
      <c r="B3747" s="30" t="n">
        <v>16</v>
      </c>
      <c r="C3747" s="7" t="n">
        <v>1000</v>
      </c>
    </row>
    <row r="3748" spans="1:8">
      <c r="A3748" t="s">
        <v>4</v>
      </c>
      <c r="B3748" s="4" t="s">
        <v>5</v>
      </c>
      <c r="C3748" s="4" t="s">
        <v>10</v>
      </c>
      <c r="D3748" s="4" t="s">
        <v>10</v>
      </c>
      <c r="E3748" s="4" t="s">
        <v>10</v>
      </c>
    </row>
    <row r="3749" spans="1:8">
      <c r="A3749" t="n">
        <v>30297</v>
      </c>
      <c r="B3749" s="58" t="n">
        <v>61</v>
      </c>
      <c r="C3749" s="7" t="n">
        <v>0</v>
      </c>
      <c r="D3749" s="7" t="n">
        <v>65533</v>
      </c>
      <c r="E3749" s="7" t="n">
        <v>1000</v>
      </c>
    </row>
    <row r="3750" spans="1:8">
      <c r="A3750" t="s">
        <v>4</v>
      </c>
      <c r="B3750" s="4" t="s">
        <v>5</v>
      </c>
      <c r="C3750" s="4" t="s">
        <v>10</v>
      </c>
      <c r="D3750" s="4" t="s">
        <v>13</v>
      </c>
      <c r="E3750" s="4" t="s">
        <v>6</v>
      </c>
      <c r="F3750" s="4" t="s">
        <v>22</v>
      </c>
      <c r="G3750" s="4" t="s">
        <v>22</v>
      </c>
      <c r="H3750" s="4" t="s">
        <v>22</v>
      </c>
    </row>
    <row r="3751" spans="1:8">
      <c r="A3751" t="n">
        <v>30304</v>
      </c>
      <c r="B3751" s="47" t="n">
        <v>48</v>
      </c>
      <c r="C3751" s="7" t="n">
        <v>0</v>
      </c>
      <c r="D3751" s="7" t="n">
        <v>0</v>
      </c>
      <c r="E3751" s="7" t="s">
        <v>182</v>
      </c>
      <c r="F3751" s="7" t="n">
        <v>-1</v>
      </c>
      <c r="G3751" s="7" t="n">
        <v>1</v>
      </c>
      <c r="H3751" s="7" t="n">
        <v>2.80259692864963e-45</v>
      </c>
    </row>
    <row r="3752" spans="1:8">
      <c r="A3752" t="s">
        <v>4</v>
      </c>
      <c r="B3752" s="4" t="s">
        <v>5</v>
      </c>
      <c r="C3752" s="4" t="s">
        <v>13</v>
      </c>
      <c r="D3752" s="4" t="s">
        <v>10</v>
      </c>
      <c r="E3752" s="4" t="s">
        <v>6</v>
      </c>
    </row>
    <row r="3753" spans="1:8">
      <c r="A3753" t="n">
        <v>30329</v>
      </c>
      <c r="B3753" s="36" t="n">
        <v>51</v>
      </c>
      <c r="C3753" s="7" t="n">
        <v>4</v>
      </c>
      <c r="D3753" s="7" t="n">
        <v>0</v>
      </c>
      <c r="E3753" s="7" t="s">
        <v>217</v>
      </c>
    </row>
    <row r="3754" spans="1:8">
      <c r="A3754" t="s">
        <v>4</v>
      </c>
      <c r="B3754" s="4" t="s">
        <v>5</v>
      </c>
      <c r="C3754" s="4" t="s">
        <v>10</v>
      </c>
    </row>
    <row r="3755" spans="1:8">
      <c r="A3755" t="n">
        <v>30342</v>
      </c>
      <c r="B3755" s="30" t="n">
        <v>16</v>
      </c>
      <c r="C3755" s="7" t="n">
        <v>0</v>
      </c>
    </row>
    <row r="3756" spans="1:8">
      <c r="A3756" t="s">
        <v>4</v>
      </c>
      <c r="B3756" s="4" t="s">
        <v>5</v>
      </c>
      <c r="C3756" s="4" t="s">
        <v>10</v>
      </c>
      <c r="D3756" s="4" t="s">
        <v>13</v>
      </c>
      <c r="E3756" s="4" t="s">
        <v>9</v>
      </c>
      <c r="F3756" s="4" t="s">
        <v>37</v>
      </c>
      <c r="G3756" s="4" t="s">
        <v>13</v>
      </c>
      <c r="H3756" s="4" t="s">
        <v>13</v>
      </c>
    </row>
    <row r="3757" spans="1:8">
      <c r="A3757" t="n">
        <v>30345</v>
      </c>
      <c r="B3757" s="37" t="n">
        <v>26</v>
      </c>
      <c r="C3757" s="7" t="n">
        <v>0</v>
      </c>
      <c r="D3757" s="7" t="n">
        <v>17</v>
      </c>
      <c r="E3757" s="7" t="n">
        <v>52430</v>
      </c>
      <c r="F3757" s="7" t="s">
        <v>308</v>
      </c>
      <c r="G3757" s="7" t="n">
        <v>2</v>
      </c>
      <c r="H3757" s="7" t="n">
        <v>0</v>
      </c>
    </row>
    <row r="3758" spans="1:8">
      <c r="A3758" t="s">
        <v>4</v>
      </c>
      <c r="B3758" s="4" t="s">
        <v>5</v>
      </c>
    </row>
    <row r="3759" spans="1:8">
      <c r="A3759" t="n">
        <v>30371</v>
      </c>
      <c r="B3759" s="28" t="n">
        <v>28</v>
      </c>
    </row>
    <row r="3760" spans="1:8">
      <c r="A3760" t="s">
        <v>4</v>
      </c>
      <c r="B3760" s="4" t="s">
        <v>5</v>
      </c>
      <c r="C3760" s="4" t="s">
        <v>13</v>
      </c>
      <c r="D3760" s="4" t="s">
        <v>10</v>
      </c>
      <c r="E3760" s="4" t="s">
        <v>10</v>
      </c>
      <c r="F3760" s="4" t="s">
        <v>13</v>
      </c>
    </row>
    <row r="3761" spans="1:8">
      <c r="A3761" t="n">
        <v>30372</v>
      </c>
      <c r="B3761" s="26" t="n">
        <v>25</v>
      </c>
      <c r="C3761" s="7" t="n">
        <v>1</v>
      </c>
      <c r="D3761" s="7" t="n">
        <v>60</v>
      </c>
      <c r="E3761" s="7" t="n">
        <v>640</v>
      </c>
      <c r="F3761" s="7" t="n">
        <v>1</v>
      </c>
    </row>
    <row r="3762" spans="1:8">
      <c r="A3762" t="s">
        <v>4</v>
      </c>
      <c r="B3762" s="4" t="s">
        <v>5</v>
      </c>
      <c r="C3762" s="4" t="s">
        <v>13</v>
      </c>
      <c r="D3762" s="4" t="s">
        <v>10</v>
      </c>
      <c r="E3762" s="4" t="s">
        <v>6</v>
      </c>
    </row>
    <row r="3763" spans="1:8">
      <c r="A3763" t="n">
        <v>30379</v>
      </c>
      <c r="B3763" s="36" t="n">
        <v>51</v>
      </c>
      <c r="C3763" s="7" t="n">
        <v>4</v>
      </c>
      <c r="D3763" s="7" t="n">
        <v>7032</v>
      </c>
      <c r="E3763" s="7" t="s">
        <v>44</v>
      </c>
    </row>
    <row r="3764" spans="1:8">
      <c r="A3764" t="s">
        <v>4</v>
      </c>
      <c r="B3764" s="4" t="s">
        <v>5</v>
      </c>
      <c r="C3764" s="4" t="s">
        <v>10</v>
      </c>
    </row>
    <row r="3765" spans="1:8">
      <c r="A3765" t="n">
        <v>30392</v>
      </c>
      <c r="B3765" s="30" t="n">
        <v>16</v>
      </c>
      <c r="C3765" s="7" t="n">
        <v>0</v>
      </c>
    </row>
    <row r="3766" spans="1:8">
      <c r="A3766" t="s">
        <v>4</v>
      </c>
      <c r="B3766" s="4" t="s">
        <v>5</v>
      </c>
      <c r="C3766" s="4" t="s">
        <v>10</v>
      </c>
      <c r="D3766" s="4" t="s">
        <v>13</v>
      </c>
      <c r="E3766" s="4" t="s">
        <v>9</v>
      </c>
      <c r="F3766" s="4" t="s">
        <v>37</v>
      </c>
      <c r="G3766" s="4" t="s">
        <v>13</v>
      </c>
      <c r="H3766" s="4" t="s">
        <v>13</v>
      </c>
    </row>
    <row r="3767" spans="1:8">
      <c r="A3767" t="n">
        <v>30395</v>
      </c>
      <c r="B3767" s="37" t="n">
        <v>26</v>
      </c>
      <c r="C3767" s="7" t="n">
        <v>7032</v>
      </c>
      <c r="D3767" s="7" t="n">
        <v>17</v>
      </c>
      <c r="E3767" s="7" t="n">
        <v>18405</v>
      </c>
      <c r="F3767" s="7" t="s">
        <v>309</v>
      </c>
      <c r="G3767" s="7" t="n">
        <v>2</v>
      </c>
      <c r="H3767" s="7" t="n">
        <v>0</v>
      </c>
    </row>
    <row r="3768" spans="1:8">
      <c r="A3768" t="s">
        <v>4</v>
      </c>
      <c r="B3768" s="4" t="s">
        <v>5</v>
      </c>
    </row>
    <row r="3769" spans="1:8">
      <c r="A3769" t="n">
        <v>30425</v>
      </c>
      <c r="B3769" s="28" t="n">
        <v>28</v>
      </c>
    </row>
    <row r="3770" spans="1:8">
      <c r="A3770" t="s">
        <v>4</v>
      </c>
      <c r="B3770" s="4" t="s">
        <v>5</v>
      </c>
      <c r="C3770" s="4" t="s">
        <v>10</v>
      </c>
      <c r="D3770" s="4" t="s">
        <v>13</v>
      </c>
    </row>
    <row r="3771" spans="1:8">
      <c r="A3771" t="n">
        <v>30426</v>
      </c>
      <c r="B3771" s="39" t="n">
        <v>89</v>
      </c>
      <c r="C3771" s="7" t="n">
        <v>65533</v>
      </c>
      <c r="D3771" s="7" t="n">
        <v>1</v>
      </c>
    </row>
    <row r="3772" spans="1:8">
      <c r="A3772" t="s">
        <v>4</v>
      </c>
      <c r="B3772" s="4" t="s">
        <v>5</v>
      </c>
      <c r="C3772" s="4" t="s">
        <v>13</v>
      </c>
      <c r="D3772" s="4" t="s">
        <v>10</v>
      </c>
      <c r="E3772" s="4" t="s">
        <v>10</v>
      </c>
      <c r="F3772" s="4" t="s">
        <v>13</v>
      </c>
    </row>
    <row r="3773" spans="1:8">
      <c r="A3773" t="n">
        <v>30430</v>
      </c>
      <c r="B3773" s="26" t="n">
        <v>25</v>
      </c>
      <c r="C3773" s="7" t="n">
        <v>1</v>
      </c>
      <c r="D3773" s="7" t="n">
        <v>65535</v>
      </c>
      <c r="E3773" s="7" t="n">
        <v>65535</v>
      </c>
      <c r="F3773" s="7" t="n">
        <v>0</v>
      </c>
    </row>
    <row r="3774" spans="1:8">
      <c r="A3774" t="s">
        <v>4</v>
      </c>
      <c r="B3774" s="4" t="s">
        <v>5</v>
      </c>
      <c r="C3774" s="4" t="s">
        <v>13</v>
      </c>
      <c r="D3774" s="4" t="s">
        <v>10</v>
      </c>
      <c r="E3774" s="4" t="s">
        <v>9</v>
      </c>
      <c r="F3774" s="4" t="s">
        <v>10</v>
      </c>
      <c r="G3774" s="4" t="s">
        <v>9</v>
      </c>
      <c r="H3774" s="4" t="s">
        <v>13</v>
      </c>
    </row>
    <row r="3775" spans="1:8">
      <c r="A3775" t="n">
        <v>30437</v>
      </c>
      <c r="B3775" s="33" t="n">
        <v>49</v>
      </c>
      <c r="C3775" s="7" t="n">
        <v>0</v>
      </c>
      <c r="D3775" s="7" t="n">
        <v>557</v>
      </c>
      <c r="E3775" s="7" t="n">
        <v>1065353216</v>
      </c>
      <c r="F3775" s="7" t="n">
        <v>0</v>
      </c>
      <c r="G3775" s="7" t="n">
        <v>0</v>
      </c>
      <c r="H3775" s="7" t="n">
        <v>0</v>
      </c>
    </row>
    <row r="3776" spans="1:8">
      <c r="A3776" t="s">
        <v>4</v>
      </c>
      <c r="B3776" s="4" t="s">
        <v>5</v>
      </c>
      <c r="C3776" s="4" t="s">
        <v>13</v>
      </c>
      <c r="D3776" s="4" t="s">
        <v>10</v>
      </c>
      <c r="E3776" s="4" t="s">
        <v>22</v>
      </c>
    </row>
    <row r="3777" spans="1:8">
      <c r="A3777" t="n">
        <v>30452</v>
      </c>
      <c r="B3777" s="34" t="n">
        <v>58</v>
      </c>
      <c r="C3777" s="7" t="n">
        <v>101</v>
      </c>
      <c r="D3777" s="7" t="n">
        <v>500</v>
      </c>
      <c r="E3777" s="7" t="n">
        <v>1</v>
      </c>
    </row>
    <row r="3778" spans="1:8">
      <c r="A3778" t="s">
        <v>4</v>
      </c>
      <c r="B3778" s="4" t="s">
        <v>5</v>
      </c>
      <c r="C3778" s="4" t="s">
        <v>13</v>
      </c>
      <c r="D3778" s="4" t="s">
        <v>10</v>
      </c>
    </row>
    <row r="3779" spans="1:8">
      <c r="A3779" t="n">
        <v>30460</v>
      </c>
      <c r="B3779" s="34" t="n">
        <v>58</v>
      </c>
      <c r="C3779" s="7" t="n">
        <v>254</v>
      </c>
      <c r="D3779" s="7" t="n">
        <v>0</v>
      </c>
    </row>
    <row r="3780" spans="1:8">
      <c r="A3780" t="s">
        <v>4</v>
      </c>
      <c r="B3780" s="4" t="s">
        <v>5</v>
      </c>
      <c r="C3780" s="4" t="s">
        <v>10</v>
      </c>
      <c r="D3780" s="4" t="s">
        <v>10</v>
      </c>
      <c r="E3780" s="4" t="s">
        <v>10</v>
      </c>
    </row>
    <row r="3781" spans="1:8">
      <c r="A3781" t="n">
        <v>30464</v>
      </c>
      <c r="B3781" s="58" t="n">
        <v>61</v>
      </c>
      <c r="C3781" s="7" t="n">
        <v>17</v>
      </c>
      <c r="D3781" s="7" t="n">
        <v>65533</v>
      </c>
      <c r="E3781" s="7" t="n">
        <v>0</v>
      </c>
    </row>
    <row r="3782" spans="1:8">
      <c r="A3782" t="s">
        <v>4</v>
      </c>
      <c r="B3782" s="4" t="s">
        <v>5</v>
      </c>
      <c r="C3782" s="4" t="s">
        <v>10</v>
      </c>
      <c r="D3782" s="4" t="s">
        <v>10</v>
      </c>
      <c r="E3782" s="4" t="s">
        <v>10</v>
      </c>
    </row>
    <row r="3783" spans="1:8">
      <c r="A3783" t="n">
        <v>30471</v>
      </c>
      <c r="B3783" s="58" t="n">
        <v>61</v>
      </c>
      <c r="C3783" s="7" t="n">
        <v>0</v>
      </c>
      <c r="D3783" s="7" t="n">
        <v>65533</v>
      </c>
      <c r="E3783" s="7" t="n">
        <v>0</v>
      </c>
    </row>
    <row r="3784" spans="1:8">
      <c r="A3784" t="s">
        <v>4</v>
      </c>
      <c r="B3784" s="4" t="s">
        <v>5</v>
      </c>
      <c r="C3784" s="4" t="s">
        <v>10</v>
      </c>
      <c r="D3784" s="4" t="s">
        <v>22</v>
      </c>
      <c r="E3784" s="4" t="s">
        <v>22</v>
      </c>
      <c r="F3784" s="4" t="s">
        <v>22</v>
      </c>
      <c r="G3784" s="4" t="s">
        <v>22</v>
      </c>
    </row>
    <row r="3785" spans="1:8">
      <c r="A3785" t="n">
        <v>30478</v>
      </c>
      <c r="B3785" s="43" t="n">
        <v>46</v>
      </c>
      <c r="C3785" s="7" t="n">
        <v>19</v>
      </c>
      <c r="D3785" s="7" t="n">
        <v>88.6800003051758</v>
      </c>
      <c r="E3785" s="7" t="n">
        <v>40.3300018310547</v>
      </c>
      <c r="F3785" s="7" t="n">
        <v>-244.839996337891</v>
      </c>
      <c r="G3785" s="7" t="n">
        <v>3.5</v>
      </c>
    </row>
    <row r="3786" spans="1:8">
      <c r="A3786" t="s">
        <v>4</v>
      </c>
      <c r="B3786" s="4" t="s">
        <v>5</v>
      </c>
      <c r="C3786" s="4" t="s">
        <v>10</v>
      </c>
      <c r="D3786" s="4" t="s">
        <v>22</v>
      </c>
      <c r="E3786" s="4" t="s">
        <v>22</v>
      </c>
      <c r="F3786" s="4" t="s">
        <v>22</v>
      </c>
      <c r="G3786" s="4" t="s">
        <v>22</v>
      </c>
    </row>
    <row r="3787" spans="1:8">
      <c r="A3787" t="n">
        <v>30497</v>
      </c>
      <c r="B3787" s="43" t="n">
        <v>46</v>
      </c>
      <c r="C3787" s="7" t="n">
        <v>7024</v>
      </c>
      <c r="D3787" s="7" t="n">
        <v>88.5899963378906</v>
      </c>
      <c r="E3787" s="7" t="n">
        <v>50.7400016784668</v>
      </c>
      <c r="F3787" s="7" t="n">
        <v>-245.509994506836</v>
      </c>
      <c r="G3787" s="7" t="n">
        <v>357.5</v>
      </c>
    </row>
    <row r="3788" spans="1:8">
      <c r="A3788" t="s">
        <v>4</v>
      </c>
      <c r="B3788" s="4" t="s">
        <v>5</v>
      </c>
      <c r="C3788" s="4" t="s">
        <v>13</v>
      </c>
      <c r="D3788" s="4" t="s">
        <v>10</v>
      </c>
      <c r="E3788" s="4" t="s">
        <v>22</v>
      </c>
      <c r="F3788" s="4" t="s">
        <v>22</v>
      </c>
      <c r="G3788" s="4" t="s">
        <v>22</v>
      </c>
    </row>
    <row r="3789" spans="1:8">
      <c r="A3789" t="n">
        <v>30516</v>
      </c>
      <c r="B3789" s="32" t="n">
        <v>45</v>
      </c>
      <c r="C3789" s="7" t="n">
        <v>15</v>
      </c>
      <c r="D3789" s="7" t="n">
        <v>7024</v>
      </c>
      <c r="E3789" s="7" t="n">
        <v>0</v>
      </c>
      <c r="F3789" s="7" t="n">
        <v>0</v>
      </c>
      <c r="G3789" s="7" t="n">
        <v>0</v>
      </c>
    </row>
    <row r="3790" spans="1:8">
      <c r="A3790" t="s">
        <v>4</v>
      </c>
      <c r="B3790" s="4" t="s">
        <v>5</v>
      </c>
      <c r="C3790" s="4" t="s">
        <v>13</v>
      </c>
      <c r="D3790" s="4" t="s">
        <v>13</v>
      </c>
      <c r="E3790" s="4" t="s">
        <v>22</v>
      </c>
      <c r="F3790" s="4" t="s">
        <v>22</v>
      </c>
      <c r="G3790" s="4" t="s">
        <v>22</v>
      </c>
      <c r="H3790" s="4" t="s">
        <v>10</v>
      </c>
      <c r="I3790" s="4" t="s">
        <v>13</v>
      </c>
    </row>
    <row r="3791" spans="1:8">
      <c r="A3791" t="n">
        <v>30532</v>
      </c>
      <c r="B3791" s="32" t="n">
        <v>45</v>
      </c>
      <c r="C3791" s="7" t="n">
        <v>4</v>
      </c>
      <c r="D3791" s="7" t="n">
        <v>3</v>
      </c>
      <c r="E3791" s="7" t="n">
        <v>331.940002441406</v>
      </c>
      <c r="F3791" s="7" t="n">
        <v>81.620002746582</v>
      </c>
      <c r="G3791" s="7" t="n">
        <v>0</v>
      </c>
      <c r="H3791" s="7" t="n">
        <v>0</v>
      </c>
      <c r="I3791" s="7" t="n">
        <v>0</v>
      </c>
    </row>
    <row r="3792" spans="1:8">
      <c r="A3792" t="s">
        <v>4</v>
      </c>
      <c r="B3792" s="4" t="s">
        <v>5</v>
      </c>
      <c r="C3792" s="4" t="s">
        <v>13</v>
      </c>
      <c r="D3792" s="4" t="s">
        <v>13</v>
      </c>
      <c r="E3792" s="4" t="s">
        <v>22</v>
      </c>
      <c r="F3792" s="4" t="s">
        <v>10</v>
      </c>
    </row>
    <row r="3793" spans="1:9">
      <c r="A3793" t="n">
        <v>30550</v>
      </c>
      <c r="B3793" s="32" t="n">
        <v>45</v>
      </c>
      <c r="C3793" s="7" t="n">
        <v>5</v>
      </c>
      <c r="D3793" s="7" t="n">
        <v>3</v>
      </c>
      <c r="E3793" s="7" t="n">
        <v>2.29999995231628</v>
      </c>
      <c r="F3793" s="7" t="n">
        <v>0</v>
      </c>
    </row>
    <row r="3794" spans="1:9">
      <c r="A3794" t="s">
        <v>4</v>
      </c>
      <c r="B3794" s="4" t="s">
        <v>5</v>
      </c>
      <c r="C3794" s="4" t="s">
        <v>13</v>
      </c>
      <c r="D3794" s="4" t="s">
        <v>13</v>
      </c>
      <c r="E3794" s="4" t="s">
        <v>22</v>
      </c>
      <c r="F3794" s="4" t="s">
        <v>10</v>
      </c>
    </row>
    <row r="3795" spans="1:9">
      <c r="A3795" t="n">
        <v>30559</v>
      </c>
      <c r="B3795" s="32" t="n">
        <v>45</v>
      </c>
      <c r="C3795" s="7" t="n">
        <v>11</v>
      </c>
      <c r="D3795" s="7" t="n">
        <v>3</v>
      </c>
      <c r="E3795" s="7" t="n">
        <v>40.2999992370605</v>
      </c>
      <c r="F3795" s="7" t="n">
        <v>0</v>
      </c>
    </row>
    <row r="3796" spans="1:9">
      <c r="A3796" t="s">
        <v>4</v>
      </c>
      <c r="B3796" s="4" t="s">
        <v>5</v>
      </c>
      <c r="C3796" s="4" t="s">
        <v>13</v>
      </c>
      <c r="D3796" s="4" t="s">
        <v>13</v>
      </c>
      <c r="E3796" s="4" t="s">
        <v>22</v>
      </c>
      <c r="F3796" s="4" t="s">
        <v>22</v>
      </c>
      <c r="G3796" s="4" t="s">
        <v>22</v>
      </c>
      <c r="H3796" s="4" t="s">
        <v>10</v>
      </c>
      <c r="I3796" s="4" t="s">
        <v>13</v>
      </c>
    </row>
    <row r="3797" spans="1:9">
      <c r="A3797" t="n">
        <v>30568</v>
      </c>
      <c r="B3797" s="32" t="n">
        <v>45</v>
      </c>
      <c r="C3797" s="7" t="n">
        <v>4</v>
      </c>
      <c r="D3797" s="7" t="n">
        <v>3</v>
      </c>
      <c r="E3797" s="7" t="n">
        <v>28.9699993133545</v>
      </c>
      <c r="F3797" s="7" t="n">
        <v>258.920013427734</v>
      </c>
      <c r="G3797" s="7" t="n">
        <v>0</v>
      </c>
      <c r="H3797" s="7" t="n">
        <v>10000</v>
      </c>
      <c r="I3797" s="7" t="n">
        <v>1</v>
      </c>
    </row>
    <row r="3798" spans="1:9">
      <c r="A3798" t="s">
        <v>4</v>
      </c>
      <c r="B3798" s="4" t="s">
        <v>5</v>
      </c>
      <c r="C3798" s="4" t="s">
        <v>13</v>
      </c>
      <c r="D3798" s="4" t="s">
        <v>13</v>
      </c>
      <c r="E3798" s="4" t="s">
        <v>22</v>
      </c>
      <c r="F3798" s="4" t="s">
        <v>10</v>
      </c>
    </row>
    <row r="3799" spans="1:9">
      <c r="A3799" t="n">
        <v>30586</v>
      </c>
      <c r="B3799" s="32" t="n">
        <v>45</v>
      </c>
      <c r="C3799" s="7" t="n">
        <v>5</v>
      </c>
      <c r="D3799" s="7" t="n">
        <v>3</v>
      </c>
      <c r="E3799" s="7" t="n">
        <v>1.79999995231628</v>
      </c>
      <c r="F3799" s="7" t="n">
        <v>10000</v>
      </c>
    </row>
    <row r="3800" spans="1:9">
      <c r="A3800" t="s">
        <v>4</v>
      </c>
      <c r="B3800" s="4" t="s">
        <v>5</v>
      </c>
      <c r="C3800" s="4" t="s">
        <v>13</v>
      </c>
      <c r="D3800" s="4" t="s">
        <v>10</v>
      </c>
      <c r="E3800" s="4" t="s">
        <v>10</v>
      </c>
      <c r="F3800" s="4" t="s">
        <v>9</v>
      </c>
    </row>
    <row r="3801" spans="1:9">
      <c r="A3801" t="n">
        <v>30595</v>
      </c>
      <c r="B3801" s="64" t="n">
        <v>84</v>
      </c>
      <c r="C3801" s="7" t="n">
        <v>0</v>
      </c>
      <c r="D3801" s="7" t="n">
        <v>0</v>
      </c>
      <c r="E3801" s="7" t="n">
        <v>0</v>
      </c>
      <c r="F3801" s="7" t="n">
        <v>1056964608</v>
      </c>
    </row>
    <row r="3802" spans="1:9">
      <c r="A3802" t="s">
        <v>4</v>
      </c>
      <c r="B3802" s="4" t="s">
        <v>5</v>
      </c>
      <c r="C3802" s="4" t="s">
        <v>10</v>
      </c>
      <c r="D3802" s="4" t="s">
        <v>9</v>
      </c>
    </row>
    <row r="3803" spans="1:9">
      <c r="A3803" t="n">
        <v>30605</v>
      </c>
      <c r="B3803" s="61" t="n">
        <v>44</v>
      </c>
      <c r="C3803" s="7" t="n">
        <v>7024</v>
      </c>
      <c r="D3803" s="7" t="n">
        <v>1</v>
      </c>
    </row>
    <row r="3804" spans="1:9">
      <c r="A3804" t="s">
        <v>4</v>
      </c>
      <c r="B3804" s="4" t="s">
        <v>5</v>
      </c>
      <c r="C3804" s="4" t="s">
        <v>10</v>
      </c>
      <c r="D3804" s="4" t="s">
        <v>13</v>
      </c>
      <c r="E3804" s="4" t="s">
        <v>6</v>
      </c>
      <c r="F3804" s="4" t="s">
        <v>22</v>
      </c>
      <c r="G3804" s="4" t="s">
        <v>22</v>
      </c>
      <c r="H3804" s="4" t="s">
        <v>22</v>
      </c>
    </row>
    <row r="3805" spans="1:9">
      <c r="A3805" t="n">
        <v>30612</v>
      </c>
      <c r="B3805" s="47" t="n">
        <v>48</v>
      </c>
      <c r="C3805" s="7" t="n">
        <v>7024</v>
      </c>
      <c r="D3805" s="7" t="n">
        <v>0</v>
      </c>
      <c r="E3805" s="7" t="s">
        <v>242</v>
      </c>
      <c r="F3805" s="7" t="n">
        <v>-1</v>
      </c>
      <c r="G3805" s="7" t="n">
        <v>1</v>
      </c>
      <c r="H3805" s="7" t="n">
        <v>0</v>
      </c>
    </row>
    <row r="3806" spans="1:9">
      <c r="A3806" t="s">
        <v>4</v>
      </c>
      <c r="B3806" s="4" t="s">
        <v>5</v>
      </c>
      <c r="C3806" s="4" t="s">
        <v>13</v>
      </c>
      <c r="D3806" s="4" t="s">
        <v>10</v>
      </c>
      <c r="E3806" s="4" t="s">
        <v>10</v>
      </c>
      <c r="F3806" s="4" t="s">
        <v>10</v>
      </c>
      <c r="G3806" s="4" t="s">
        <v>10</v>
      </c>
      <c r="H3806" s="4" t="s">
        <v>10</v>
      </c>
      <c r="I3806" s="4" t="s">
        <v>6</v>
      </c>
      <c r="J3806" s="4" t="s">
        <v>22</v>
      </c>
      <c r="K3806" s="4" t="s">
        <v>22</v>
      </c>
      <c r="L3806" s="4" t="s">
        <v>22</v>
      </c>
      <c r="M3806" s="4" t="s">
        <v>9</v>
      </c>
      <c r="N3806" s="4" t="s">
        <v>9</v>
      </c>
      <c r="O3806" s="4" t="s">
        <v>22</v>
      </c>
      <c r="P3806" s="4" t="s">
        <v>22</v>
      </c>
      <c r="Q3806" s="4" t="s">
        <v>22</v>
      </c>
      <c r="R3806" s="4" t="s">
        <v>22</v>
      </c>
      <c r="S3806" s="4" t="s">
        <v>13</v>
      </c>
    </row>
    <row r="3807" spans="1:9">
      <c r="A3807" t="n">
        <v>30638</v>
      </c>
      <c r="B3807" s="11" t="n">
        <v>39</v>
      </c>
      <c r="C3807" s="7" t="n">
        <v>12</v>
      </c>
      <c r="D3807" s="7" t="n">
        <v>65533</v>
      </c>
      <c r="E3807" s="7" t="n">
        <v>201</v>
      </c>
      <c r="F3807" s="7" t="n">
        <v>0</v>
      </c>
      <c r="G3807" s="7" t="n">
        <v>7024</v>
      </c>
      <c r="H3807" s="7" t="n">
        <v>3</v>
      </c>
      <c r="I3807" s="7" t="s">
        <v>12</v>
      </c>
      <c r="J3807" s="7" t="n">
        <v>0</v>
      </c>
      <c r="K3807" s="7" t="n">
        <v>0</v>
      </c>
      <c r="L3807" s="7" t="n">
        <v>0</v>
      </c>
      <c r="M3807" s="7" t="n">
        <v>0</v>
      </c>
      <c r="N3807" s="7" t="n">
        <v>0</v>
      </c>
      <c r="O3807" s="7" t="n">
        <v>0</v>
      </c>
      <c r="P3807" s="7" t="n">
        <v>1</v>
      </c>
      <c r="Q3807" s="7" t="n">
        <v>1</v>
      </c>
      <c r="R3807" s="7" t="n">
        <v>1</v>
      </c>
      <c r="S3807" s="7" t="n">
        <v>101</v>
      </c>
    </row>
    <row r="3808" spans="1:9">
      <c r="A3808" t="s">
        <v>4</v>
      </c>
      <c r="B3808" s="4" t="s">
        <v>5</v>
      </c>
      <c r="C3808" s="4" t="s">
        <v>10</v>
      </c>
      <c r="D3808" s="4" t="s">
        <v>10</v>
      </c>
      <c r="E3808" s="4" t="s">
        <v>22</v>
      </c>
      <c r="F3808" s="4" t="s">
        <v>22</v>
      </c>
      <c r="G3808" s="4" t="s">
        <v>22</v>
      </c>
      <c r="H3808" s="4" t="s">
        <v>22</v>
      </c>
      <c r="I3808" s="4" t="s">
        <v>13</v>
      </c>
      <c r="J3808" s="4" t="s">
        <v>10</v>
      </c>
    </row>
    <row r="3809" spans="1:19">
      <c r="A3809" t="n">
        <v>30688</v>
      </c>
      <c r="B3809" s="55" t="n">
        <v>55</v>
      </c>
      <c r="C3809" s="7" t="n">
        <v>7024</v>
      </c>
      <c r="D3809" s="7" t="n">
        <v>65533</v>
      </c>
      <c r="E3809" s="7" t="n">
        <v>88.6800003051758</v>
      </c>
      <c r="F3809" s="7" t="n">
        <v>40.3300018310547</v>
      </c>
      <c r="G3809" s="7" t="n">
        <v>-244.839996337891</v>
      </c>
      <c r="H3809" s="7" t="n">
        <v>0.899999976158142</v>
      </c>
      <c r="I3809" s="7" t="n">
        <v>0</v>
      </c>
      <c r="J3809" s="7" t="n">
        <v>0</v>
      </c>
    </row>
    <row r="3810" spans="1:19">
      <c r="A3810" t="s">
        <v>4</v>
      </c>
      <c r="B3810" s="4" t="s">
        <v>5</v>
      </c>
      <c r="C3810" s="4" t="s">
        <v>13</v>
      </c>
      <c r="D3810" s="4" t="s">
        <v>10</v>
      </c>
      <c r="E3810" s="4" t="s">
        <v>22</v>
      </c>
      <c r="F3810" s="4" t="s">
        <v>10</v>
      </c>
      <c r="G3810" s="4" t="s">
        <v>9</v>
      </c>
      <c r="H3810" s="4" t="s">
        <v>9</v>
      </c>
      <c r="I3810" s="4" t="s">
        <v>10</v>
      </c>
      <c r="J3810" s="4" t="s">
        <v>10</v>
      </c>
      <c r="K3810" s="4" t="s">
        <v>9</v>
      </c>
      <c r="L3810" s="4" t="s">
        <v>9</v>
      </c>
      <c r="M3810" s="4" t="s">
        <v>9</v>
      </c>
      <c r="N3810" s="4" t="s">
        <v>9</v>
      </c>
      <c r="O3810" s="4" t="s">
        <v>6</v>
      </c>
    </row>
    <row r="3811" spans="1:19">
      <c r="A3811" t="n">
        <v>30712</v>
      </c>
      <c r="B3811" s="59" t="n">
        <v>50</v>
      </c>
      <c r="C3811" s="7" t="n">
        <v>0</v>
      </c>
      <c r="D3811" s="7" t="n">
        <v>2125</v>
      </c>
      <c r="E3811" s="7" t="n">
        <v>1</v>
      </c>
      <c r="F3811" s="7" t="n">
        <v>0</v>
      </c>
      <c r="G3811" s="7" t="n">
        <v>0</v>
      </c>
      <c r="H3811" s="7" t="n">
        <v>0</v>
      </c>
      <c r="I3811" s="7" t="n">
        <v>0</v>
      </c>
      <c r="J3811" s="7" t="n">
        <v>65533</v>
      </c>
      <c r="K3811" s="7" t="n">
        <v>0</v>
      </c>
      <c r="L3811" s="7" t="n">
        <v>0</v>
      </c>
      <c r="M3811" s="7" t="n">
        <v>0</v>
      </c>
      <c r="N3811" s="7" t="n">
        <v>0</v>
      </c>
      <c r="O3811" s="7" t="s">
        <v>12</v>
      </c>
    </row>
    <row r="3812" spans="1:19">
      <c r="A3812" t="s">
        <v>4</v>
      </c>
      <c r="B3812" s="4" t="s">
        <v>5</v>
      </c>
      <c r="C3812" s="4" t="s">
        <v>13</v>
      </c>
      <c r="D3812" s="4" t="s">
        <v>10</v>
      </c>
    </row>
    <row r="3813" spans="1:19">
      <c r="A3813" t="n">
        <v>30751</v>
      </c>
      <c r="B3813" s="34" t="n">
        <v>58</v>
      </c>
      <c r="C3813" s="7" t="n">
        <v>255</v>
      </c>
      <c r="D3813" s="7" t="n">
        <v>0</v>
      </c>
    </row>
    <row r="3814" spans="1:19">
      <c r="A3814" t="s">
        <v>4</v>
      </c>
      <c r="B3814" s="4" t="s">
        <v>5</v>
      </c>
      <c r="C3814" s="4" t="s">
        <v>10</v>
      </c>
      <c r="D3814" s="4" t="s">
        <v>13</v>
      </c>
      <c r="E3814" s="4" t="s">
        <v>13</v>
      </c>
      <c r="F3814" s="4" t="s">
        <v>6</v>
      </c>
    </row>
    <row r="3815" spans="1:19">
      <c r="A3815" t="n">
        <v>30755</v>
      </c>
      <c r="B3815" s="53" t="n">
        <v>20</v>
      </c>
      <c r="C3815" s="7" t="n">
        <v>7024</v>
      </c>
      <c r="D3815" s="7" t="n">
        <v>2</v>
      </c>
      <c r="E3815" s="7" t="n">
        <v>11</v>
      </c>
      <c r="F3815" s="7" t="s">
        <v>310</v>
      </c>
    </row>
    <row r="3816" spans="1:19">
      <c r="A3816" t="s">
        <v>4</v>
      </c>
      <c r="B3816" s="4" t="s">
        <v>5</v>
      </c>
      <c r="C3816" s="4" t="s">
        <v>10</v>
      </c>
      <c r="D3816" s="4" t="s">
        <v>10</v>
      </c>
      <c r="E3816" s="4" t="s">
        <v>22</v>
      </c>
      <c r="F3816" s="4" t="s">
        <v>13</v>
      </c>
    </row>
    <row r="3817" spans="1:19">
      <c r="A3817" t="n">
        <v>30779</v>
      </c>
      <c r="B3817" s="62" t="n">
        <v>53</v>
      </c>
      <c r="C3817" s="7" t="n">
        <v>0</v>
      </c>
      <c r="D3817" s="7" t="n">
        <v>7024</v>
      </c>
      <c r="E3817" s="7" t="n">
        <v>5</v>
      </c>
      <c r="F3817" s="7" t="n">
        <v>0</v>
      </c>
    </row>
    <row r="3818" spans="1:19">
      <c r="A3818" t="s">
        <v>4</v>
      </c>
      <c r="B3818" s="4" t="s">
        <v>5</v>
      </c>
      <c r="C3818" s="4" t="s">
        <v>10</v>
      </c>
    </row>
    <row r="3819" spans="1:19">
      <c r="A3819" t="n">
        <v>30789</v>
      </c>
      <c r="B3819" s="30" t="n">
        <v>16</v>
      </c>
      <c r="C3819" s="7" t="n">
        <v>100</v>
      </c>
    </row>
    <row r="3820" spans="1:19">
      <c r="A3820" t="s">
        <v>4</v>
      </c>
      <c r="B3820" s="4" t="s">
        <v>5</v>
      </c>
      <c r="C3820" s="4" t="s">
        <v>10</v>
      </c>
      <c r="D3820" s="4" t="s">
        <v>10</v>
      </c>
      <c r="E3820" s="4" t="s">
        <v>22</v>
      </c>
      <c r="F3820" s="4" t="s">
        <v>13</v>
      </c>
    </row>
    <row r="3821" spans="1:19">
      <c r="A3821" t="n">
        <v>30792</v>
      </c>
      <c r="B3821" s="62" t="n">
        <v>53</v>
      </c>
      <c r="C3821" s="7" t="n">
        <v>16</v>
      </c>
      <c r="D3821" s="7" t="n">
        <v>7024</v>
      </c>
      <c r="E3821" s="7" t="n">
        <v>5</v>
      </c>
      <c r="F3821" s="7" t="n">
        <v>0</v>
      </c>
    </row>
    <row r="3822" spans="1:19">
      <c r="A3822" t="s">
        <v>4</v>
      </c>
      <c r="B3822" s="4" t="s">
        <v>5</v>
      </c>
      <c r="C3822" s="4" t="s">
        <v>10</v>
      </c>
    </row>
    <row r="3823" spans="1:19">
      <c r="A3823" t="n">
        <v>30802</v>
      </c>
      <c r="B3823" s="30" t="n">
        <v>16</v>
      </c>
      <c r="C3823" s="7" t="n">
        <v>100</v>
      </c>
    </row>
    <row r="3824" spans="1:19">
      <c r="A3824" t="s">
        <v>4</v>
      </c>
      <c r="B3824" s="4" t="s">
        <v>5</v>
      </c>
      <c r="C3824" s="4" t="s">
        <v>10</v>
      </c>
      <c r="D3824" s="4" t="s">
        <v>10</v>
      </c>
      <c r="E3824" s="4" t="s">
        <v>22</v>
      </c>
      <c r="F3824" s="4" t="s">
        <v>13</v>
      </c>
    </row>
    <row r="3825" spans="1:15">
      <c r="A3825" t="n">
        <v>30805</v>
      </c>
      <c r="B3825" s="62" t="n">
        <v>53</v>
      </c>
      <c r="C3825" s="7" t="n">
        <v>7032</v>
      </c>
      <c r="D3825" s="7" t="n">
        <v>7024</v>
      </c>
      <c r="E3825" s="7" t="n">
        <v>5</v>
      </c>
      <c r="F3825" s="7" t="n">
        <v>0</v>
      </c>
    </row>
    <row r="3826" spans="1:15">
      <c r="A3826" t="s">
        <v>4</v>
      </c>
      <c r="B3826" s="4" t="s">
        <v>5</v>
      </c>
      <c r="C3826" s="4" t="s">
        <v>10</v>
      </c>
    </row>
    <row r="3827" spans="1:15">
      <c r="A3827" t="n">
        <v>30815</v>
      </c>
      <c r="B3827" s="30" t="n">
        <v>16</v>
      </c>
      <c r="C3827" s="7" t="n">
        <v>100</v>
      </c>
    </row>
    <row r="3828" spans="1:15">
      <c r="A3828" t="s">
        <v>4</v>
      </c>
      <c r="B3828" s="4" t="s">
        <v>5</v>
      </c>
      <c r="C3828" s="4" t="s">
        <v>10</v>
      </c>
      <c r="D3828" s="4" t="s">
        <v>10</v>
      </c>
      <c r="E3828" s="4" t="s">
        <v>22</v>
      </c>
      <c r="F3828" s="4" t="s">
        <v>13</v>
      </c>
    </row>
    <row r="3829" spans="1:15">
      <c r="A3829" t="n">
        <v>30818</v>
      </c>
      <c r="B3829" s="62" t="n">
        <v>53</v>
      </c>
      <c r="C3829" s="7" t="n">
        <v>17</v>
      </c>
      <c r="D3829" s="7" t="n">
        <v>7024</v>
      </c>
      <c r="E3829" s="7" t="n">
        <v>5</v>
      </c>
      <c r="F3829" s="7" t="n">
        <v>0</v>
      </c>
    </row>
    <row r="3830" spans="1:15">
      <c r="A3830" t="s">
        <v>4</v>
      </c>
      <c r="B3830" s="4" t="s">
        <v>5</v>
      </c>
      <c r="C3830" s="4" t="s">
        <v>10</v>
      </c>
    </row>
    <row r="3831" spans="1:15">
      <c r="A3831" t="n">
        <v>30828</v>
      </c>
      <c r="B3831" s="30" t="n">
        <v>16</v>
      </c>
      <c r="C3831" s="7" t="n">
        <v>8000</v>
      </c>
    </row>
    <row r="3832" spans="1:15">
      <c r="A3832" t="s">
        <v>4</v>
      </c>
      <c r="B3832" s="4" t="s">
        <v>5</v>
      </c>
      <c r="C3832" s="4" t="s">
        <v>13</v>
      </c>
      <c r="D3832" s="4" t="s">
        <v>10</v>
      </c>
      <c r="E3832" s="4" t="s">
        <v>22</v>
      </c>
    </row>
    <row r="3833" spans="1:15">
      <c r="A3833" t="n">
        <v>30831</v>
      </c>
      <c r="B3833" s="34" t="n">
        <v>58</v>
      </c>
      <c r="C3833" s="7" t="n">
        <v>101</v>
      </c>
      <c r="D3833" s="7" t="n">
        <v>500</v>
      </c>
      <c r="E3833" s="7" t="n">
        <v>1</v>
      </c>
    </row>
    <row r="3834" spans="1:15">
      <c r="A3834" t="s">
        <v>4</v>
      </c>
      <c r="B3834" s="4" t="s">
        <v>5</v>
      </c>
      <c r="C3834" s="4" t="s">
        <v>13</v>
      </c>
      <c r="D3834" s="4" t="s">
        <v>10</v>
      </c>
    </row>
    <row r="3835" spans="1:15">
      <c r="A3835" t="n">
        <v>30839</v>
      </c>
      <c r="B3835" s="34" t="n">
        <v>58</v>
      </c>
      <c r="C3835" s="7" t="n">
        <v>254</v>
      </c>
      <c r="D3835" s="7" t="n">
        <v>0</v>
      </c>
    </row>
    <row r="3836" spans="1:15">
      <c r="A3836" t="s">
        <v>4</v>
      </c>
      <c r="B3836" s="4" t="s">
        <v>5</v>
      </c>
      <c r="C3836" s="4" t="s">
        <v>13</v>
      </c>
      <c r="D3836" s="4" t="s">
        <v>13</v>
      </c>
      <c r="E3836" s="4" t="s">
        <v>22</v>
      </c>
      <c r="F3836" s="4" t="s">
        <v>22</v>
      </c>
      <c r="G3836" s="4" t="s">
        <v>22</v>
      </c>
      <c r="H3836" s="4" t="s">
        <v>10</v>
      </c>
    </row>
    <row r="3837" spans="1:15">
      <c r="A3837" t="n">
        <v>30843</v>
      </c>
      <c r="B3837" s="32" t="n">
        <v>45</v>
      </c>
      <c r="C3837" s="7" t="n">
        <v>2</v>
      </c>
      <c r="D3837" s="7" t="n">
        <v>3</v>
      </c>
      <c r="E3837" s="7" t="n">
        <v>88.6800003051758</v>
      </c>
      <c r="F3837" s="7" t="n">
        <v>40.4700012207031</v>
      </c>
      <c r="G3837" s="7" t="n">
        <v>-244.839996337891</v>
      </c>
      <c r="H3837" s="7" t="n">
        <v>0</v>
      </c>
    </row>
    <row r="3838" spans="1:15">
      <c r="A3838" t="s">
        <v>4</v>
      </c>
      <c r="B3838" s="4" t="s">
        <v>5</v>
      </c>
      <c r="C3838" s="4" t="s">
        <v>13</v>
      </c>
      <c r="D3838" s="4" t="s">
        <v>13</v>
      </c>
      <c r="E3838" s="4" t="s">
        <v>22</v>
      </c>
      <c r="F3838" s="4" t="s">
        <v>22</v>
      </c>
      <c r="G3838" s="4" t="s">
        <v>22</v>
      </c>
      <c r="H3838" s="4" t="s">
        <v>10</v>
      </c>
      <c r="I3838" s="4" t="s">
        <v>13</v>
      </c>
    </row>
    <row r="3839" spans="1:15">
      <c r="A3839" t="n">
        <v>30860</v>
      </c>
      <c r="B3839" s="32" t="n">
        <v>45</v>
      </c>
      <c r="C3839" s="7" t="n">
        <v>4</v>
      </c>
      <c r="D3839" s="7" t="n">
        <v>3</v>
      </c>
      <c r="E3839" s="7" t="n">
        <v>-15.2700004577637</v>
      </c>
      <c r="F3839" s="7" t="n">
        <v>338.220001220703</v>
      </c>
      <c r="G3839" s="7" t="n">
        <v>4</v>
      </c>
      <c r="H3839" s="7" t="n">
        <v>0</v>
      </c>
      <c r="I3839" s="7" t="n">
        <v>0</v>
      </c>
    </row>
    <row r="3840" spans="1:15">
      <c r="A3840" t="s">
        <v>4</v>
      </c>
      <c r="B3840" s="4" t="s">
        <v>5</v>
      </c>
      <c r="C3840" s="4" t="s">
        <v>13</v>
      </c>
      <c r="D3840" s="4" t="s">
        <v>13</v>
      </c>
      <c r="E3840" s="4" t="s">
        <v>22</v>
      </c>
      <c r="F3840" s="4" t="s">
        <v>10</v>
      </c>
    </row>
    <row r="3841" spans="1:9">
      <c r="A3841" t="n">
        <v>30878</v>
      </c>
      <c r="B3841" s="32" t="n">
        <v>45</v>
      </c>
      <c r="C3841" s="7" t="n">
        <v>5</v>
      </c>
      <c r="D3841" s="7" t="n">
        <v>3</v>
      </c>
      <c r="E3841" s="7" t="n">
        <v>1.79999995231628</v>
      </c>
      <c r="F3841" s="7" t="n">
        <v>0</v>
      </c>
    </row>
    <row r="3842" spans="1:9">
      <c r="A3842" t="s">
        <v>4</v>
      </c>
      <c r="B3842" s="4" t="s">
        <v>5</v>
      </c>
      <c r="C3842" s="4" t="s">
        <v>13</v>
      </c>
      <c r="D3842" s="4" t="s">
        <v>13</v>
      </c>
      <c r="E3842" s="4" t="s">
        <v>22</v>
      </c>
      <c r="F3842" s="4" t="s">
        <v>10</v>
      </c>
    </row>
    <row r="3843" spans="1:9">
      <c r="A3843" t="n">
        <v>30887</v>
      </c>
      <c r="B3843" s="32" t="n">
        <v>45</v>
      </c>
      <c r="C3843" s="7" t="n">
        <v>11</v>
      </c>
      <c r="D3843" s="7" t="n">
        <v>3</v>
      </c>
      <c r="E3843" s="7" t="n">
        <v>40.2999992370605</v>
      </c>
      <c r="F3843" s="7" t="n">
        <v>0</v>
      </c>
    </row>
    <row r="3844" spans="1:9">
      <c r="A3844" t="s">
        <v>4</v>
      </c>
      <c r="B3844" s="4" t="s">
        <v>5</v>
      </c>
      <c r="C3844" s="4" t="s">
        <v>13</v>
      </c>
    </row>
    <row r="3845" spans="1:9">
      <c r="A3845" t="n">
        <v>30896</v>
      </c>
      <c r="B3845" s="32" t="n">
        <v>45</v>
      </c>
      <c r="C3845" s="7" t="n">
        <v>16</v>
      </c>
    </row>
    <row r="3846" spans="1:9">
      <c r="A3846" t="s">
        <v>4</v>
      </c>
      <c r="B3846" s="4" t="s">
        <v>5</v>
      </c>
      <c r="C3846" s="4" t="s">
        <v>13</v>
      </c>
      <c r="D3846" s="4" t="s">
        <v>13</v>
      </c>
      <c r="E3846" s="4" t="s">
        <v>22</v>
      </c>
      <c r="F3846" s="4" t="s">
        <v>22</v>
      </c>
      <c r="G3846" s="4" t="s">
        <v>22</v>
      </c>
      <c r="H3846" s="4" t="s">
        <v>10</v>
      </c>
      <c r="I3846" s="4" t="s">
        <v>13</v>
      </c>
    </row>
    <row r="3847" spans="1:9">
      <c r="A3847" t="n">
        <v>30898</v>
      </c>
      <c r="B3847" s="32" t="n">
        <v>45</v>
      </c>
      <c r="C3847" s="7" t="n">
        <v>4</v>
      </c>
      <c r="D3847" s="7" t="n">
        <v>3</v>
      </c>
      <c r="E3847" s="7" t="n">
        <v>353.309997558594</v>
      </c>
      <c r="F3847" s="7" t="n">
        <v>340.75</v>
      </c>
      <c r="G3847" s="7" t="n">
        <v>4</v>
      </c>
      <c r="H3847" s="7" t="n">
        <v>3500</v>
      </c>
      <c r="I3847" s="7" t="n">
        <v>1</v>
      </c>
    </row>
    <row r="3848" spans="1:9">
      <c r="A3848" t="s">
        <v>4</v>
      </c>
      <c r="B3848" s="4" t="s">
        <v>5</v>
      </c>
      <c r="C3848" s="4" t="s">
        <v>13</v>
      </c>
      <c r="D3848" s="4" t="s">
        <v>10</v>
      </c>
    </row>
    <row r="3849" spans="1:9">
      <c r="A3849" t="n">
        <v>30916</v>
      </c>
      <c r="B3849" s="34" t="n">
        <v>58</v>
      </c>
      <c r="C3849" s="7" t="n">
        <v>255</v>
      </c>
      <c r="D3849" s="7" t="n">
        <v>0</v>
      </c>
    </row>
    <row r="3850" spans="1:9">
      <c r="A3850" t="s">
        <v>4</v>
      </c>
      <c r="B3850" s="4" t="s">
        <v>5</v>
      </c>
      <c r="C3850" s="4" t="s">
        <v>10</v>
      </c>
      <c r="D3850" s="4" t="s">
        <v>13</v>
      </c>
    </row>
    <row r="3851" spans="1:9">
      <c r="A3851" t="n">
        <v>30920</v>
      </c>
      <c r="B3851" s="56" t="n">
        <v>56</v>
      </c>
      <c r="C3851" s="7" t="n">
        <v>7024</v>
      </c>
      <c r="D3851" s="7" t="n">
        <v>0</v>
      </c>
    </row>
    <row r="3852" spans="1:9">
      <c r="A3852" t="s">
        <v>4</v>
      </c>
      <c r="B3852" s="4" t="s">
        <v>5</v>
      </c>
      <c r="C3852" s="4" t="s">
        <v>13</v>
      </c>
      <c r="D3852" s="4" t="s">
        <v>10</v>
      </c>
      <c r="E3852" s="4" t="s">
        <v>22</v>
      </c>
      <c r="F3852" s="4" t="s">
        <v>10</v>
      </c>
      <c r="G3852" s="4" t="s">
        <v>9</v>
      </c>
      <c r="H3852" s="4" t="s">
        <v>9</v>
      </c>
      <c r="I3852" s="4" t="s">
        <v>10</v>
      </c>
      <c r="J3852" s="4" t="s">
        <v>10</v>
      </c>
      <c r="K3852" s="4" t="s">
        <v>9</v>
      </c>
      <c r="L3852" s="4" t="s">
        <v>9</v>
      </c>
      <c r="M3852" s="4" t="s">
        <v>9</v>
      </c>
      <c r="N3852" s="4" t="s">
        <v>9</v>
      </c>
      <c r="O3852" s="4" t="s">
        <v>6</v>
      </c>
    </row>
    <row r="3853" spans="1:9">
      <c r="A3853" t="n">
        <v>30924</v>
      </c>
      <c r="B3853" s="59" t="n">
        <v>50</v>
      </c>
      <c r="C3853" s="7" t="n">
        <v>0</v>
      </c>
      <c r="D3853" s="7" t="n">
        <v>2208</v>
      </c>
      <c r="E3853" s="7" t="n">
        <v>1</v>
      </c>
      <c r="F3853" s="7" t="n">
        <v>0</v>
      </c>
      <c r="G3853" s="7" t="n">
        <v>0</v>
      </c>
      <c r="H3853" s="7" t="n">
        <v>0</v>
      </c>
      <c r="I3853" s="7" t="n">
        <v>0</v>
      </c>
      <c r="J3853" s="7" t="n">
        <v>65533</v>
      </c>
      <c r="K3853" s="7" t="n">
        <v>0</v>
      </c>
      <c r="L3853" s="7" t="n">
        <v>0</v>
      </c>
      <c r="M3853" s="7" t="n">
        <v>0</v>
      </c>
      <c r="N3853" s="7" t="n">
        <v>0</v>
      </c>
      <c r="O3853" s="7" t="s">
        <v>12</v>
      </c>
    </row>
    <row r="3854" spans="1:9">
      <c r="A3854" t="s">
        <v>4</v>
      </c>
      <c r="B3854" s="4" t="s">
        <v>5</v>
      </c>
      <c r="C3854" s="4" t="s">
        <v>10</v>
      </c>
      <c r="D3854" s="4" t="s">
        <v>13</v>
      </c>
    </row>
    <row r="3855" spans="1:9">
      <c r="A3855" t="n">
        <v>30963</v>
      </c>
      <c r="B3855" s="63" t="n">
        <v>21</v>
      </c>
      <c r="C3855" s="7" t="n">
        <v>7024</v>
      </c>
      <c r="D3855" s="7" t="n">
        <v>2</v>
      </c>
    </row>
    <row r="3856" spans="1:9">
      <c r="A3856" t="s">
        <v>4</v>
      </c>
      <c r="B3856" s="4" t="s">
        <v>5</v>
      </c>
      <c r="C3856" s="4" t="s">
        <v>13</v>
      </c>
      <c r="D3856" s="4" t="s">
        <v>10</v>
      </c>
      <c r="E3856" s="4" t="s">
        <v>13</v>
      </c>
    </row>
    <row r="3857" spans="1:15">
      <c r="A3857" t="n">
        <v>30967</v>
      </c>
      <c r="B3857" s="11" t="n">
        <v>39</v>
      </c>
      <c r="C3857" s="7" t="n">
        <v>14</v>
      </c>
      <c r="D3857" s="7" t="n">
        <v>65533</v>
      </c>
      <c r="E3857" s="7" t="n">
        <v>101</v>
      </c>
    </row>
    <row r="3858" spans="1:15">
      <c r="A3858" t="s">
        <v>4</v>
      </c>
      <c r="B3858" s="4" t="s">
        <v>5</v>
      </c>
      <c r="C3858" s="4" t="s">
        <v>10</v>
      </c>
      <c r="D3858" s="4" t="s">
        <v>13</v>
      </c>
      <c r="E3858" s="4" t="s">
        <v>6</v>
      </c>
      <c r="F3858" s="4" t="s">
        <v>22</v>
      </c>
      <c r="G3858" s="4" t="s">
        <v>22</v>
      </c>
      <c r="H3858" s="4" t="s">
        <v>22</v>
      </c>
    </row>
    <row r="3859" spans="1:15">
      <c r="A3859" t="n">
        <v>30972</v>
      </c>
      <c r="B3859" s="47" t="n">
        <v>48</v>
      </c>
      <c r="C3859" s="7" t="n">
        <v>7024</v>
      </c>
      <c r="D3859" s="7" t="n">
        <v>0</v>
      </c>
      <c r="E3859" s="7" t="s">
        <v>243</v>
      </c>
      <c r="F3859" s="7" t="n">
        <v>-1</v>
      </c>
      <c r="G3859" s="7" t="n">
        <v>1</v>
      </c>
      <c r="H3859" s="7" t="n">
        <v>0</v>
      </c>
    </row>
    <row r="3860" spans="1:15">
      <c r="A3860" t="s">
        <v>4</v>
      </c>
      <c r="B3860" s="4" t="s">
        <v>5</v>
      </c>
      <c r="C3860" s="4" t="s">
        <v>13</v>
      </c>
      <c r="D3860" s="4" t="s">
        <v>22</v>
      </c>
      <c r="E3860" s="4" t="s">
        <v>10</v>
      </c>
      <c r="F3860" s="4" t="s">
        <v>13</v>
      </c>
    </row>
    <row r="3861" spans="1:15">
      <c r="A3861" t="n">
        <v>30998</v>
      </c>
      <c r="B3861" s="33" t="n">
        <v>49</v>
      </c>
      <c r="C3861" s="7" t="n">
        <v>3</v>
      </c>
      <c r="D3861" s="7" t="n">
        <v>0.699999988079071</v>
      </c>
      <c r="E3861" s="7" t="n">
        <v>500</v>
      </c>
      <c r="F3861" s="7" t="n">
        <v>0</v>
      </c>
    </row>
    <row r="3862" spans="1:15">
      <c r="A3862" t="s">
        <v>4</v>
      </c>
      <c r="B3862" s="4" t="s">
        <v>5</v>
      </c>
      <c r="C3862" s="4" t="s">
        <v>13</v>
      </c>
      <c r="D3862" s="4" t="s">
        <v>10</v>
      </c>
    </row>
    <row r="3863" spans="1:15">
      <c r="A3863" t="n">
        <v>31007</v>
      </c>
      <c r="B3863" s="32" t="n">
        <v>45</v>
      </c>
      <c r="C3863" s="7" t="n">
        <v>7</v>
      </c>
      <c r="D3863" s="7" t="n">
        <v>255</v>
      </c>
    </row>
    <row r="3864" spans="1:15">
      <c r="A3864" t="s">
        <v>4</v>
      </c>
      <c r="B3864" s="4" t="s">
        <v>5</v>
      </c>
      <c r="C3864" s="4" t="s">
        <v>13</v>
      </c>
      <c r="D3864" s="4" t="s">
        <v>10</v>
      </c>
      <c r="E3864" s="4" t="s">
        <v>10</v>
      </c>
      <c r="F3864" s="4" t="s">
        <v>9</v>
      </c>
    </row>
    <row r="3865" spans="1:15">
      <c r="A3865" t="n">
        <v>31011</v>
      </c>
      <c r="B3865" s="64" t="n">
        <v>84</v>
      </c>
      <c r="C3865" s="7" t="n">
        <v>1</v>
      </c>
      <c r="D3865" s="7" t="n">
        <v>0</v>
      </c>
      <c r="E3865" s="7" t="n">
        <v>0</v>
      </c>
      <c r="F3865" s="7" t="n">
        <v>0</v>
      </c>
    </row>
    <row r="3866" spans="1:15">
      <c r="A3866" t="s">
        <v>4</v>
      </c>
      <c r="B3866" s="4" t="s">
        <v>5</v>
      </c>
      <c r="C3866" s="4" t="s">
        <v>13</v>
      </c>
      <c r="D3866" s="4" t="s">
        <v>10</v>
      </c>
      <c r="E3866" s="4" t="s">
        <v>10</v>
      </c>
      <c r="F3866" s="4" t="s">
        <v>13</v>
      </c>
    </row>
    <row r="3867" spans="1:15">
      <c r="A3867" t="n">
        <v>31021</v>
      </c>
      <c r="B3867" s="26" t="n">
        <v>25</v>
      </c>
      <c r="C3867" s="7" t="n">
        <v>1</v>
      </c>
      <c r="D3867" s="7" t="n">
        <v>260</v>
      </c>
      <c r="E3867" s="7" t="n">
        <v>640</v>
      </c>
      <c r="F3867" s="7" t="n">
        <v>2</v>
      </c>
    </row>
    <row r="3868" spans="1:15">
      <c r="A3868" t="s">
        <v>4</v>
      </c>
      <c r="B3868" s="4" t="s">
        <v>5</v>
      </c>
      <c r="C3868" s="4" t="s">
        <v>13</v>
      </c>
      <c r="D3868" s="4" t="s">
        <v>10</v>
      </c>
      <c r="E3868" s="4" t="s">
        <v>6</v>
      </c>
    </row>
    <row r="3869" spans="1:15">
      <c r="A3869" t="n">
        <v>31028</v>
      </c>
      <c r="B3869" s="36" t="n">
        <v>51</v>
      </c>
      <c r="C3869" s="7" t="n">
        <v>4</v>
      </c>
      <c r="D3869" s="7" t="n">
        <v>7032</v>
      </c>
      <c r="E3869" s="7" t="s">
        <v>122</v>
      </c>
    </row>
    <row r="3870" spans="1:15">
      <c r="A3870" t="s">
        <v>4</v>
      </c>
      <c r="B3870" s="4" t="s">
        <v>5</v>
      </c>
      <c r="C3870" s="4" t="s">
        <v>10</v>
      </c>
    </row>
    <row r="3871" spans="1:15">
      <c r="A3871" t="n">
        <v>31041</v>
      </c>
      <c r="B3871" s="30" t="n">
        <v>16</v>
      </c>
      <c r="C3871" s="7" t="n">
        <v>0</v>
      </c>
    </row>
    <row r="3872" spans="1:15">
      <c r="A3872" t="s">
        <v>4</v>
      </c>
      <c r="B3872" s="4" t="s">
        <v>5</v>
      </c>
      <c r="C3872" s="4" t="s">
        <v>10</v>
      </c>
      <c r="D3872" s="4" t="s">
        <v>13</v>
      </c>
      <c r="E3872" s="4" t="s">
        <v>9</v>
      </c>
      <c r="F3872" s="4" t="s">
        <v>37</v>
      </c>
      <c r="G3872" s="4" t="s">
        <v>13</v>
      </c>
      <c r="H3872" s="4" t="s">
        <v>13</v>
      </c>
    </row>
    <row r="3873" spans="1:8">
      <c r="A3873" t="n">
        <v>31044</v>
      </c>
      <c r="B3873" s="37" t="n">
        <v>26</v>
      </c>
      <c r="C3873" s="7" t="n">
        <v>7032</v>
      </c>
      <c r="D3873" s="7" t="n">
        <v>17</v>
      </c>
      <c r="E3873" s="7" t="n">
        <v>18406</v>
      </c>
      <c r="F3873" s="7" t="s">
        <v>311</v>
      </c>
      <c r="G3873" s="7" t="n">
        <v>2</v>
      </c>
      <c r="H3873" s="7" t="n">
        <v>0</v>
      </c>
    </row>
    <row r="3874" spans="1:8">
      <c r="A3874" t="s">
        <v>4</v>
      </c>
      <c r="B3874" s="4" t="s">
        <v>5</v>
      </c>
    </row>
    <row r="3875" spans="1:8">
      <c r="A3875" t="n">
        <v>31069</v>
      </c>
      <c r="B3875" s="28" t="n">
        <v>28</v>
      </c>
    </row>
    <row r="3876" spans="1:8">
      <c r="A3876" t="s">
        <v>4</v>
      </c>
      <c r="B3876" s="4" t="s">
        <v>5</v>
      </c>
      <c r="C3876" s="4" t="s">
        <v>13</v>
      </c>
      <c r="D3876" s="4" t="s">
        <v>10</v>
      </c>
      <c r="E3876" s="4" t="s">
        <v>10</v>
      </c>
      <c r="F3876" s="4" t="s">
        <v>13</v>
      </c>
    </row>
    <row r="3877" spans="1:8">
      <c r="A3877" t="n">
        <v>31070</v>
      </c>
      <c r="B3877" s="26" t="n">
        <v>25</v>
      </c>
      <c r="C3877" s="7" t="n">
        <v>1</v>
      </c>
      <c r="D3877" s="7" t="n">
        <v>60</v>
      </c>
      <c r="E3877" s="7" t="n">
        <v>640</v>
      </c>
      <c r="F3877" s="7" t="n">
        <v>2</v>
      </c>
    </row>
    <row r="3878" spans="1:8">
      <c r="A3878" t="s">
        <v>4</v>
      </c>
      <c r="B3878" s="4" t="s">
        <v>5</v>
      </c>
      <c r="C3878" s="4" t="s">
        <v>13</v>
      </c>
      <c r="D3878" s="4" t="s">
        <v>10</v>
      </c>
      <c r="E3878" s="4" t="s">
        <v>6</v>
      </c>
    </row>
    <row r="3879" spans="1:8">
      <c r="A3879" t="n">
        <v>31077</v>
      </c>
      <c r="B3879" s="36" t="n">
        <v>51</v>
      </c>
      <c r="C3879" s="7" t="n">
        <v>4</v>
      </c>
      <c r="D3879" s="7" t="n">
        <v>0</v>
      </c>
      <c r="E3879" s="7" t="s">
        <v>122</v>
      </c>
    </row>
    <row r="3880" spans="1:8">
      <c r="A3880" t="s">
        <v>4</v>
      </c>
      <c r="B3880" s="4" t="s">
        <v>5</v>
      </c>
      <c r="C3880" s="4" t="s">
        <v>10</v>
      </c>
    </row>
    <row r="3881" spans="1:8">
      <c r="A3881" t="n">
        <v>31090</v>
      </c>
      <c r="B3881" s="30" t="n">
        <v>16</v>
      </c>
      <c r="C3881" s="7" t="n">
        <v>0</v>
      </c>
    </row>
    <row r="3882" spans="1:8">
      <c r="A3882" t="s">
        <v>4</v>
      </c>
      <c r="B3882" s="4" t="s">
        <v>5</v>
      </c>
      <c r="C3882" s="4" t="s">
        <v>10</v>
      </c>
      <c r="D3882" s="4" t="s">
        <v>13</v>
      </c>
      <c r="E3882" s="4" t="s">
        <v>9</v>
      </c>
      <c r="F3882" s="4" t="s">
        <v>37</v>
      </c>
      <c r="G3882" s="4" t="s">
        <v>13</v>
      </c>
      <c r="H3882" s="4" t="s">
        <v>13</v>
      </c>
    </row>
    <row r="3883" spans="1:8">
      <c r="A3883" t="n">
        <v>31093</v>
      </c>
      <c r="B3883" s="37" t="n">
        <v>26</v>
      </c>
      <c r="C3883" s="7" t="n">
        <v>0</v>
      </c>
      <c r="D3883" s="7" t="n">
        <v>17</v>
      </c>
      <c r="E3883" s="7" t="n">
        <v>52431</v>
      </c>
      <c r="F3883" s="7" t="s">
        <v>312</v>
      </c>
      <c r="G3883" s="7" t="n">
        <v>2</v>
      </c>
      <c r="H3883" s="7" t="n">
        <v>0</v>
      </c>
    </row>
    <row r="3884" spans="1:8">
      <c r="A3884" t="s">
        <v>4</v>
      </c>
      <c r="B3884" s="4" t="s">
        <v>5</v>
      </c>
    </row>
    <row r="3885" spans="1:8">
      <c r="A3885" t="n">
        <v>31143</v>
      </c>
      <c r="B3885" s="28" t="n">
        <v>28</v>
      </c>
    </row>
    <row r="3886" spans="1:8">
      <c r="A3886" t="s">
        <v>4</v>
      </c>
      <c r="B3886" s="4" t="s">
        <v>5</v>
      </c>
      <c r="C3886" s="4" t="s">
        <v>13</v>
      </c>
      <c r="D3886" s="4" t="s">
        <v>10</v>
      </c>
      <c r="E3886" s="4" t="s">
        <v>10</v>
      </c>
      <c r="F3886" s="4" t="s">
        <v>13</v>
      </c>
    </row>
    <row r="3887" spans="1:8">
      <c r="A3887" t="n">
        <v>31144</v>
      </c>
      <c r="B3887" s="26" t="n">
        <v>25</v>
      </c>
      <c r="C3887" s="7" t="n">
        <v>1</v>
      </c>
      <c r="D3887" s="7" t="n">
        <v>65535</v>
      </c>
      <c r="E3887" s="7" t="n">
        <v>65535</v>
      </c>
      <c r="F3887" s="7" t="n">
        <v>0</v>
      </c>
    </row>
    <row r="3888" spans="1:8">
      <c r="A3888" t="s">
        <v>4</v>
      </c>
      <c r="B3888" s="4" t="s">
        <v>5</v>
      </c>
      <c r="C3888" s="4" t="s">
        <v>13</v>
      </c>
      <c r="D3888" s="4" t="s">
        <v>10</v>
      </c>
      <c r="E3888" s="4" t="s">
        <v>22</v>
      </c>
    </row>
    <row r="3889" spans="1:8">
      <c r="A3889" t="n">
        <v>31151</v>
      </c>
      <c r="B3889" s="34" t="n">
        <v>58</v>
      </c>
      <c r="C3889" s="7" t="n">
        <v>101</v>
      </c>
      <c r="D3889" s="7" t="n">
        <v>500</v>
      </c>
      <c r="E3889" s="7" t="n">
        <v>1</v>
      </c>
    </row>
    <row r="3890" spans="1:8">
      <c r="A3890" t="s">
        <v>4</v>
      </c>
      <c r="B3890" s="4" t="s">
        <v>5</v>
      </c>
      <c r="C3890" s="4" t="s">
        <v>13</v>
      </c>
      <c r="D3890" s="4" t="s">
        <v>10</v>
      </c>
    </row>
    <row r="3891" spans="1:8">
      <c r="A3891" t="n">
        <v>31159</v>
      </c>
      <c r="B3891" s="34" t="n">
        <v>58</v>
      </c>
      <c r="C3891" s="7" t="n">
        <v>254</v>
      </c>
      <c r="D3891" s="7" t="n">
        <v>0</v>
      </c>
    </row>
    <row r="3892" spans="1:8">
      <c r="A3892" t="s">
        <v>4</v>
      </c>
      <c r="B3892" s="4" t="s">
        <v>5</v>
      </c>
      <c r="C3892" s="4" t="s">
        <v>13</v>
      </c>
      <c r="D3892" s="4" t="s">
        <v>13</v>
      </c>
      <c r="E3892" s="4" t="s">
        <v>22</v>
      </c>
      <c r="F3892" s="4" t="s">
        <v>22</v>
      </c>
      <c r="G3892" s="4" t="s">
        <v>22</v>
      </c>
      <c r="H3892" s="4" t="s">
        <v>10</v>
      </c>
    </row>
    <row r="3893" spans="1:8">
      <c r="A3893" t="n">
        <v>31163</v>
      </c>
      <c r="B3893" s="32" t="n">
        <v>45</v>
      </c>
      <c r="C3893" s="7" t="n">
        <v>2</v>
      </c>
      <c r="D3893" s="7" t="n">
        <v>3</v>
      </c>
      <c r="E3893" s="7" t="n">
        <v>88.6800003051758</v>
      </c>
      <c r="F3893" s="7" t="n">
        <v>40.4500007629395</v>
      </c>
      <c r="G3893" s="7" t="n">
        <v>-244.839996337891</v>
      </c>
      <c r="H3893" s="7" t="n">
        <v>0</v>
      </c>
    </row>
    <row r="3894" spans="1:8">
      <c r="A3894" t="s">
        <v>4</v>
      </c>
      <c r="B3894" s="4" t="s">
        <v>5</v>
      </c>
      <c r="C3894" s="4" t="s">
        <v>13</v>
      </c>
      <c r="D3894" s="4" t="s">
        <v>13</v>
      </c>
      <c r="E3894" s="4" t="s">
        <v>22</v>
      </c>
      <c r="F3894" s="4" t="s">
        <v>22</v>
      </c>
      <c r="G3894" s="4" t="s">
        <v>22</v>
      </c>
      <c r="H3894" s="4" t="s">
        <v>10</v>
      </c>
      <c r="I3894" s="4" t="s">
        <v>13</v>
      </c>
    </row>
    <row r="3895" spans="1:8">
      <c r="A3895" t="n">
        <v>31180</v>
      </c>
      <c r="B3895" s="32" t="n">
        <v>45</v>
      </c>
      <c r="C3895" s="7" t="n">
        <v>4</v>
      </c>
      <c r="D3895" s="7" t="n">
        <v>3</v>
      </c>
      <c r="E3895" s="7" t="n">
        <v>4.6100001335144</v>
      </c>
      <c r="F3895" s="7" t="n">
        <v>345.579986572266</v>
      </c>
      <c r="G3895" s="7" t="n">
        <v>4</v>
      </c>
      <c r="H3895" s="7" t="n">
        <v>0</v>
      </c>
      <c r="I3895" s="7" t="n">
        <v>0</v>
      </c>
    </row>
    <row r="3896" spans="1:8">
      <c r="A3896" t="s">
        <v>4</v>
      </c>
      <c r="B3896" s="4" t="s">
        <v>5</v>
      </c>
      <c r="C3896" s="4" t="s">
        <v>13</v>
      </c>
      <c r="D3896" s="4" t="s">
        <v>13</v>
      </c>
      <c r="E3896" s="4" t="s">
        <v>22</v>
      </c>
      <c r="F3896" s="4" t="s">
        <v>10</v>
      </c>
    </row>
    <row r="3897" spans="1:8">
      <c r="A3897" t="n">
        <v>31198</v>
      </c>
      <c r="B3897" s="32" t="n">
        <v>45</v>
      </c>
      <c r="C3897" s="7" t="n">
        <v>5</v>
      </c>
      <c r="D3897" s="7" t="n">
        <v>3</v>
      </c>
      <c r="E3897" s="7" t="n">
        <v>1.10000002384186</v>
      </c>
      <c r="F3897" s="7" t="n">
        <v>0</v>
      </c>
    </row>
    <row r="3898" spans="1:8">
      <c r="A3898" t="s">
        <v>4</v>
      </c>
      <c r="B3898" s="4" t="s">
        <v>5</v>
      </c>
      <c r="C3898" s="4" t="s">
        <v>13</v>
      </c>
      <c r="D3898" s="4" t="s">
        <v>13</v>
      </c>
      <c r="E3898" s="4" t="s">
        <v>22</v>
      </c>
      <c r="F3898" s="4" t="s">
        <v>10</v>
      </c>
    </row>
    <row r="3899" spans="1:8">
      <c r="A3899" t="n">
        <v>31207</v>
      </c>
      <c r="B3899" s="32" t="n">
        <v>45</v>
      </c>
      <c r="C3899" s="7" t="n">
        <v>11</v>
      </c>
      <c r="D3899" s="7" t="n">
        <v>3</v>
      </c>
      <c r="E3899" s="7" t="n">
        <v>40.2999992370605</v>
      </c>
      <c r="F3899" s="7" t="n">
        <v>0</v>
      </c>
    </row>
    <row r="3900" spans="1:8">
      <c r="A3900" t="s">
        <v>4</v>
      </c>
      <c r="B3900" s="4" t="s">
        <v>5</v>
      </c>
      <c r="C3900" s="4" t="s">
        <v>13</v>
      </c>
      <c r="D3900" s="4" t="s">
        <v>13</v>
      </c>
      <c r="E3900" s="4" t="s">
        <v>22</v>
      </c>
      <c r="F3900" s="4" t="s">
        <v>10</v>
      </c>
    </row>
    <row r="3901" spans="1:8">
      <c r="A3901" t="n">
        <v>31216</v>
      </c>
      <c r="B3901" s="32" t="n">
        <v>45</v>
      </c>
      <c r="C3901" s="7" t="n">
        <v>5</v>
      </c>
      <c r="D3901" s="7" t="n">
        <v>3</v>
      </c>
      <c r="E3901" s="7" t="n">
        <v>0.899999976158142</v>
      </c>
      <c r="F3901" s="7" t="n">
        <v>5000</v>
      </c>
    </row>
    <row r="3902" spans="1:8">
      <c r="A3902" t="s">
        <v>4</v>
      </c>
      <c r="B3902" s="4" t="s">
        <v>5</v>
      </c>
      <c r="C3902" s="4" t="s">
        <v>13</v>
      </c>
      <c r="D3902" s="4" t="s">
        <v>10</v>
      </c>
    </row>
    <row r="3903" spans="1:8">
      <c r="A3903" t="n">
        <v>31225</v>
      </c>
      <c r="B3903" s="34" t="n">
        <v>58</v>
      </c>
      <c r="C3903" s="7" t="n">
        <v>255</v>
      </c>
      <c r="D3903" s="7" t="n">
        <v>0</v>
      </c>
    </row>
    <row r="3904" spans="1:8">
      <c r="A3904" t="s">
        <v>4</v>
      </c>
      <c r="B3904" s="4" t="s">
        <v>5</v>
      </c>
      <c r="C3904" s="4" t="s">
        <v>6</v>
      </c>
      <c r="D3904" s="4" t="s">
        <v>10</v>
      </c>
    </row>
    <row r="3905" spans="1:9">
      <c r="A3905" t="n">
        <v>31229</v>
      </c>
      <c r="B3905" s="69" t="n">
        <v>29</v>
      </c>
      <c r="C3905" s="7" t="s">
        <v>306</v>
      </c>
      <c r="D3905" s="7" t="n">
        <v>65533</v>
      </c>
    </row>
    <row r="3906" spans="1:9">
      <c r="A3906" t="s">
        <v>4</v>
      </c>
      <c r="B3906" s="4" t="s">
        <v>5</v>
      </c>
      <c r="C3906" s="4" t="s">
        <v>13</v>
      </c>
      <c r="D3906" s="4" t="s">
        <v>10</v>
      </c>
      <c r="E3906" s="4" t="s">
        <v>6</v>
      </c>
    </row>
    <row r="3907" spans="1:9">
      <c r="A3907" t="n">
        <v>31249</v>
      </c>
      <c r="B3907" s="36" t="n">
        <v>51</v>
      </c>
      <c r="C3907" s="7" t="n">
        <v>4</v>
      </c>
      <c r="D3907" s="7" t="n">
        <v>7024</v>
      </c>
      <c r="E3907" s="7" t="s">
        <v>61</v>
      </c>
    </row>
    <row r="3908" spans="1:9">
      <c r="A3908" t="s">
        <v>4</v>
      </c>
      <c r="B3908" s="4" t="s">
        <v>5</v>
      </c>
      <c r="C3908" s="4" t="s">
        <v>10</v>
      </c>
    </row>
    <row r="3909" spans="1:9">
      <c r="A3909" t="n">
        <v>31262</v>
      </c>
      <c r="B3909" s="30" t="n">
        <v>16</v>
      </c>
      <c r="C3909" s="7" t="n">
        <v>0</v>
      </c>
    </row>
    <row r="3910" spans="1:9">
      <c r="A3910" t="s">
        <v>4</v>
      </c>
      <c r="B3910" s="4" t="s">
        <v>5</v>
      </c>
      <c r="C3910" s="4" t="s">
        <v>10</v>
      </c>
      <c r="D3910" s="4" t="s">
        <v>13</v>
      </c>
      <c r="E3910" s="4" t="s">
        <v>9</v>
      </c>
      <c r="F3910" s="4" t="s">
        <v>37</v>
      </c>
      <c r="G3910" s="4" t="s">
        <v>13</v>
      </c>
      <c r="H3910" s="4" t="s">
        <v>13</v>
      </c>
      <c r="I3910" s="4" t="s">
        <v>13</v>
      </c>
      <c r="J3910" s="4" t="s">
        <v>9</v>
      </c>
      <c r="K3910" s="4" t="s">
        <v>37</v>
      </c>
      <c r="L3910" s="4" t="s">
        <v>13</v>
      </c>
      <c r="M3910" s="4" t="s">
        <v>13</v>
      </c>
    </row>
    <row r="3911" spans="1:9">
      <c r="A3911" t="n">
        <v>31265</v>
      </c>
      <c r="B3911" s="37" t="n">
        <v>26</v>
      </c>
      <c r="C3911" s="7" t="n">
        <v>7024</v>
      </c>
      <c r="D3911" s="7" t="n">
        <v>17</v>
      </c>
      <c r="E3911" s="7" t="n">
        <v>29301</v>
      </c>
      <c r="F3911" s="7" t="s">
        <v>313</v>
      </c>
      <c r="G3911" s="7" t="n">
        <v>2</v>
      </c>
      <c r="H3911" s="7" t="n">
        <v>3</v>
      </c>
      <c r="I3911" s="7" t="n">
        <v>17</v>
      </c>
      <c r="J3911" s="7" t="n">
        <v>29302</v>
      </c>
      <c r="K3911" s="7" t="s">
        <v>314</v>
      </c>
      <c r="L3911" s="7" t="n">
        <v>2</v>
      </c>
      <c r="M3911" s="7" t="n">
        <v>0</v>
      </c>
    </row>
    <row r="3912" spans="1:9">
      <c r="A3912" t="s">
        <v>4</v>
      </c>
      <c r="B3912" s="4" t="s">
        <v>5</v>
      </c>
    </row>
    <row r="3913" spans="1:9">
      <c r="A3913" t="n">
        <v>31365</v>
      </c>
      <c r="B3913" s="28" t="n">
        <v>28</v>
      </c>
    </row>
    <row r="3914" spans="1:9">
      <c r="A3914" t="s">
        <v>4</v>
      </c>
      <c r="B3914" s="4" t="s">
        <v>5</v>
      </c>
      <c r="C3914" s="4" t="s">
        <v>6</v>
      </c>
      <c r="D3914" s="4" t="s">
        <v>10</v>
      </c>
    </row>
    <row r="3915" spans="1:9">
      <c r="A3915" t="n">
        <v>31366</v>
      </c>
      <c r="B3915" s="69" t="n">
        <v>29</v>
      </c>
      <c r="C3915" s="7" t="s">
        <v>12</v>
      </c>
      <c r="D3915" s="7" t="n">
        <v>65533</v>
      </c>
    </row>
    <row r="3916" spans="1:9">
      <c r="A3916" t="s">
        <v>4</v>
      </c>
      <c r="B3916" s="4" t="s">
        <v>5</v>
      </c>
      <c r="C3916" s="4" t="s">
        <v>10</v>
      </c>
      <c r="D3916" s="4" t="s">
        <v>13</v>
      </c>
    </row>
    <row r="3917" spans="1:9">
      <c r="A3917" t="n">
        <v>31370</v>
      </c>
      <c r="B3917" s="39" t="n">
        <v>89</v>
      </c>
      <c r="C3917" s="7" t="n">
        <v>65533</v>
      </c>
      <c r="D3917" s="7" t="n">
        <v>1</v>
      </c>
    </row>
    <row r="3918" spans="1:9">
      <c r="A3918" t="s">
        <v>4</v>
      </c>
      <c r="B3918" s="4" t="s">
        <v>5</v>
      </c>
      <c r="C3918" s="4" t="s">
        <v>13</v>
      </c>
      <c r="D3918" s="4" t="s">
        <v>10</v>
      </c>
      <c r="E3918" s="4" t="s">
        <v>22</v>
      </c>
    </row>
    <row r="3919" spans="1:9">
      <c r="A3919" t="n">
        <v>31374</v>
      </c>
      <c r="B3919" s="34" t="n">
        <v>58</v>
      </c>
      <c r="C3919" s="7" t="n">
        <v>101</v>
      </c>
      <c r="D3919" s="7" t="n">
        <v>500</v>
      </c>
      <c r="E3919" s="7" t="n">
        <v>1</v>
      </c>
    </row>
    <row r="3920" spans="1:9">
      <c r="A3920" t="s">
        <v>4</v>
      </c>
      <c r="B3920" s="4" t="s">
        <v>5</v>
      </c>
      <c r="C3920" s="4" t="s">
        <v>13</v>
      </c>
      <c r="D3920" s="4" t="s">
        <v>10</v>
      </c>
    </row>
    <row r="3921" spans="1:13">
      <c r="A3921" t="n">
        <v>31382</v>
      </c>
      <c r="B3921" s="34" t="n">
        <v>58</v>
      </c>
      <c r="C3921" s="7" t="n">
        <v>254</v>
      </c>
      <c r="D3921" s="7" t="n">
        <v>0</v>
      </c>
    </row>
    <row r="3922" spans="1:13">
      <c r="A3922" t="s">
        <v>4</v>
      </c>
      <c r="B3922" s="4" t="s">
        <v>5</v>
      </c>
      <c r="C3922" s="4" t="s">
        <v>13</v>
      </c>
      <c r="D3922" s="4" t="s">
        <v>10</v>
      </c>
      <c r="E3922" s="4" t="s">
        <v>10</v>
      </c>
      <c r="F3922" s="4" t="s">
        <v>13</v>
      </c>
    </row>
    <row r="3923" spans="1:13">
      <c r="A3923" t="n">
        <v>31386</v>
      </c>
      <c r="B3923" s="26" t="n">
        <v>25</v>
      </c>
      <c r="C3923" s="7" t="n">
        <v>1</v>
      </c>
      <c r="D3923" s="7" t="n">
        <v>65535</v>
      </c>
      <c r="E3923" s="7" t="n">
        <v>65535</v>
      </c>
      <c r="F3923" s="7" t="n">
        <v>0</v>
      </c>
    </row>
    <row r="3924" spans="1:13">
      <c r="A3924" t="s">
        <v>4</v>
      </c>
      <c r="B3924" s="4" t="s">
        <v>5</v>
      </c>
      <c r="C3924" s="4" t="s">
        <v>13</v>
      </c>
      <c r="D3924" s="4" t="s">
        <v>13</v>
      </c>
      <c r="E3924" s="4" t="s">
        <v>22</v>
      </c>
      <c r="F3924" s="4" t="s">
        <v>22</v>
      </c>
      <c r="G3924" s="4" t="s">
        <v>22</v>
      </c>
      <c r="H3924" s="4" t="s">
        <v>10</v>
      </c>
    </row>
    <row r="3925" spans="1:13">
      <c r="A3925" t="n">
        <v>31393</v>
      </c>
      <c r="B3925" s="32" t="n">
        <v>45</v>
      </c>
      <c r="C3925" s="7" t="n">
        <v>2</v>
      </c>
      <c r="D3925" s="7" t="n">
        <v>3</v>
      </c>
      <c r="E3925" s="7" t="n">
        <v>88.9100036621094</v>
      </c>
      <c r="F3925" s="7" t="n">
        <v>37.4599990844727</v>
      </c>
      <c r="G3925" s="7" t="n">
        <v>-232.669998168945</v>
      </c>
      <c r="H3925" s="7" t="n">
        <v>0</v>
      </c>
    </row>
    <row r="3926" spans="1:13">
      <c r="A3926" t="s">
        <v>4</v>
      </c>
      <c r="B3926" s="4" t="s">
        <v>5</v>
      </c>
      <c r="C3926" s="4" t="s">
        <v>13</v>
      </c>
      <c r="D3926" s="4" t="s">
        <v>13</v>
      </c>
      <c r="E3926" s="4" t="s">
        <v>22</v>
      </c>
      <c r="F3926" s="4" t="s">
        <v>22</v>
      </c>
      <c r="G3926" s="4" t="s">
        <v>22</v>
      </c>
      <c r="H3926" s="4" t="s">
        <v>10</v>
      </c>
      <c r="I3926" s="4" t="s">
        <v>13</v>
      </c>
    </row>
    <row r="3927" spans="1:13">
      <c r="A3927" t="n">
        <v>31410</v>
      </c>
      <c r="B3927" s="32" t="n">
        <v>45</v>
      </c>
      <c r="C3927" s="7" t="n">
        <v>4</v>
      </c>
      <c r="D3927" s="7" t="n">
        <v>3</v>
      </c>
      <c r="E3927" s="7" t="n">
        <v>357.850006103516</v>
      </c>
      <c r="F3927" s="7" t="n">
        <v>349.910003662109</v>
      </c>
      <c r="G3927" s="7" t="n">
        <v>0</v>
      </c>
      <c r="H3927" s="7" t="n">
        <v>0</v>
      </c>
      <c r="I3927" s="7" t="n">
        <v>0</v>
      </c>
    </row>
    <row r="3928" spans="1:13">
      <c r="A3928" t="s">
        <v>4</v>
      </c>
      <c r="B3928" s="4" t="s">
        <v>5</v>
      </c>
      <c r="C3928" s="4" t="s">
        <v>13</v>
      </c>
      <c r="D3928" s="4" t="s">
        <v>13</v>
      </c>
      <c r="E3928" s="4" t="s">
        <v>22</v>
      </c>
      <c r="F3928" s="4" t="s">
        <v>10</v>
      </c>
    </row>
    <row r="3929" spans="1:13">
      <c r="A3929" t="n">
        <v>31428</v>
      </c>
      <c r="B3929" s="32" t="n">
        <v>45</v>
      </c>
      <c r="C3929" s="7" t="n">
        <v>5</v>
      </c>
      <c r="D3929" s="7" t="n">
        <v>3</v>
      </c>
      <c r="E3929" s="7" t="n">
        <v>6</v>
      </c>
      <c r="F3929" s="7" t="n">
        <v>0</v>
      </c>
    </row>
    <row r="3930" spans="1:13">
      <c r="A3930" t="s">
        <v>4</v>
      </c>
      <c r="B3930" s="4" t="s">
        <v>5</v>
      </c>
      <c r="C3930" s="4" t="s">
        <v>13</v>
      </c>
      <c r="D3930" s="4" t="s">
        <v>13</v>
      </c>
      <c r="E3930" s="4" t="s">
        <v>22</v>
      </c>
      <c r="F3930" s="4" t="s">
        <v>10</v>
      </c>
    </row>
    <row r="3931" spans="1:13">
      <c r="A3931" t="n">
        <v>31437</v>
      </c>
      <c r="B3931" s="32" t="n">
        <v>45</v>
      </c>
      <c r="C3931" s="7" t="n">
        <v>11</v>
      </c>
      <c r="D3931" s="7" t="n">
        <v>3</v>
      </c>
      <c r="E3931" s="7" t="n">
        <v>40.2999992370605</v>
      </c>
      <c r="F3931" s="7" t="n">
        <v>0</v>
      </c>
    </row>
    <row r="3932" spans="1:13">
      <c r="A3932" t="s">
        <v>4</v>
      </c>
      <c r="B3932" s="4" t="s">
        <v>5</v>
      </c>
      <c r="C3932" s="4" t="s">
        <v>10</v>
      </c>
      <c r="D3932" s="4" t="s">
        <v>13</v>
      </c>
      <c r="E3932" s="4" t="s">
        <v>6</v>
      </c>
      <c r="F3932" s="4" t="s">
        <v>22</v>
      </c>
      <c r="G3932" s="4" t="s">
        <v>22</v>
      </c>
      <c r="H3932" s="4" t="s">
        <v>22</v>
      </c>
    </row>
    <row r="3933" spans="1:13">
      <c r="A3933" t="n">
        <v>31446</v>
      </c>
      <c r="B3933" s="47" t="n">
        <v>48</v>
      </c>
      <c r="C3933" s="7" t="n">
        <v>0</v>
      </c>
      <c r="D3933" s="7" t="n">
        <v>0</v>
      </c>
      <c r="E3933" s="7" t="s">
        <v>104</v>
      </c>
      <c r="F3933" s="7" t="n">
        <v>0</v>
      </c>
      <c r="G3933" s="7" t="n">
        <v>1</v>
      </c>
      <c r="H3933" s="7" t="n">
        <v>0</v>
      </c>
    </row>
    <row r="3934" spans="1:13">
      <c r="A3934" t="s">
        <v>4</v>
      </c>
      <c r="B3934" s="4" t="s">
        <v>5</v>
      </c>
      <c r="C3934" s="4" t="s">
        <v>10</v>
      </c>
      <c r="D3934" s="4" t="s">
        <v>22</v>
      </c>
      <c r="E3934" s="4" t="s">
        <v>22</v>
      </c>
      <c r="F3934" s="4" t="s">
        <v>22</v>
      </c>
      <c r="G3934" s="4" t="s">
        <v>22</v>
      </c>
    </row>
    <row r="3935" spans="1:13">
      <c r="A3935" t="n">
        <v>31471</v>
      </c>
      <c r="B3935" s="43" t="n">
        <v>46</v>
      </c>
      <c r="C3935" s="7" t="n">
        <v>0</v>
      </c>
      <c r="D3935" s="7" t="n">
        <v>88.9100036621094</v>
      </c>
      <c r="E3935" s="7" t="n">
        <v>36.0499992370605</v>
      </c>
      <c r="F3935" s="7" t="n">
        <v>-230.070007324219</v>
      </c>
      <c r="G3935" s="7" t="n">
        <v>181.699996948242</v>
      </c>
    </row>
    <row r="3936" spans="1:13">
      <c r="A3936" t="s">
        <v>4</v>
      </c>
      <c r="B3936" s="4" t="s">
        <v>5</v>
      </c>
      <c r="C3936" s="4" t="s">
        <v>10</v>
      </c>
      <c r="D3936" s="4" t="s">
        <v>22</v>
      </c>
      <c r="E3936" s="4" t="s">
        <v>22</v>
      </c>
      <c r="F3936" s="4" t="s">
        <v>22</v>
      </c>
      <c r="G3936" s="4" t="s">
        <v>22</v>
      </c>
    </row>
    <row r="3937" spans="1:9">
      <c r="A3937" t="n">
        <v>31490</v>
      </c>
      <c r="B3937" s="43" t="n">
        <v>46</v>
      </c>
      <c r="C3937" s="7" t="n">
        <v>7032</v>
      </c>
      <c r="D3937" s="7" t="n">
        <v>89.370002746582</v>
      </c>
      <c r="E3937" s="7" t="n">
        <v>36.060001373291</v>
      </c>
      <c r="F3937" s="7" t="n">
        <v>-229.5</v>
      </c>
      <c r="G3937" s="7" t="n">
        <v>178.800003051758</v>
      </c>
    </row>
    <row r="3938" spans="1:9">
      <c r="A3938" t="s">
        <v>4</v>
      </c>
      <c r="B3938" s="4" t="s">
        <v>5</v>
      </c>
      <c r="C3938" s="4" t="s">
        <v>10</v>
      </c>
      <c r="D3938" s="4" t="s">
        <v>22</v>
      </c>
      <c r="E3938" s="4" t="s">
        <v>22</v>
      </c>
      <c r="F3938" s="4" t="s">
        <v>22</v>
      </c>
      <c r="G3938" s="4" t="s">
        <v>22</v>
      </c>
    </row>
    <row r="3939" spans="1:9">
      <c r="A3939" t="n">
        <v>31509</v>
      </c>
      <c r="B3939" s="43" t="n">
        <v>46</v>
      </c>
      <c r="C3939" s="7" t="n">
        <v>16</v>
      </c>
      <c r="D3939" s="7" t="n">
        <v>90.0199966430664</v>
      </c>
      <c r="E3939" s="7" t="n">
        <v>36.060001373291</v>
      </c>
      <c r="F3939" s="7" t="n">
        <v>-229.619995117188</v>
      </c>
      <c r="G3939" s="7" t="n">
        <v>191.899993896484</v>
      </c>
    </row>
    <row r="3940" spans="1:9">
      <c r="A3940" t="s">
        <v>4</v>
      </c>
      <c r="B3940" s="4" t="s">
        <v>5</v>
      </c>
      <c r="C3940" s="4" t="s">
        <v>10</v>
      </c>
      <c r="D3940" s="4" t="s">
        <v>22</v>
      </c>
      <c r="E3940" s="4" t="s">
        <v>22</v>
      </c>
      <c r="F3940" s="4" t="s">
        <v>22</v>
      </c>
      <c r="G3940" s="4" t="s">
        <v>22</v>
      </c>
    </row>
    <row r="3941" spans="1:9">
      <c r="A3941" t="n">
        <v>31528</v>
      </c>
      <c r="B3941" s="43" t="n">
        <v>46</v>
      </c>
      <c r="C3941" s="7" t="n">
        <v>17</v>
      </c>
      <c r="D3941" s="7" t="n">
        <v>88.379997253418</v>
      </c>
      <c r="E3941" s="7" t="n">
        <v>36.060001373291</v>
      </c>
      <c r="F3941" s="7" t="n">
        <v>-229.369995117188</v>
      </c>
      <c r="G3941" s="7" t="n">
        <v>181</v>
      </c>
    </row>
    <row r="3942" spans="1:9">
      <c r="A3942" t="s">
        <v>4</v>
      </c>
      <c r="B3942" s="4" t="s">
        <v>5</v>
      </c>
      <c r="C3942" s="4" t="s">
        <v>10</v>
      </c>
      <c r="D3942" s="4" t="s">
        <v>22</v>
      </c>
      <c r="E3942" s="4" t="s">
        <v>22</v>
      </c>
      <c r="F3942" s="4" t="s">
        <v>22</v>
      </c>
      <c r="G3942" s="4" t="s">
        <v>22</v>
      </c>
    </row>
    <row r="3943" spans="1:9">
      <c r="A3943" t="n">
        <v>31547</v>
      </c>
      <c r="B3943" s="43" t="n">
        <v>46</v>
      </c>
      <c r="C3943" s="7" t="n">
        <v>19</v>
      </c>
      <c r="D3943" s="7" t="n">
        <v>88.7200012207031</v>
      </c>
      <c r="E3943" s="7" t="n">
        <v>40.6399993896484</v>
      </c>
      <c r="F3943" s="7" t="n">
        <v>-245.429992675781</v>
      </c>
      <c r="G3943" s="7" t="n">
        <v>357.799987792969</v>
      </c>
    </row>
    <row r="3944" spans="1:9">
      <c r="A3944" t="s">
        <v>4</v>
      </c>
      <c r="B3944" s="4" t="s">
        <v>5</v>
      </c>
      <c r="C3944" s="4" t="s">
        <v>13</v>
      </c>
      <c r="D3944" s="4" t="s">
        <v>10</v>
      </c>
    </row>
    <row r="3945" spans="1:9">
      <c r="A3945" t="n">
        <v>31566</v>
      </c>
      <c r="B3945" s="34" t="n">
        <v>58</v>
      </c>
      <c r="C3945" s="7" t="n">
        <v>255</v>
      </c>
      <c r="D3945" s="7" t="n">
        <v>0</v>
      </c>
    </row>
    <row r="3946" spans="1:9">
      <c r="A3946" t="s">
        <v>4</v>
      </c>
      <c r="B3946" s="4" t="s">
        <v>5</v>
      </c>
      <c r="C3946" s="4" t="s">
        <v>10</v>
      </c>
      <c r="D3946" s="4" t="s">
        <v>13</v>
      </c>
      <c r="E3946" s="4" t="s">
        <v>22</v>
      </c>
      <c r="F3946" s="4" t="s">
        <v>10</v>
      </c>
    </row>
    <row r="3947" spans="1:9">
      <c r="A3947" t="n">
        <v>31570</v>
      </c>
      <c r="B3947" s="60" t="n">
        <v>59</v>
      </c>
      <c r="C3947" s="7" t="n">
        <v>16</v>
      </c>
      <c r="D3947" s="7" t="n">
        <v>1</v>
      </c>
      <c r="E3947" s="7" t="n">
        <v>0.150000005960464</v>
      </c>
      <c r="F3947" s="7" t="n">
        <v>0</v>
      </c>
    </row>
    <row r="3948" spans="1:9">
      <c r="A3948" t="s">
        <v>4</v>
      </c>
      <c r="B3948" s="4" t="s">
        <v>5</v>
      </c>
      <c r="C3948" s="4" t="s">
        <v>10</v>
      </c>
    </row>
    <row r="3949" spans="1:9">
      <c r="A3949" t="n">
        <v>31580</v>
      </c>
      <c r="B3949" s="30" t="n">
        <v>16</v>
      </c>
      <c r="C3949" s="7" t="n">
        <v>50</v>
      </c>
    </row>
    <row r="3950" spans="1:9">
      <c r="A3950" t="s">
        <v>4</v>
      </c>
      <c r="B3950" s="4" t="s">
        <v>5</v>
      </c>
      <c r="C3950" s="4" t="s">
        <v>10</v>
      </c>
      <c r="D3950" s="4" t="s">
        <v>13</v>
      </c>
      <c r="E3950" s="4" t="s">
        <v>22</v>
      </c>
      <c r="F3950" s="4" t="s">
        <v>10</v>
      </c>
    </row>
    <row r="3951" spans="1:9">
      <c r="A3951" t="n">
        <v>31583</v>
      </c>
      <c r="B3951" s="60" t="n">
        <v>59</v>
      </c>
      <c r="C3951" s="7" t="n">
        <v>17</v>
      </c>
      <c r="D3951" s="7" t="n">
        <v>1</v>
      </c>
      <c r="E3951" s="7" t="n">
        <v>0.150000005960464</v>
      </c>
      <c r="F3951" s="7" t="n">
        <v>0</v>
      </c>
    </row>
    <row r="3952" spans="1:9">
      <c r="A3952" t="s">
        <v>4</v>
      </c>
      <c r="B3952" s="4" t="s">
        <v>5</v>
      </c>
      <c r="C3952" s="4" t="s">
        <v>10</v>
      </c>
    </row>
    <row r="3953" spans="1:7">
      <c r="A3953" t="n">
        <v>31593</v>
      </c>
      <c r="B3953" s="30" t="n">
        <v>16</v>
      </c>
      <c r="C3953" s="7" t="n">
        <v>1000</v>
      </c>
    </row>
    <row r="3954" spans="1:7">
      <c r="A3954" t="s">
        <v>4</v>
      </c>
      <c r="B3954" s="4" t="s">
        <v>5</v>
      </c>
      <c r="C3954" s="4" t="s">
        <v>13</v>
      </c>
      <c r="D3954" s="4" t="s">
        <v>10</v>
      </c>
      <c r="E3954" s="4" t="s">
        <v>6</v>
      </c>
    </row>
    <row r="3955" spans="1:7">
      <c r="A3955" t="n">
        <v>31596</v>
      </c>
      <c r="B3955" s="36" t="n">
        <v>51</v>
      </c>
      <c r="C3955" s="7" t="n">
        <v>4</v>
      </c>
      <c r="D3955" s="7" t="n">
        <v>16</v>
      </c>
      <c r="E3955" s="7" t="s">
        <v>160</v>
      </c>
    </row>
    <row r="3956" spans="1:7">
      <c r="A3956" t="s">
        <v>4</v>
      </c>
      <c r="B3956" s="4" t="s">
        <v>5</v>
      </c>
      <c r="C3956" s="4" t="s">
        <v>10</v>
      </c>
    </row>
    <row r="3957" spans="1:7">
      <c r="A3957" t="n">
        <v>31610</v>
      </c>
      <c r="B3957" s="30" t="n">
        <v>16</v>
      </c>
      <c r="C3957" s="7" t="n">
        <v>0</v>
      </c>
    </row>
    <row r="3958" spans="1:7">
      <c r="A3958" t="s">
        <v>4</v>
      </c>
      <c r="B3958" s="4" t="s">
        <v>5</v>
      </c>
      <c r="C3958" s="4" t="s">
        <v>10</v>
      </c>
      <c r="D3958" s="4" t="s">
        <v>13</v>
      </c>
      <c r="E3958" s="4" t="s">
        <v>9</v>
      </c>
      <c r="F3958" s="4" t="s">
        <v>37</v>
      </c>
      <c r="G3958" s="4" t="s">
        <v>13</v>
      </c>
      <c r="H3958" s="4" t="s">
        <v>13</v>
      </c>
    </row>
    <row r="3959" spans="1:7">
      <c r="A3959" t="n">
        <v>31613</v>
      </c>
      <c r="B3959" s="37" t="n">
        <v>26</v>
      </c>
      <c r="C3959" s="7" t="n">
        <v>16</v>
      </c>
      <c r="D3959" s="7" t="n">
        <v>17</v>
      </c>
      <c r="E3959" s="7" t="n">
        <v>14315</v>
      </c>
      <c r="F3959" s="7" t="s">
        <v>315</v>
      </c>
      <c r="G3959" s="7" t="n">
        <v>2</v>
      </c>
      <c r="H3959" s="7" t="n">
        <v>0</v>
      </c>
    </row>
    <row r="3960" spans="1:7">
      <c r="A3960" t="s">
        <v>4</v>
      </c>
      <c r="B3960" s="4" t="s">
        <v>5</v>
      </c>
    </row>
    <row r="3961" spans="1:7">
      <c r="A3961" t="n">
        <v>31650</v>
      </c>
      <c r="B3961" s="28" t="n">
        <v>28</v>
      </c>
    </row>
    <row r="3962" spans="1:7">
      <c r="A3962" t="s">
        <v>4</v>
      </c>
      <c r="B3962" s="4" t="s">
        <v>5</v>
      </c>
      <c r="C3962" s="4" t="s">
        <v>13</v>
      </c>
      <c r="D3962" s="4" t="s">
        <v>10</v>
      </c>
      <c r="E3962" s="4" t="s">
        <v>6</v>
      </c>
    </row>
    <row r="3963" spans="1:7">
      <c r="A3963" t="n">
        <v>31651</v>
      </c>
      <c r="B3963" s="36" t="n">
        <v>51</v>
      </c>
      <c r="C3963" s="7" t="n">
        <v>4</v>
      </c>
      <c r="D3963" s="7" t="n">
        <v>17</v>
      </c>
      <c r="E3963" s="7" t="s">
        <v>67</v>
      </c>
    </row>
    <row r="3964" spans="1:7">
      <c r="A3964" t="s">
        <v>4</v>
      </c>
      <c r="B3964" s="4" t="s">
        <v>5</v>
      </c>
      <c r="C3964" s="4" t="s">
        <v>10</v>
      </c>
    </row>
    <row r="3965" spans="1:7">
      <c r="A3965" t="n">
        <v>31664</v>
      </c>
      <c r="B3965" s="30" t="n">
        <v>16</v>
      </c>
      <c r="C3965" s="7" t="n">
        <v>0</v>
      </c>
    </row>
    <row r="3966" spans="1:7">
      <c r="A3966" t="s">
        <v>4</v>
      </c>
      <c r="B3966" s="4" t="s">
        <v>5</v>
      </c>
      <c r="C3966" s="4" t="s">
        <v>10</v>
      </c>
      <c r="D3966" s="4" t="s">
        <v>13</v>
      </c>
      <c r="E3966" s="4" t="s">
        <v>9</v>
      </c>
      <c r="F3966" s="4" t="s">
        <v>37</v>
      </c>
      <c r="G3966" s="4" t="s">
        <v>13</v>
      </c>
      <c r="H3966" s="4" t="s">
        <v>13</v>
      </c>
    </row>
    <row r="3967" spans="1:7">
      <c r="A3967" t="n">
        <v>31667</v>
      </c>
      <c r="B3967" s="37" t="n">
        <v>26</v>
      </c>
      <c r="C3967" s="7" t="n">
        <v>17</v>
      </c>
      <c r="D3967" s="7" t="n">
        <v>17</v>
      </c>
      <c r="E3967" s="7" t="n">
        <v>16376</v>
      </c>
      <c r="F3967" s="7" t="s">
        <v>316</v>
      </c>
      <c r="G3967" s="7" t="n">
        <v>2</v>
      </c>
      <c r="H3967" s="7" t="n">
        <v>0</v>
      </c>
    </row>
    <row r="3968" spans="1:7">
      <c r="A3968" t="s">
        <v>4</v>
      </c>
      <c r="B3968" s="4" t="s">
        <v>5</v>
      </c>
    </row>
    <row r="3969" spans="1:8">
      <c r="A3969" t="n">
        <v>31749</v>
      </c>
      <c r="B3969" s="28" t="n">
        <v>28</v>
      </c>
    </row>
    <row r="3970" spans="1:8">
      <c r="A3970" t="s">
        <v>4</v>
      </c>
      <c r="B3970" s="4" t="s">
        <v>5</v>
      </c>
      <c r="C3970" s="4" t="s">
        <v>13</v>
      </c>
      <c r="D3970" s="4" t="s">
        <v>10</v>
      </c>
      <c r="E3970" s="4" t="s">
        <v>22</v>
      </c>
    </row>
    <row r="3971" spans="1:8">
      <c r="A3971" t="n">
        <v>31750</v>
      </c>
      <c r="B3971" s="34" t="n">
        <v>58</v>
      </c>
      <c r="C3971" s="7" t="n">
        <v>101</v>
      </c>
      <c r="D3971" s="7" t="n">
        <v>500</v>
      </c>
      <c r="E3971" s="7" t="n">
        <v>1</v>
      </c>
    </row>
    <row r="3972" spans="1:8">
      <c r="A3972" t="s">
        <v>4</v>
      </c>
      <c r="B3972" s="4" t="s">
        <v>5</v>
      </c>
      <c r="C3972" s="4" t="s">
        <v>13</v>
      </c>
      <c r="D3972" s="4" t="s">
        <v>10</v>
      </c>
    </row>
    <row r="3973" spans="1:8">
      <c r="A3973" t="n">
        <v>31758</v>
      </c>
      <c r="B3973" s="34" t="n">
        <v>58</v>
      </c>
      <c r="C3973" s="7" t="n">
        <v>254</v>
      </c>
      <c r="D3973" s="7" t="n">
        <v>0</v>
      </c>
    </row>
    <row r="3974" spans="1:8">
      <c r="A3974" t="s">
        <v>4</v>
      </c>
      <c r="B3974" s="4" t="s">
        <v>5</v>
      </c>
      <c r="C3974" s="4" t="s">
        <v>13</v>
      </c>
      <c r="D3974" s="4" t="s">
        <v>13</v>
      </c>
      <c r="E3974" s="4" t="s">
        <v>22</v>
      </c>
      <c r="F3974" s="4" t="s">
        <v>22</v>
      </c>
      <c r="G3974" s="4" t="s">
        <v>22</v>
      </c>
      <c r="H3974" s="4" t="s">
        <v>10</v>
      </c>
    </row>
    <row r="3975" spans="1:8">
      <c r="A3975" t="n">
        <v>31762</v>
      </c>
      <c r="B3975" s="32" t="n">
        <v>45</v>
      </c>
      <c r="C3975" s="7" t="n">
        <v>2</v>
      </c>
      <c r="D3975" s="7" t="n">
        <v>3</v>
      </c>
      <c r="E3975" s="7" t="n">
        <v>88.0199966430664</v>
      </c>
      <c r="F3975" s="7" t="n">
        <v>35.5400009155273</v>
      </c>
      <c r="G3975" s="7" t="n">
        <v>-225.589996337891</v>
      </c>
      <c r="H3975" s="7" t="n">
        <v>0</v>
      </c>
    </row>
    <row r="3976" spans="1:8">
      <c r="A3976" t="s">
        <v>4</v>
      </c>
      <c r="B3976" s="4" t="s">
        <v>5</v>
      </c>
      <c r="C3976" s="4" t="s">
        <v>13</v>
      </c>
      <c r="D3976" s="4" t="s">
        <v>13</v>
      </c>
      <c r="E3976" s="4" t="s">
        <v>22</v>
      </c>
      <c r="F3976" s="4" t="s">
        <v>22</v>
      </c>
      <c r="G3976" s="4" t="s">
        <v>22</v>
      </c>
      <c r="H3976" s="4" t="s">
        <v>10</v>
      </c>
      <c r="I3976" s="4" t="s">
        <v>13</v>
      </c>
    </row>
    <row r="3977" spans="1:8">
      <c r="A3977" t="n">
        <v>31779</v>
      </c>
      <c r="B3977" s="32" t="n">
        <v>45</v>
      </c>
      <c r="C3977" s="7" t="n">
        <v>4</v>
      </c>
      <c r="D3977" s="7" t="n">
        <v>3</v>
      </c>
      <c r="E3977" s="7" t="n">
        <v>11.3100004196167</v>
      </c>
      <c r="F3977" s="7" t="n">
        <v>161.199996948242</v>
      </c>
      <c r="G3977" s="7" t="n">
        <v>350</v>
      </c>
      <c r="H3977" s="7" t="n">
        <v>0</v>
      </c>
      <c r="I3977" s="7" t="n">
        <v>0</v>
      </c>
    </row>
    <row r="3978" spans="1:8">
      <c r="A3978" t="s">
        <v>4</v>
      </c>
      <c r="B3978" s="4" t="s">
        <v>5</v>
      </c>
      <c r="C3978" s="4" t="s">
        <v>13</v>
      </c>
      <c r="D3978" s="4" t="s">
        <v>13</v>
      </c>
      <c r="E3978" s="4" t="s">
        <v>22</v>
      </c>
      <c r="F3978" s="4" t="s">
        <v>10</v>
      </c>
    </row>
    <row r="3979" spans="1:8">
      <c r="A3979" t="n">
        <v>31797</v>
      </c>
      <c r="B3979" s="32" t="n">
        <v>45</v>
      </c>
      <c r="C3979" s="7" t="n">
        <v>5</v>
      </c>
      <c r="D3979" s="7" t="n">
        <v>3</v>
      </c>
      <c r="E3979" s="7" t="n">
        <v>5.90000009536743</v>
      </c>
      <c r="F3979" s="7" t="n">
        <v>0</v>
      </c>
    </row>
    <row r="3980" spans="1:8">
      <c r="A3980" t="s">
        <v>4</v>
      </c>
      <c r="B3980" s="4" t="s">
        <v>5</v>
      </c>
      <c r="C3980" s="4" t="s">
        <v>13</v>
      </c>
      <c r="D3980" s="4" t="s">
        <v>13</v>
      </c>
      <c r="E3980" s="4" t="s">
        <v>22</v>
      </c>
      <c r="F3980" s="4" t="s">
        <v>10</v>
      </c>
    </row>
    <row r="3981" spans="1:8">
      <c r="A3981" t="n">
        <v>31806</v>
      </c>
      <c r="B3981" s="32" t="n">
        <v>45</v>
      </c>
      <c r="C3981" s="7" t="n">
        <v>11</v>
      </c>
      <c r="D3981" s="7" t="n">
        <v>3</v>
      </c>
      <c r="E3981" s="7" t="n">
        <v>40.2999992370605</v>
      </c>
      <c r="F3981" s="7" t="n">
        <v>0</v>
      </c>
    </row>
    <row r="3982" spans="1:8">
      <c r="A3982" t="s">
        <v>4</v>
      </c>
      <c r="B3982" s="4" t="s">
        <v>5</v>
      </c>
      <c r="C3982" s="4" t="s">
        <v>13</v>
      </c>
      <c r="D3982" s="4" t="s">
        <v>13</v>
      </c>
      <c r="E3982" s="4" t="s">
        <v>22</v>
      </c>
      <c r="F3982" s="4" t="s">
        <v>10</v>
      </c>
    </row>
    <row r="3983" spans="1:8">
      <c r="A3983" t="n">
        <v>31815</v>
      </c>
      <c r="B3983" s="32" t="n">
        <v>45</v>
      </c>
      <c r="C3983" s="7" t="n">
        <v>5</v>
      </c>
      <c r="D3983" s="7" t="n">
        <v>3</v>
      </c>
      <c r="E3983" s="7" t="n">
        <v>5.80000019073486</v>
      </c>
      <c r="F3983" s="7" t="n">
        <v>1500</v>
      </c>
    </row>
    <row r="3984" spans="1:8">
      <c r="A3984" t="s">
        <v>4</v>
      </c>
      <c r="B3984" s="4" t="s">
        <v>5</v>
      </c>
      <c r="C3984" s="4" t="s">
        <v>13</v>
      </c>
      <c r="D3984" s="4" t="s">
        <v>10</v>
      </c>
    </row>
    <row r="3985" spans="1:9">
      <c r="A3985" t="n">
        <v>31824</v>
      </c>
      <c r="B3985" s="34" t="n">
        <v>58</v>
      </c>
      <c r="C3985" s="7" t="n">
        <v>255</v>
      </c>
      <c r="D3985" s="7" t="n">
        <v>0</v>
      </c>
    </row>
    <row r="3986" spans="1:9">
      <c r="A3986" t="s">
        <v>4</v>
      </c>
      <c r="B3986" s="4" t="s">
        <v>5</v>
      </c>
      <c r="C3986" s="4" t="s">
        <v>13</v>
      </c>
      <c r="D3986" s="4" t="s">
        <v>10</v>
      </c>
    </row>
    <row r="3987" spans="1:9">
      <c r="A3987" t="n">
        <v>31828</v>
      </c>
      <c r="B3987" s="34" t="n">
        <v>58</v>
      </c>
      <c r="C3987" s="7" t="n">
        <v>255</v>
      </c>
      <c r="D3987" s="7" t="n">
        <v>0</v>
      </c>
    </row>
    <row r="3988" spans="1:9">
      <c r="A3988" t="s">
        <v>4</v>
      </c>
      <c r="B3988" s="4" t="s">
        <v>5</v>
      </c>
      <c r="C3988" s="4" t="s">
        <v>13</v>
      </c>
      <c r="D3988" s="4" t="s">
        <v>10</v>
      </c>
      <c r="E3988" s="4" t="s">
        <v>6</v>
      </c>
    </row>
    <row r="3989" spans="1:9">
      <c r="A3989" t="n">
        <v>31832</v>
      </c>
      <c r="B3989" s="36" t="n">
        <v>51</v>
      </c>
      <c r="C3989" s="7" t="n">
        <v>4</v>
      </c>
      <c r="D3989" s="7" t="n">
        <v>7032</v>
      </c>
      <c r="E3989" s="7" t="s">
        <v>44</v>
      </c>
    </row>
    <row r="3990" spans="1:9">
      <c r="A3990" t="s">
        <v>4</v>
      </c>
      <c r="B3990" s="4" t="s">
        <v>5</v>
      </c>
      <c r="C3990" s="4" t="s">
        <v>10</v>
      </c>
    </row>
    <row r="3991" spans="1:9">
      <c r="A3991" t="n">
        <v>31845</v>
      </c>
      <c r="B3991" s="30" t="n">
        <v>16</v>
      </c>
      <c r="C3991" s="7" t="n">
        <v>0</v>
      </c>
    </row>
    <row r="3992" spans="1:9">
      <c r="A3992" t="s">
        <v>4</v>
      </c>
      <c r="B3992" s="4" t="s">
        <v>5</v>
      </c>
      <c r="C3992" s="4" t="s">
        <v>10</v>
      </c>
      <c r="D3992" s="4" t="s">
        <v>13</v>
      </c>
      <c r="E3992" s="4" t="s">
        <v>9</v>
      </c>
      <c r="F3992" s="4" t="s">
        <v>37</v>
      </c>
      <c r="G3992" s="4" t="s">
        <v>13</v>
      </c>
      <c r="H3992" s="4" t="s">
        <v>13</v>
      </c>
      <c r="I3992" s="4" t="s">
        <v>13</v>
      </c>
      <c r="J3992" s="4" t="s">
        <v>9</v>
      </c>
      <c r="K3992" s="4" t="s">
        <v>37</v>
      </c>
      <c r="L3992" s="4" t="s">
        <v>13</v>
      </c>
      <c r="M3992" s="4" t="s">
        <v>13</v>
      </c>
      <c r="N3992" s="4" t="s">
        <v>13</v>
      </c>
      <c r="O3992" s="4" t="s">
        <v>9</v>
      </c>
      <c r="P3992" s="4" t="s">
        <v>37</v>
      </c>
      <c r="Q3992" s="4" t="s">
        <v>13</v>
      </c>
      <c r="R3992" s="4" t="s">
        <v>13</v>
      </c>
    </row>
    <row r="3993" spans="1:9">
      <c r="A3993" t="n">
        <v>31848</v>
      </c>
      <c r="B3993" s="37" t="n">
        <v>26</v>
      </c>
      <c r="C3993" s="7" t="n">
        <v>7032</v>
      </c>
      <c r="D3993" s="7" t="n">
        <v>17</v>
      </c>
      <c r="E3993" s="7" t="n">
        <v>18407</v>
      </c>
      <c r="F3993" s="7" t="s">
        <v>317</v>
      </c>
      <c r="G3993" s="7" t="n">
        <v>2</v>
      </c>
      <c r="H3993" s="7" t="n">
        <v>3</v>
      </c>
      <c r="I3993" s="7" t="n">
        <v>17</v>
      </c>
      <c r="J3993" s="7" t="n">
        <v>18408</v>
      </c>
      <c r="K3993" s="7" t="s">
        <v>318</v>
      </c>
      <c r="L3993" s="7" t="n">
        <v>2</v>
      </c>
      <c r="M3993" s="7" t="n">
        <v>3</v>
      </c>
      <c r="N3993" s="7" t="n">
        <v>17</v>
      </c>
      <c r="O3993" s="7" t="n">
        <v>18409</v>
      </c>
      <c r="P3993" s="7" t="s">
        <v>319</v>
      </c>
      <c r="Q3993" s="7" t="n">
        <v>2</v>
      </c>
      <c r="R3993" s="7" t="n">
        <v>0</v>
      </c>
    </row>
    <row r="3994" spans="1:9">
      <c r="A3994" t="s">
        <v>4</v>
      </c>
      <c r="B3994" s="4" t="s">
        <v>5</v>
      </c>
    </row>
    <row r="3995" spans="1:9">
      <c r="A3995" t="n">
        <v>32084</v>
      </c>
      <c r="B3995" s="28" t="n">
        <v>28</v>
      </c>
    </row>
    <row r="3996" spans="1:9">
      <c r="A3996" t="s">
        <v>4</v>
      </c>
      <c r="B3996" s="4" t="s">
        <v>5</v>
      </c>
      <c r="C3996" s="4" t="s">
        <v>13</v>
      </c>
      <c r="D3996" s="4" t="s">
        <v>10</v>
      </c>
      <c r="E3996" s="4" t="s">
        <v>6</v>
      </c>
    </row>
    <row r="3997" spans="1:9">
      <c r="A3997" t="n">
        <v>32085</v>
      </c>
      <c r="B3997" s="36" t="n">
        <v>51</v>
      </c>
      <c r="C3997" s="7" t="n">
        <v>4</v>
      </c>
      <c r="D3997" s="7" t="n">
        <v>0</v>
      </c>
      <c r="E3997" s="7" t="s">
        <v>320</v>
      </c>
    </row>
    <row r="3998" spans="1:9">
      <c r="A3998" t="s">
        <v>4</v>
      </c>
      <c r="B3998" s="4" t="s">
        <v>5</v>
      </c>
      <c r="C3998" s="4" t="s">
        <v>10</v>
      </c>
    </row>
    <row r="3999" spans="1:9">
      <c r="A3999" t="n">
        <v>32098</v>
      </c>
      <c r="B3999" s="30" t="n">
        <v>16</v>
      </c>
      <c r="C3999" s="7" t="n">
        <v>0</v>
      </c>
    </row>
    <row r="4000" spans="1:9">
      <c r="A4000" t="s">
        <v>4</v>
      </c>
      <c r="B4000" s="4" t="s">
        <v>5</v>
      </c>
      <c r="C4000" s="4" t="s">
        <v>10</v>
      </c>
      <c r="D4000" s="4" t="s">
        <v>13</v>
      </c>
      <c r="E4000" s="4" t="s">
        <v>9</v>
      </c>
      <c r="F4000" s="4" t="s">
        <v>37</v>
      </c>
      <c r="G4000" s="4" t="s">
        <v>13</v>
      </c>
      <c r="H4000" s="4" t="s">
        <v>13</v>
      </c>
    </row>
    <row r="4001" spans="1:18">
      <c r="A4001" t="n">
        <v>32101</v>
      </c>
      <c r="B4001" s="37" t="n">
        <v>26</v>
      </c>
      <c r="C4001" s="7" t="n">
        <v>0</v>
      </c>
      <c r="D4001" s="7" t="n">
        <v>17</v>
      </c>
      <c r="E4001" s="7" t="n">
        <v>52432</v>
      </c>
      <c r="F4001" s="7" t="s">
        <v>321</v>
      </c>
      <c r="G4001" s="7" t="n">
        <v>2</v>
      </c>
      <c r="H4001" s="7" t="n">
        <v>0</v>
      </c>
    </row>
    <row r="4002" spans="1:18">
      <c r="A4002" t="s">
        <v>4</v>
      </c>
      <c r="B4002" s="4" t="s">
        <v>5</v>
      </c>
    </row>
    <row r="4003" spans="1:18">
      <c r="A4003" t="n">
        <v>32133</v>
      </c>
      <c r="B4003" s="28" t="n">
        <v>28</v>
      </c>
    </row>
    <row r="4004" spans="1:18">
      <c r="A4004" t="s">
        <v>4</v>
      </c>
      <c r="B4004" s="4" t="s">
        <v>5</v>
      </c>
      <c r="C4004" s="4" t="s">
        <v>13</v>
      </c>
      <c r="D4004" s="4" t="s">
        <v>10</v>
      </c>
      <c r="E4004" s="4" t="s">
        <v>6</v>
      </c>
    </row>
    <row r="4005" spans="1:18">
      <c r="A4005" t="n">
        <v>32134</v>
      </c>
      <c r="B4005" s="36" t="n">
        <v>51</v>
      </c>
      <c r="C4005" s="7" t="n">
        <v>4</v>
      </c>
      <c r="D4005" s="7" t="n">
        <v>16</v>
      </c>
      <c r="E4005" s="7" t="s">
        <v>122</v>
      </c>
    </row>
    <row r="4006" spans="1:18">
      <c r="A4006" t="s">
        <v>4</v>
      </c>
      <c r="B4006" s="4" t="s">
        <v>5</v>
      </c>
      <c r="C4006" s="4" t="s">
        <v>10</v>
      </c>
    </row>
    <row r="4007" spans="1:18">
      <c r="A4007" t="n">
        <v>32147</v>
      </c>
      <c r="B4007" s="30" t="n">
        <v>16</v>
      </c>
      <c r="C4007" s="7" t="n">
        <v>0</v>
      </c>
    </row>
    <row r="4008" spans="1:18">
      <c r="A4008" t="s">
        <v>4</v>
      </c>
      <c r="B4008" s="4" t="s">
        <v>5</v>
      </c>
      <c r="C4008" s="4" t="s">
        <v>10</v>
      </c>
      <c r="D4008" s="4" t="s">
        <v>13</v>
      </c>
      <c r="E4008" s="4" t="s">
        <v>9</v>
      </c>
      <c r="F4008" s="4" t="s">
        <v>37</v>
      </c>
      <c r="G4008" s="4" t="s">
        <v>13</v>
      </c>
      <c r="H4008" s="4" t="s">
        <v>13</v>
      </c>
    </row>
    <row r="4009" spans="1:18">
      <c r="A4009" t="n">
        <v>32150</v>
      </c>
      <c r="B4009" s="37" t="n">
        <v>26</v>
      </c>
      <c r="C4009" s="7" t="n">
        <v>16</v>
      </c>
      <c r="D4009" s="7" t="n">
        <v>17</v>
      </c>
      <c r="E4009" s="7" t="n">
        <v>14316</v>
      </c>
      <c r="F4009" s="7" t="s">
        <v>322</v>
      </c>
      <c r="G4009" s="7" t="n">
        <v>2</v>
      </c>
      <c r="H4009" s="7" t="n">
        <v>0</v>
      </c>
    </row>
    <row r="4010" spans="1:18">
      <c r="A4010" t="s">
        <v>4</v>
      </c>
      <c r="B4010" s="4" t="s">
        <v>5</v>
      </c>
    </row>
    <row r="4011" spans="1:18">
      <c r="A4011" t="n">
        <v>32193</v>
      </c>
      <c r="B4011" s="28" t="n">
        <v>28</v>
      </c>
    </row>
    <row r="4012" spans="1:18">
      <c r="A4012" t="s">
        <v>4</v>
      </c>
      <c r="B4012" s="4" t="s">
        <v>5</v>
      </c>
      <c r="C4012" s="4" t="s">
        <v>13</v>
      </c>
      <c r="D4012" s="4" t="s">
        <v>10</v>
      </c>
      <c r="E4012" s="4" t="s">
        <v>22</v>
      </c>
    </row>
    <row r="4013" spans="1:18">
      <c r="A4013" t="n">
        <v>32194</v>
      </c>
      <c r="B4013" s="34" t="n">
        <v>58</v>
      </c>
      <c r="C4013" s="7" t="n">
        <v>101</v>
      </c>
      <c r="D4013" s="7" t="n">
        <v>500</v>
      </c>
      <c r="E4013" s="7" t="n">
        <v>1</v>
      </c>
    </row>
    <row r="4014" spans="1:18">
      <c r="A4014" t="s">
        <v>4</v>
      </c>
      <c r="B4014" s="4" t="s">
        <v>5</v>
      </c>
      <c r="C4014" s="4" t="s">
        <v>13</v>
      </c>
      <c r="D4014" s="4" t="s">
        <v>10</v>
      </c>
    </row>
    <row r="4015" spans="1:18">
      <c r="A4015" t="n">
        <v>32202</v>
      </c>
      <c r="B4015" s="34" t="n">
        <v>58</v>
      </c>
      <c r="C4015" s="7" t="n">
        <v>254</v>
      </c>
      <c r="D4015" s="7" t="n">
        <v>0</v>
      </c>
    </row>
    <row r="4016" spans="1:18">
      <c r="A4016" t="s">
        <v>4</v>
      </c>
      <c r="B4016" s="4" t="s">
        <v>5</v>
      </c>
      <c r="C4016" s="4" t="s">
        <v>10</v>
      </c>
      <c r="D4016" s="4" t="s">
        <v>13</v>
      </c>
      <c r="E4016" s="4" t="s">
        <v>6</v>
      </c>
      <c r="F4016" s="4" t="s">
        <v>22</v>
      </c>
      <c r="G4016" s="4" t="s">
        <v>22</v>
      </c>
      <c r="H4016" s="4" t="s">
        <v>22</v>
      </c>
    </row>
    <row r="4017" spans="1:8">
      <c r="A4017" t="n">
        <v>32206</v>
      </c>
      <c r="B4017" s="47" t="n">
        <v>48</v>
      </c>
      <c r="C4017" s="7" t="n">
        <v>19</v>
      </c>
      <c r="D4017" s="7" t="n">
        <v>0</v>
      </c>
      <c r="E4017" s="7" t="s">
        <v>248</v>
      </c>
      <c r="F4017" s="7" t="n">
        <v>0</v>
      </c>
      <c r="G4017" s="7" t="n">
        <v>1</v>
      </c>
      <c r="H4017" s="7" t="n">
        <v>0</v>
      </c>
    </row>
    <row r="4018" spans="1:8">
      <c r="A4018" t="s">
        <v>4</v>
      </c>
      <c r="B4018" s="4" t="s">
        <v>5</v>
      </c>
      <c r="C4018" s="4" t="s">
        <v>13</v>
      </c>
      <c r="D4018" s="4" t="s">
        <v>10</v>
      </c>
      <c r="E4018" s="4" t="s">
        <v>6</v>
      </c>
      <c r="F4018" s="4" t="s">
        <v>6</v>
      </c>
      <c r="G4018" s="4" t="s">
        <v>6</v>
      </c>
      <c r="H4018" s="4" t="s">
        <v>6</v>
      </c>
    </row>
    <row r="4019" spans="1:8">
      <c r="A4019" t="n">
        <v>32232</v>
      </c>
      <c r="B4019" s="36" t="n">
        <v>51</v>
      </c>
      <c r="C4019" s="7" t="n">
        <v>3</v>
      </c>
      <c r="D4019" s="7" t="n">
        <v>19</v>
      </c>
      <c r="E4019" s="7" t="s">
        <v>162</v>
      </c>
      <c r="F4019" s="7" t="s">
        <v>51</v>
      </c>
      <c r="G4019" s="7" t="s">
        <v>50</v>
      </c>
      <c r="H4019" s="7" t="s">
        <v>51</v>
      </c>
    </row>
    <row r="4020" spans="1:8">
      <c r="A4020" t="s">
        <v>4</v>
      </c>
      <c r="B4020" s="4" t="s">
        <v>5</v>
      </c>
      <c r="C4020" s="4" t="s">
        <v>10</v>
      </c>
      <c r="D4020" s="4" t="s">
        <v>9</v>
      </c>
      <c r="E4020" s="4" t="s">
        <v>9</v>
      </c>
      <c r="F4020" s="4" t="s">
        <v>9</v>
      </c>
      <c r="G4020" s="4" t="s">
        <v>9</v>
      </c>
      <c r="H4020" s="4" t="s">
        <v>10</v>
      </c>
      <c r="I4020" s="4" t="s">
        <v>13</v>
      </c>
    </row>
    <row r="4021" spans="1:8">
      <c r="A4021" t="n">
        <v>32245</v>
      </c>
      <c r="B4021" s="72" t="n">
        <v>66</v>
      </c>
      <c r="C4021" s="7" t="n">
        <v>19</v>
      </c>
      <c r="D4021" s="7" t="n">
        <v>1065353216</v>
      </c>
      <c r="E4021" s="7" t="n">
        <v>1065353216</v>
      </c>
      <c r="F4021" s="7" t="n">
        <v>1065353216</v>
      </c>
      <c r="G4021" s="7" t="n">
        <v>0</v>
      </c>
      <c r="H4021" s="7" t="n">
        <v>0</v>
      </c>
      <c r="I4021" s="7" t="n">
        <v>3</v>
      </c>
    </row>
    <row r="4022" spans="1:8">
      <c r="A4022" t="s">
        <v>4</v>
      </c>
      <c r="B4022" s="4" t="s">
        <v>5</v>
      </c>
      <c r="C4022" s="4" t="s">
        <v>10</v>
      </c>
      <c r="D4022" s="4" t="s">
        <v>9</v>
      </c>
    </row>
    <row r="4023" spans="1:8">
      <c r="A4023" t="n">
        <v>32267</v>
      </c>
      <c r="B4023" s="61" t="n">
        <v>44</v>
      </c>
      <c r="C4023" s="7" t="n">
        <v>19</v>
      </c>
      <c r="D4023" s="7" t="n">
        <v>1</v>
      </c>
    </row>
    <row r="4024" spans="1:8">
      <c r="A4024" t="s">
        <v>4</v>
      </c>
      <c r="B4024" s="4" t="s">
        <v>5</v>
      </c>
      <c r="C4024" s="4" t="s">
        <v>13</v>
      </c>
      <c r="D4024" s="4" t="s">
        <v>10</v>
      </c>
      <c r="E4024" s="4" t="s">
        <v>10</v>
      </c>
      <c r="F4024" s="4" t="s">
        <v>9</v>
      </c>
    </row>
    <row r="4025" spans="1:8">
      <c r="A4025" t="n">
        <v>32274</v>
      </c>
      <c r="B4025" s="64" t="n">
        <v>84</v>
      </c>
      <c r="C4025" s="7" t="n">
        <v>0</v>
      </c>
      <c r="D4025" s="7" t="n">
        <v>2</v>
      </c>
      <c r="E4025" s="7" t="n">
        <v>0</v>
      </c>
      <c r="F4025" s="7" t="n">
        <v>1045220557</v>
      </c>
    </row>
    <row r="4026" spans="1:8">
      <c r="A4026" t="s">
        <v>4</v>
      </c>
      <c r="B4026" s="4" t="s">
        <v>5</v>
      </c>
      <c r="C4026" s="4" t="s">
        <v>13</v>
      </c>
      <c r="D4026" s="4" t="s">
        <v>13</v>
      </c>
      <c r="E4026" s="4" t="s">
        <v>22</v>
      </c>
      <c r="F4026" s="4" t="s">
        <v>22</v>
      </c>
      <c r="G4026" s="4" t="s">
        <v>22</v>
      </c>
      <c r="H4026" s="4" t="s">
        <v>10</v>
      </c>
    </row>
    <row r="4027" spans="1:8">
      <c r="A4027" t="n">
        <v>32284</v>
      </c>
      <c r="B4027" s="32" t="n">
        <v>45</v>
      </c>
      <c r="C4027" s="7" t="n">
        <v>2</v>
      </c>
      <c r="D4027" s="7" t="n">
        <v>3</v>
      </c>
      <c r="E4027" s="7" t="n">
        <v>88.6600036621094</v>
      </c>
      <c r="F4027" s="7" t="n">
        <v>40.6500015258789</v>
      </c>
      <c r="G4027" s="7" t="n">
        <v>-244.960006713867</v>
      </c>
      <c r="H4027" s="7" t="n">
        <v>0</v>
      </c>
    </row>
    <row r="4028" spans="1:8">
      <c r="A4028" t="s">
        <v>4</v>
      </c>
      <c r="B4028" s="4" t="s">
        <v>5</v>
      </c>
      <c r="C4028" s="4" t="s">
        <v>13</v>
      </c>
      <c r="D4028" s="4" t="s">
        <v>13</v>
      </c>
      <c r="E4028" s="4" t="s">
        <v>22</v>
      </c>
      <c r="F4028" s="4" t="s">
        <v>22</v>
      </c>
      <c r="G4028" s="4" t="s">
        <v>22</v>
      </c>
      <c r="H4028" s="4" t="s">
        <v>10</v>
      </c>
      <c r="I4028" s="4" t="s">
        <v>13</v>
      </c>
    </row>
    <row r="4029" spans="1:8">
      <c r="A4029" t="n">
        <v>32301</v>
      </c>
      <c r="B4029" s="32" t="n">
        <v>45</v>
      </c>
      <c r="C4029" s="7" t="n">
        <v>4</v>
      </c>
      <c r="D4029" s="7" t="n">
        <v>3</v>
      </c>
      <c r="E4029" s="7" t="n">
        <v>22.8299999237061</v>
      </c>
      <c r="F4029" s="7" t="n">
        <v>347.679992675781</v>
      </c>
      <c r="G4029" s="7" t="n">
        <v>4</v>
      </c>
      <c r="H4029" s="7" t="n">
        <v>0</v>
      </c>
      <c r="I4029" s="7" t="n">
        <v>0</v>
      </c>
    </row>
    <row r="4030" spans="1:8">
      <c r="A4030" t="s">
        <v>4</v>
      </c>
      <c r="B4030" s="4" t="s">
        <v>5</v>
      </c>
      <c r="C4030" s="4" t="s">
        <v>13</v>
      </c>
      <c r="D4030" s="4" t="s">
        <v>13</v>
      </c>
      <c r="E4030" s="4" t="s">
        <v>22</v>
      </c>
      <c r="F4030" s="4" t="s">
        <v>10</v>
      </c>
    </row>
    <row r="4031" spans="1:8">
      <c r="A4031" t="n">
        <v>32319</v>
      </c>
      <c r="B4031" s="32" t="n">
        <v>45</v>
      </c>
      <c r="C4031" s="7" t="n">
        <v>5</v>
      </c>
      <c r="D4031" s="7" t="n">
        <v>3</v>
      </c>
      <c r="E4031" s="7" t="n">
        <v>1.10000002384186</v>
      </c>
      <c r="F4031" s="7" t="n">
        <v>0</v>
      </c>
    </row>
    <row r="4032" spans="1:8">
      <c r="A4032" t="s">
        <v>4</v>
      </c>
      <c r="B4032" s="4" t="s">
        <v>5</v>
      </c>
      <c r="C4032" s="4" t="s">
        <v>13</v>
      </c>
      <c r="D4032" s="4" t="s">
        <v>13</v>
      </c>
      <c r="E4032" s="4" t="s">
        <v>22</v>
      </c>
      <c r="F4032" s="4" t="s">
        <v>10</v>
      </c>
    </row>
    <row r="4033" spans="1:9">
      <c r="A4033" t="n">
        <v>32328</v>
      </c>
      <c r="B4033" s="32" t="n">
        <v>45</v>
      </c>
      <c r="C4033" s="7" t="n">
        <v>11</v>
      </c>
      <c r="D4033" s="7" t="n">
        <v>3</v>
      </c>
      <c r="E4033" s="7" t="n">
        <v>40.2999992370605</v>
      </c>
      <c r="F4033" s="7" t="n">
        <v>0</v>
      </c>
    </row>
    <row r="4034" spans="1:9">
      <c r="A4034" t="s">
        <v>4</v>
      </c>
      <c r="B4034" s="4" t="s">
        <v>5</v>
      </c>
      <c r="C4034" s="4" t="s">
        <v>13</v>
      </c>
      <c r="D4034" s="4" t="s">
        <v>13</v>
      </c>
      <c r="E4034" s="4" t="s">
        <v>22</v>
      </c>
      <c r="F4034" s="4" t="s">
        <v>22</v>
      </c>
      <c r="G4034" s="4" t="s">
        <v>22</v>
      </c>
      <c r="H4034" s="4" t="s">
        <v>10</v>
      </c>
    </row>
    <row r="4035" spans="1:9">
      <c r="A4035" t="n">
        <v>32337</v>
      </c>
      <c r="B4035" s="32" t="n">
        <v>45</v>
      </c>
      <c r="C4035" s="7" t="n">
        <v>2</v>
      </c>
      <c r="D4035" s="7" t="n">
        <v>3</v>
      </c>
      <c r="E4035" s="7" t="n">
        <v>88.6600036621094</v>
      </c>
      <c r="F4035" s="7" t="n">
        <v>41.3300018310547</v>
      </c>
      <c r="G4035" s="7" t="n">
        <v>-244.960006713867</v>
      </c>
      <c r="H4035" s="7" t="n">
        <v>6000</v>
      </c>
    </row>
    <row r="4036" spans="1:9">
      <c r="A4036" t="s">
        <v>4</v>
      </c>
      <c r="B4036" s="4" t="s">
        <v>5</v>
      </c>
      <c r="C4036" s="4" t="s">
        <v>13</v>
      </c>
      <c r="D4036" s="4" t="s">
        <v>13</v>
      </c>
      <c r="E4036" s="4" t="s">
        <v>22</v>
      </c>
      <c r="F4036" s="4" t="s">
        <v>22</v>
      </c>
      <c r="G4036" s="4" t="s">
        <v>22</v>
      </c>
      <c r="H4036" s="4" t="s">
        <v>10</v>
      </c>
      <c r="I4036" s="4" t="s">
        <v>13</v>
      </c>
    </row>
    <row r="4037" spans="1:9">
      <c r="A4037" t="n">
        <v>32354</v>
      </c>
      <c r="B4037" s="32" t="n">
        <v>45</v>
      </c>
      <c r="C4037" s="7" t="n">
        <v>4</v>
      </c>
      <c r="D4037" s="7" t="n">
        <v>3</v>
      </c>
      <c r="E4037" s="7" t="n">
        <v>5.13000011444092</v>
      </c>
      <c r="F4037" s="7" t="n">
        <v>356.299987792969</v>
      </c>
      <c r="G4037" s="7" t="n">
        <v>4</v>
      </c>
      <c r="H4037" s="7" t="n">
        <v>6000</v>
      </c>
      <c r="I4037" s="7" t="n">
        <v>1</v>
      </c>
    </row>
    <row r="4038" spans="1:9">
      <c r="A4038" t="s">
        <v>4</v>
      </c>
      <c r="B4038" s="4" t="s">
        <v>5</v>
      </c>
      <c r="C4038" s="4" t="s">
        <v>13</v>
      </c>
      <c r="D4038" s="4" t="s">
        <v>13</v>
      </c>
      <c r="E4038" s="4" t="s">
        <v>22</v>
      </c>
      <c r="F4038" s="4" t="s">
        <v>10</v>
      </c>
    </row>
    <row r="4039" spans="1:9">
      <c r="A4039" t="n">
        <v>32372</v>
      </c>
      <c r="B4039" s="32" t="n">
        <v>45</v>
      </c>
      <c r="C4039" s="7" t="n">
        <v>5</v>
      </c>
      <c r="D4039" s="7" t="n">
        <v>3</v>
      </c>
      <c r="E4039" s="7" t="n">
        <v>3.5</v>
      </c>
      <c r="F4039" s="7" t="n">
        <v>6000</v>
      </c>
    </row>
    <row r="4040" spans="1:9">
      <c r="A4040" t="s">
        <v>4</v>
      </c>
      <c r="B4040" s="4" t="s">
        <v>5</v>
      </c>
      <c r="C4040" s="4" t="s">
        <v>13</v>
      </c>
      <c r="D4040" s="4" t="s">
        <v>10</v>
      </c>
    </row>
    <row r="4041" spans="1:9">
      <c r="A4041" t="n">
        <v>32381</v>
      </c>
      <c r="B4041" s="34" t="n">
        <v>58</v>
      </c>
      <c r="C4041" s="7" t="n">
        <v>255</v>
      </c>
      <c r="D4041" s="7" t="n">
        <v>0</v>
      </c>
    </row>
    <row r="4042" spans="1:9">
      <c r="A4042" t="s">
        <v>4</v>
      </c>
      <c r="B4042" s="4" t="s">
        <v>5</v>
      </c>
      <c r="C4042" s="4" t="s">
        <v>10</v>
      </c>
    </row>
    <row r="4043" spans="1:9">
      <c r="A4043" t="n">
        <v>32385</v>
      </c>
      <c r="B4043" s="30" t="n">
        <v>16</v>
      </c>
      <c r="C4043" s="7" t="n">
        <v>1000</v>
      </c>
    </row>
    <row r="4044" spans="1:9">
      <c r="A4044" t="s">
        <v>4</v>
      </c>
      <c r="B4044" s="4" t="s">
        <v>5</v>
      </c>
      <c r="C4044" s="4" t="s">
        <v>13</v>
      </c>
      <c r="D4044" s="4" t="s">
        <v>10</v>
      </c>
      <c r="E4044" s="4" t="s">
        <v>22</v>
      </c>
      <c r="F4044" s="4" t="s">
        <v>10</v>
      </c>
      <c r="G4044" s="4" t="s">
        <v>9</v>
      </c>
      <c r="H4044" s="4" t="s">
        <v>9</v>
      </c>
      <c r="I4044" s="4" t="s">
        <v>10</v>
      </c>
      <c r="J4044" s="4" t="s">
        <v>10</v>
      </c>
      <c r="K4044" s="4" t="s">
        <v>9</v>
      </c>
      <c r="L4044" s="4" t="s">
        <v>9</v>
      </c>
      <c r="M4044" s="4" t="s">
        <v>9</v>
      </c>
      <c r="N4044" s="4" t="s">
        <v>9</v>
      </c>
      <c r="O4044" s="4" t="s">
        <v>6</v>
      </c>
    </row>
    <row r="4045" spans="1:9">
      <c r="A4045" t="n">
        <v>32388</v>
      </c>
      <c r="B4045" s="59" t="n">
        <v>50</v>
      </c>
      <c r="C4045" s="7" t="n">
        <v>0</v>
      </c>
      <c r="D4045" s="7" t="n">
        <v>2118</v>
      </c>
      <c r="E4045" s="7" t="n">
        <v>1</v>
      </c>
      <c r="F4045" s="7" t="n">
        <v>0</v>
      </c>
      <c r="G4045" s="7" t="n">
        <v>0</v>
      </c>
      <c r="H4045" s="7" t="n">
        <v>-1073741824</v>
      </c>
      <c r="I4045" s="7" t="n">
        <v>0</v>
      </c>
      <c r="J4045" s="7" t="n">
        <v>65533</v>
      </c>
      <c r="K4045" s="7" t="n">
        <v>0</v>
      </c>
      <c r="L4045" s="7" t="n">
        <v>0</v>
      </c>
      <c r="M4045" s="7" t="n">
        <v>0</v>
      </c>
      <c r="N4045" s="7" t="n">
        <v>0</v>
      </c>
      <c r="O4045" s="7" t="s">
        <v>12</v>
      </c>
    </row>
    <row r="4046" spans="1:9">
      <c r="A4046" t="s">
        <v>4</v>
      </c>
      <c r="B4046" s="4" t="s">
        <v>5</v>
      </c>
      <c r="C4046" s="4" t="s">
        <v>13</v>
      </c>
      <c r="D4046" s="4" t="s">
        <v>10</v>
      </c>
      <c r="E4046" s="4" t="s">
        <v>10</v>
      </c>
      <c r="F4046" s="4" t="s">
        <v>10</v>
      </c>
      <c r="G4046" s="4" t="s">
        <v>10</v>
      </c>
      <c r="H4046" s="4" t="s">
        <v>10</v>
      </c>
      <c r="I4046" s="4" t="s">
        <v>6</v>
      </c>
      <c r="J4046" s="4" t="s">
        <v>22</v>
      </c>
      <c r="K4046" s="4" t="s">
        <v>22</v>
      </c>
      <c r="L4046" s="4" t="s">
        <v>22</v>
      </c>
      <c r="M4046" s="4" t="s">
        <v>9</v>
      </c>
      <c r="N4046" s="4" t="s">
        <v>9</v>
      </c>
      <c r="O4046" s="4" t="s">
        <v>22</v>
      </c>
      <c r="P4046" s="4" t="s">
        <v>22</v>
      </c>
      <c r="Q4046" s="4" t="s">
        <v>22</v>
      </c>
      <c r="R4046" s="4" t="s">
        <v>22</v>
      </c>
      <c r="S4046" s="4" t="s">
        <v>13</v>
      </c>
    </row>
    <row r="4047" spans="1:9">
      <c r="A4047" t="n">
        <v>32427</v>
      </c>
      <c r="B4047" s="11" t="n">
        <v>39</v>
      </c>
      <c r="C4047" s="7" t="n">
        <v>12</v>
      </c>
      <c r="D4047" s="7" t="n">
        <v>65533</v>
      </c>
      <c r="E4047" s="7" t="n">
        <v>205</v>
      </c>
      <c r="F4047" s="7" t="n">
        <v>0</v>
      </c>
      <c r="G4047" s="7" t="n">
        <v>19</v>
      </c>
      <c r="H4047" s="7" t="n">
        <v>259</v>
      </c>
      <c r="I4047" s="7" t="s">
        <v>12</v>
      </c>
      <c r="J4047" s="7" t="n">
        <v>0</v>
      </c>
      <c r="K4047" s="7" t="n">
        <v>0</v>
      </c>
      <c r="L4047" s="7" t="n">
        <v>0</v>
      </c>
      <c r="M4047" s="7" t="n">
        <v>0</v>
      </c>
      <c r="N4047" s="7" t="n">
        <v>0</v>
      </c>
      <c r="O4047" s="7" t="n">
        <v>0</v>
      </c>
      <c r="P4047" s="7" t="n">
        <v>1</v>
      </c>
      <c r="Q4047" s="7" t="n">
        <v>1</v>
      </c>
      <c r="R4047" s="7" t="n">
        <v>1</v>
      </c>
      <c r="S4047" s="7" t="n">
        <v>104</v>
      </c>
    </row>
    <row r="4048" spans="1:9">
      <c r="A4048" t="s">
        <v>4</v>
      </c>
      <c r="B4048" s="4" t="s">
        <v>5</v>
      </c>
      <c r="C4048" s="4" t="s">
        <v>10</v>
      </c>
    </row>
    <row r="4049" spans="1:19">
      <c r="A4049" t="n">
        <v>32477</v>
      </c>
      <c r="B4049" s="30" t="n">
        <v>16</v>
      </c>
      <c r="C4049" s="7" t="n">
        <v>1500</v>
      </c>
    </row>
    <row r="4050" spans="1:19">
      <c r="A4050" t="s">
        <v>4</v>
      </c>
      <c r="B4050" s="4" t="s">
        <v>5</v>
      </c>
      <c r="C4050" s="4" t="s">
        <v>10</v>
      </c>
      <c r="D4050" s="4" t="s">
        <v>9</v>
      </c>
      <c r="E4050" s="4" t="s">
        <v>9</v>
      </c>
      <c r="F4050" s="4" t="s">
        <v>9</v>
      </c>
      <c r="G4050" s="4" t="s">
        <v>9</v>
      </c>
      <c r="H4050" s="4" t="s">
        <v>10</v>
      </c>
      <c r="I4050" s="4" t="s">
        <v>13</v>
      </c>
    </row>
    <row r="4051" spans="1:19">
      <c r="A4051" t="n">
        <v>32480</v>
      </c>
      <c r="B4051" s="72" t="n">
        <v>66</v>
      </c>
      <c r="C4051" s="7" t="n">
        <v>19</v>
      </c>
      <c r="D4051" s="7" t="n">
        <v>1065353216</v>
      </c>
      <c r="E4051" s="7" t="n">
        <v>1065353216</v>
      </c>
      <c r="F4051" s="7" t="n">
        <v>1065353216</v>
      </c>
      <c r="G4051" s="7" t="n">
        <v>1065353216</v>
      </c>
      <c r="H4051" s="7" t="n">
        <v>2000</v>
      </c>
      <c r="I4051" s="7" t="n">
        <v>3</v>
      </c>
    </row>
    <row r="4052" spans="1:19">
      <c r="A4052" t="s">
        <v>4</v>
      </c>
      <c r="B4052" s="4" t="s">
        <v>5</v>
      </c>
      <c r="C4052" s="4" t="s">
        <v>13</v>
      </c>
      <c r="D4052" s="4" t="s">
        <v>10</v>
      </c>
    </row>
    <row r="4053" spans="1:19">
      <c r="A4053" t="n">
        <v>32502</v>
      </c>
      <c r="B4053" s="32" t="n">
        <v>45</v>
      </c>
      <c r="C4053" s="7" t="n">
        <v>7</v>
      </c>
      <c r="D4053" s="7" t="n">
        <v>255</v>
      </c>
    </row>
    <row r="4054" spans="1:19">
      <c r="A4054" t="s">
        <v>4</v>
      </c>
      <c r="B4054" s="4" t="s">
        <v>5</v>
      </c>
      <c r="C4054" s="4" t="s">
        <v>13</v>
      </c>
      <c r="D4054" s="4" t="s">
        <v>10</v>
      </c>
      <c r="E4054" s="4" t="s">
        <v>22</v>
      </c>
    </row>
    <row r="4055" spans="1:19">
      <c r="A4055" t="n">
        <v>32506</v>
      </c>
      <c r="B4055" s="34" t="n">
        <v>58</v>
      </c>
      <c r="C4055" s="7" t="n">
        <v>101</v>
      </c>
      <c r="D4055" s="7" t="n">
        <v>500</v>
      </c>
      <c r="E4055" s="7" t="n">
        <v>1</v>
      </c>
    </row>
    <row r="4056" spans="1:19">
      <c r="A4056" t="s">
        <v>4</v>
      </c>
      <c r="B4056" s="4" t="s">
        <v>5</v>
      </c>
      <c r="C4056" s="4" t="s">
        <v>13</v>
      </c>
      <c r="D4056" s="4" t="s">
        <v>10</v>
      </c>
    </row>
    <row r="4057" spans="1:19">
      <c r="A4057" t="n">
        <v>32514</v>
      </c>
      <c r="B4057" s="34" t="n">
        <v>58</v>
      </c>
      <c r="C4057" s="7" t="n">
        <v>254</v>
      </c>
      <c r="D4057" s="7" t="n">
        <v>0</v>
      </c>
    </row>
    <row r="4058" spans="1:19">
      <c r="A4058" t="s">
        <v>4</v>
      </c>
      <c r="B4058" s="4" t="s">
        <v>5</v>
      </c>
      <c r="C4058" s="4" t="s">
        <v>13</v>
      </c>
      <c r="D4058" s="4" t="s">
        <v>10</v>
      </c>
      <c r="E4058" s="4" t="s">
        <v>10</v>
      </c>
      <c r="F4058" s="4" t="s">
        <v>9</v>
      </c>
    </row>
    <row r="4059" spans="1:19">
      <c r="A4059" t="n">
        <v>32518</v>
      </c>
      <c r="B4059" s="64" t="n">
        <v>84</v>
      </c>
      <c r="C4059" s="7" t="n">
        <v>1</v>
      </c>
      <c r="D4059" s="7" t="n">
        <v>0</v>
      </c>
      <c r="E4059" s="7" t="n">
        <v>0</v>
      </c>
      <c r="F4059" s="7" t="n">
        <v>0</v>
      </c>
    </row>
    <row r="4060" spans="1:19">
      <c r="A4060" t="s">
        <v>4</v>
      </c>
      <c r="B4060" s="4" t="s">
        <v>5</v>
      </c>
      <c r="C4060" s="4" t="s">
        <v>13</v>
      </c>
      <c r="D4060" s="4" t="s">
        <v>13</v>
      </c>
      <c r="E4060" s="4" t="s">
        <v>22</v>
      </c>
      <c r="F4060" s="4" t="s">
        <v>22</v>
      </c>
      <c r="G4060" s="4" t="s">
        <v>22</v>
      </c>
      <c r="H4060" s="4" t="s">
        <v>10</v>
      </c>
    </row>
    <row r="4061" spans="1:19">
      <c r="A4061" t="n">
        <v>32528</v>
      </c>
      <c r="B4061" s="32" t="n">
        <v>45</v>
      </c>
      <c r="C4061" s="7" t="n">
        <v>2</v>
      </c>
      <c r="D4061" s="7" t="n">
        <v>3</v>
      </c>
      <c r="E4061" s="7" t="n">
        <v>88.6999969482422</v>
      </c>
      <c r="F4061" s="7" t="n">
        <v>41.7099990844727</v>
      </c>
      <c r="G4061" s="7" t="n">
        <v>-245.229995727539</v>
      </c>
      <c r="H4061" s="7" t="n">
        <v>0</v>
      </c>
    </row>
    <row r="4062" spans="1:19">
      <c r="A4062" t="s">
        <v>4</v>
      </c>
      <c r="B4062" s="4" t="s">
        <v>5</v>
      </c>
      <c r="C4062" s="4" t="s">
        <v>13</v>
      </c>
      <c r="D4062" s="4" t="s">
        <v>13</v>
      </c>
      <c r="E4062" s="4" t="s">
        <v>22</v>
      </c>
      <c r="F4062" s="4" t="s">
        <v>22</v>
      </c>
      <c r="G4062" s="4" t="s">
        <v>22</v>
      </c>
      <c r="H4062" s="4" t="s">
        <v>10</v>
      </c>
      <c r="I4062" s="4" t="s">
        <v>13</v>
      </c>
    </row>
    <row r="4063" spans="1:19">
      <c r="A4063" t="n">
        <v>32545</v>
      </c>
      <c r="B4063" s="32" t="n">
        <v>45</v>
      </c>
      <c r="C4063" s="7" t="n">
        <v>4</v>
      </c>
      <c r="D4063" s="7" t="n">
        <v>3</v>
      </c>
      <c r="E4063" s="7" t="n">
        <v>354.190002441406</v>
      </c>
      <c r="F4063" s="7" t="n">
        <v>13.539999961853</v>
      </c>
      <c r="G4063" s="7" t="n">
        <v>4</v>
      </c>
      <c r="H4063" s="7" t="n">
        <v>0</v>
      </c>
      <c r="I4063" s="7" t="n">
        <v>0</v>
      </c>
    </row>
    <row r="4064" spans="1:19">
      <c r="A4064" t="s">
        <v>4</v>
      </c>
      <c r="B4064" s="4" t="s">
        <v>5</v>
      </c>
      <c r="C4064" s="4" t="s">
        <v>13</v>
      </c>
      <c r="D4064" s="4" t="s">
        <v>13</v>
      </c>
      <c r="E4064" s="4" t="s">
        <v>22</v>
      </c>
      <c r="F4064" s="4" t="s">
        <v>10</v>
      </c>
    </row>
    <row r="4065" spans="1:9">
      <c r="A4065" t="n">
        <v>32563</v>
      </c>
      <c r="B4065" s="32" t="n">
        <v>45</v>
      </c>
      <c r="C4065" s="7" t="n">
        <v>5</v>
      </c>
      <c r="D4065" s="7" t="n">
        <v>3</v>
      </c>
      <c r="E4065" s="7" t="n">
        <v>1.39999997615814</v>
      </c>
      <c r="F4065" s="7" t="n">
        <v>0</v>
      </c>
    </row>
    <row r="4066" spans="1:9">
      <c r="A4066" t="s">
        <v>4</v>
      </c>
      <c r="B4066" s="4" t="s">
        <v>5</v>
      </c>
      <c r="C4066" s="4" t="s">
        <v>13</v>
      </c>
      <c r="D4066" s="4" t="s">
        <v>13</v>
      </c>
      <c r="E4066" s="4" t="s">
        <v>22</v>
      </c>
      <c r="F4066" s="4" t="s">
        <v>10</v>
      </c>
    </row>
    <row r="4067" spans="1:9">
      <c r="A4067" t="n">
        <v>32572</v>
      </c>
      <c r="B4067" s="32" t="n">
        <v>45</v>
      </c>
      <c r="C4067" s="7" t="n">
        <v>11</v>
      </c>
      <c r="D4067" s="7" t="n">
        <v>3</v>
      </c>
      <c r="E4067" s="7" t="n">
        <v>40.2999992370605</v>
      </c>
      <c r="F4067" s="7" t="n">
        <v>0</v>
      </c>
    </row>
    <row r="4068" spans="1:9">
      <c r="A4068" t="s">
        <v>4</v>
      </c>
      <c r="B4068" s="4" t="s">
        <v>5</v>
      </c>
      <c r="C4068" s="4" t="s">
        <v>13</v>
      </c>
      <c r="D4068" s="4" t="s">
        <v>13</v>
      </c>
      <c r="E4068" s="4" t="s">
        <v>22</v>
      </c>
      <c r="F4068" s="4" t="s">
        <v>22</v>
      </c>
      <c r="G4068" s="4" t="s">
        <v>22</v>
      </c>
      <c r="H4068" s="4" t="s">
        <v>10</v>
      </c>
    </row>
    <row r="4069" spans="1:9">
      <c r="A4069" t="n">
        <v>32581</v>
      </c>
      <c r="B4069" s="32" t="n">
        <v>45</v>
      </c>
      <c r="C4069" s="7" t="n">
        <v>2</v>
      </c>
      <c r="D4069" s="7" t="n">
        <v>3</v>
      </c>
      <c r="E4069" s="7" t="n">
        <v>88.7099990844727</v>
      </c>
      <c r="F4069" s="7" t="n">
        <v>41.9900016784668</v>
      </c>
      <c r="G4069" s="7" t="n">
        <v>-245.369995117188</v>
      </c>
      <c r="H4069" s="7" t="n">
        <v>6000</v>
      </c>
    </row>
    <row r="4070" spans="1:9">
      <c r="A4070" t="s">
        <v>4</v>
      </c>
      <c r="B4070" s="4" t="s">
        <v>5</v>
      </c>
      <c r="C4070" s="4" t="s">
        <v>13</v>
      </c>
      <c r="D4070" s="4" t="s">
        <v>13</v>
      </c>
      <c r="E4070" s="4" t="s">
        <v>22</v>
      </c>
      <c r="F4070" s="4" t="s">
        <v>22</v>
      </c>
      <c r="G4070" s="4" t="s">
        <v>22</v>
      </c>
      <c r="H4070" s="4" t="s">
        <v>10</v>
      </c>
      <c r="I4070" s="4" t="s">
        <v>13</v>
      </c>
    </row>
    <row r="4071" spans="1:9">
      <c r="A4071" t="n">
        <v>32598</v>
      </c>
      <c r="B4071" s="32" t="n">
        <v>45</v>
      </c>
      <c r="C4071" s="7" t="n">
        <v>4</v>
      </c>
      <c r="D4071" s="7" t="n">
        <v>3</v>
      </c>
      <c r="E4071" s="7" t="n">
        <v>354.190002441406</v>
      </c>
      <c r="F4071" s="7" t="n">
        <v>334.25</v>
      </c>
      <c r="G4071" s="7" t="n">
        <v>4</v>
      </c>
      <c r="H4071" s="7" t="n">
        <v>6000</v>
      </c>
      <c r="I4071" s="7" t="n">
        <v>1</v>
      </c>
    </row>
    <row r="4072" spans="1:9">
      <c r="A4072" t="s">
        <v>4</v>
      </c>
      <c r="B4072" s="4" t="s">
        <v>5</v>
      </c>
      <c r="C4072" s="4" t="s">
        <v>13</v>
      </c>
      <c r="D4072" s="4" t="s">
        <v>13</v>
      </c>
      <c r="E4072" s="4" t="s">
        <v>22</v>
      </c>
      <c r="F4072" s="4" t="s">
        <v>10</v>
      </c>
    </row>
    <row r="4073" spans="1:9">
      <c r="A4073" t="n">
        <v>32616</v>
      </c>
      <c r="B4073" s="32" t="n">
        <v>45</v>
      </c>
      <c r="C4073" s="7" t="n">
        <v>5</v>
      </c>
      <c r="D4073" s="7" t="n">
        <v>3</v>
      </c>
      <c r="E4073" s="7" t="n">
        <v>1.10000002384186</v>
      </c>
      <c r="F4073" s="7" t="n">
        <v>6000</v>
      </c>
    </row>
    <row r="4074" spans="1:9">
      <c r="A4074" t="s">
        <v>4</v>
      </c>
      <c r="B4074" s="4" t="s">
        <v>5</v>
      </c>
      <c r="C4074" s="4" t="s">
        <v>13</v>
      </c>
      <c r="D4074" s="4" t="s">
        <v>13</v>
      </c>
      <c r="E4074" s="4" t="s">
        <v>22</v>
      </c>
      <c r="F4074" s="4" t="s">
        <v>22</v>
      </c>
      <c r="G4074" s="4" t="s">
        <v>22</v>
      </c>
      <c r="H4074" s="4" t="s">
        <v>10</v>
      </c>
    </row>
    <row r="4075" spans="1:9">
      <c r="A4075" t="n">
        <v>32625</v>
      </c>
      <c r="B4075" s="32" t="n">
        <v>45</v>
      </c>
      <c r="C4075" s="7" t="n">
        <v>2</v>
      </c>
      <c r="D4075" s="7" t="n">
        <v>3</v>
      </c>
      <c r="E4075" s="7" t="n">
        <v>88.9599990844727</v>
      </c>
      <c r="F4075" s="7" t="n">
        <v>41.310001373291</v>
      </c>
      <c r="G4075" s="7" t="n">
        <v>-245.169998168945</v>
      </c>
      <c r="H4075" s="7" t="n">
        <v>0</v>
      </c>
    </row>
    <row r="4076" spans="1:9">
      <c r="A4076" t="s">
        <v>4</v>
      </c>
      <c r="B4076" s="4" t="s">
        <v>5</v>
      </c>
      <c r="C4076" s="4" t="s">
        <v>13</v>
      </c>
      <c r="D4076" s="4" t="s">
        <v>13</v>
      </c>
      <c r="E4076" s="4" t="s">
        <v>22</v>
      </c>
      <c r="F4076" s="4" t="s">
        <v>22</v>
      </c>
      <c r="G4076" s="4" t="s">
        <v>22</v>
      </c>
      <c r="H4076" s="4" t="s">
        <v>10</v>
      </c>
      <c r="I4076" s="4" t="s">
        <v>13</v>
      </c>
    </row>
    <row r="4077" spans="1:9">
      <c r="A4077" t="n">
        <v>32642</v>
      </c>
      <c r="B4077" s="32" t="n">
        <v>45</v>
      </c>
      <c r="C4077" s="7" t="n">
        <v>4</v>
      </c>
      <c r="D4077" s="7" t="n">
        <v>3</v>
      </c>
      <c r="E4077" s="7" t="n">
        <v>8.64000034332275</v>
      </c>
      <c r="F4077" s="7" t="n">
        <v>40.810001373291</v>
      </c>
      <c r="G4077" s="7" t="n">
        <v>346</v>
      </c>
      <c r="H4077" s="7" t="n">
        <v>0</v>
      </c>
      <c r="I4077" s="7" t="n">
        <v>0</v>
      </c>
    </row>
    <row r="4078" spans="1:9">
      <c r="A4078" t="s">
        <v>4</v>
      </c>
      <c r="B4078" s="4" t="s">
        <v>5</v>
      </c>
      <c r="C4078" s="4" t="s">
        <v>13</v>
      </c>
      <c r="D4078" s="4" t="s">
        <v>13</v>
      </c>
      <c r="E4078" s="4" t="s">
        <v>22</v>
      </c>
      <c r="F4078" s="4" t="s">
        <v>10</v>
      </c>
    </row>
    <row r="4079" spans="1:9">
      <c r="A4079" t="n">
        <v>32660</v>
      </c>
      <c r="B4079" s="32" t="n">
        <v>45</v>
      </c>
      <c r="C4079" s="7" t="n">
        <v>5</v>
      </c>
      <c r="D4079" s="7" t="n">
        <v>3</v>
      </c>
      <c r="E4079" s="7" t="n">
        <v>1.10000002384186</v>
      </c>
      <c r="F4079" s="7" t="n">
        <v>0</v>
      </c>
    </row>
    <row r="4080" spans="1:9">
      <c r="A4080" t="s">
        <v>4</v>
      </c>
      <c r="B4080" s="4" t="s">
        <v>5</v>
      </c>
      <c r="C4080" s="4" t="s">
        <v>13</v>
      </c>
      <c r="D4080" s="4" t="s">
        <v>13</v>
      </c>
      <c r="E4080" s="4" t="s">
        <v>22</v>
      </c>
      <c r="F4080" s="4" t="s">
        <v>10</v>
      </c>
    </row>
    <row r="4081" spans="1:9">
      <c r="A4081" t="n">
        <v>32669</v>
      </c>
      <c r="B4081" s="32" t="n">
        <v>45</v>
      </c>
      <c r="C4081" s="7" t="n">
        <v>11</v>
      </c>
      <c r="D4081" s="7" t="n">
        <v>3</v>
      </c>
      <c r="E4081" s="7" t="n">
        <v>40.2999992370605</v>
      </c>
      <c r="F4081" s="7" t="n">
        <v>0</v>
      </c>
    </row>
    <row r="4082" spans="1:9">
      <c r="A4082" t="s">
        <v>4</v>
      </c>
      <c r="B4082" s="4" t="s">
        <v>5</v>
      </c>
      <c r="C4082" s="4" t="s">
        <v>13</v>
      </c>
      <c r="D4082" s="4" t="s">
        <v>13</v>
      </c>
      <c r="E4082" s="4" t="s">
        <v>22</v>
      </c>
      <c r="F4082" s="4" t="s">
        <v>22</v>
      </c>
      <c r="G4082" s="4" t="s">
        <v>22</v>
      </c>
      <c r="H4082" s="4" t="s">
        <v>10</v>
      </c>
    </row>
    <row r="4083" spans="1:9">
      <c r="A4083" t="n">
        <v>32678</v>
      </c>
      <c r="B4083" s="32" t="n">
        <v>45</v>
      </c>
      <c r="C4083" s="7" t="n">
        <v>2</v>
      </c>
      <c r="D4083" s="7" t="n">
        <v>3</v>
      </c>
      <c r="E4083" s="7" t="n">
        <v>88.7099990844727</v>
      </c>
      <c r="F4083" s="7" t="n">
        <v>41.9900016784668</v>
      </c>
      <c r="G4083" s="7" t="n">
        <v>-245.330001831055</v>
      </c>
      <c r="H4083" s="7" t="n">
        <v>7000</v>
      </c>
    </row>
    <row r="4084" spans="1:9">
      <c r="A4084" t="s">
        <v>4</v>
      </c>
      <c r="B4084" s="4" t="s">
        <v>5</v>
      </c>
      <c r="C4084" s="4" t="s">
        <v>13</v>
      </c>
      <c r="D4084" s="4" t="s">
        <v>13</v>
      </c>
      <c r="E4084" s="4" t="s">
        <v>22</v>
      </c>
      <c r="F4084" s="4" t="s">
        <v>22</v>
      </c>
      <c r="G4084" s="4" t="s">
        <v>22</v>
      </c>
      <c r="H4084" s="4" t="s">
        <v>10</v>
      </c>
      <c r="I4084" s="4" t="s">
        <v>13</v>
      </c>
    </row>
    <row r="4085" spans="1:9">
      <c r="A4085" t="n">
        <v>32695</v>
      </c>
      <c r="B4085" s="32" t="n">
        <v>45</v>
      </c>
      <c r="C4085" s="7" t="n">
        <v>4</v>
      </c>
      <c r="D4085" s="7" t="n">
        <v>3</v>
      </c>
      <c r="E4085" s="7" t="n">
        <v>6.30000019073486</v>
      </c>
      <c r="F4085" s="7" t="n">
        <v>323.690002441406</v>
      </c>
      <c r="G4085" s="7" t="n">
        <v>346</v>
      </c>
      <c r="H4085" s="7" t="n">
        <v>7000</v>
      </c>
      <c r="I4085" s="7" t="n">
        <v>1</v>
      </c>
    </row>
    <row r="4086" spans="1:9">
      <c r="A4086" t="s">
        <v>4</v>
      </c>
      <c r="B4086" s="4" t="s">
        <v>5</v>
      </c>
      <c r="C4086" s="4" t="s">
        <v>13</v>
      </c>
      <c r="D4086" s="4" t="s">
        <v>13</v>
      </c>
      <c r="E4086" s="4" t="s">
        <v>22</v>
      </c>
      <c r="F4086" s="4" t="s">
        <v>10</v>
      </c>
    </row>
    <row r="4087" spans="1:9">
      <c r="A4087" t="n">
        <v>32713</v>
      </c>
      <c r="B4087" s="32" t="n">
        <v>45</v>
      </c>
      <c r="C4087" s="7" t="n">
        <v>5</v>
      </c>
      <c r="D4087" s="7" t="n">
        <v>3</v>
      </c>
      <c r="E4087" s="7" t="n">
        <v>1.10000002384186</v>
      </c>
      <c r="F4087" s="7" t="n">
        <v>7000</v>
      </c>
    </row>
    <row r="4088" spans="1:9">
      <c r="A4088" t="s">
        <v>4</v>
      </c>
      <c r="B4088" s="4" t="s">
        <v>5</v>
      </c>
      <c r="C4088" s="4" t="s">
        <v>13</v>
      </c>
      <c r="D4088" s="4" t="s">
        <v>10</v>
      </c>
    </row>
    <row r="4089" spans="1:9">
      <c r="A4089" t="n">
        <v>32722</v>
      </c>
      <c r="B4089" s="34" t="n">
        <v>58</v>
      </c>
      <c r="C4089" s="7" t="n">
        <v>255</v>
      </c>
      <c r="D4089" s="7" t="n">
        <v>0</v>
      </c>
    </row>
    <row r="4090" spans="1:9">
      <c r="A4090" t="s">
        <v>4</v>
      </c>
      <c r="B4090" s="4" t="s">
        <v>5</v>
      </c>
      <c r="C4090" s="4" t="s">
        <v>10</v>
      </c>
    </row>
    <row r="4091" spans="1:9">
      <c r="A4091" t="n">
        <v>32726</v>
      </c>
      <c r="B4091" s="30" t="n">
        <v>16</v>
      </c>
      <c r="C4091" s="7" t="n">
        <v>2500</v>
      </c>
    </row>
    <row r="4092" spans="1:9">
      <c r="A4092" t="s">
        <v>4</v>
      </c>
      <c r="B4092" s="4" t="s">
        <v>5</v>
      </c>
      <c r="C4092" s="4" t="s">
        <v>10</v>
      </c>
      <c r="D4092" s="4" t="s">
        <v>13</v>
      </c>
      <c r="E4092" s="4" t="s">
        <v>6</v>
      </c>
      <c r="F4092" s="4" t="s">
        <v>22</v>
      </c>
      <c r="G4092" s="4" t="s">
        <v>22</v>
      </c>
      <c r="H4092" s="4" t="s">
        <v>22</v>
      </c>
    </row>
    <row r="4093" spans="1:9">
      <c r="A4093" t="n">
        <v>32729</v>
      </c>
      <c r="B4093" s="47" t="n">
        <v>48</v>
      </c>
      <c r="C4093" s="7" t="n">
        <v>19</v>
      </c>
      <c r="D4093" s="7" t="n">
        <v>0</v>
      </c>
      <c r="E4093" s="7" t="s">
        <v>247</v>
      </c>
      <c r="F4093" s="7" t="n">
        <v>-1</v>
      </c>
      <c r="G4093" s="7" t="n">
        <v>1</v>
      </c>
      <c r="H4093" s="7" t="n">
        <v>0</v>
      </c>
    </row>
    <row r="4094" spans="1:9">
      <c r="A4094" t="s">
        <v>4</v>
      </c>
      <c r="B4094" s="4" t="s">
        <v>5</v>
      </c>
      <c r="C4094" s="4" t="s">
        <v>10</v>
      </c>
      <c r="D4094" s="4" t="s">
        <v>10</v>
      </c>
      <c r="E4094" s="4" t="s">
        <v>6</v>
      </c>
      <c r="F4094" s="4" t="s">
        <v>13</v>
      </c>
      <c r="G4094" s="4" t="s">
        <v>10</v>
      </c>
    </row>
    <row r="4095" spans="1:9">
      <c r="A4095" t="n">
        <v>32755</v>
      </c>
      <c r="B4095" s="78" t="n">
        <v>80</v>
      </c>
      <c r="C4095" s="7" t="n">
        <v>744</v>
      </c>
      <c r="D4095" s="7" t="n">
        <v>508</v>
      </c>
      <c r="E4095" s="7" t="s">
        <v>323</v>
      </c>
      <c r="F4095" s="7" t="n">
        <v>1</v>
      </c>
      <c r="G4095" s="7" t="n">
        <v>0</v>
      </c>
    </row>
    <row r="4096" spans="1:9">
      <c r="A4096" t="s">
        <v>4</v>
      </c>
      <c r="B4096" s="4" t="s">
        <v>5</v>
      </c>
      <c r="C4096" s="4" t="s">
        <v>10</v>
      </c>
    </row>
    <row r="4097" spans="1:9">
      <c r="A4097" t="n">
        <v>32773</v>
      </c>
      <c r="B4097" s="30" t="n">
        <v>16</v>
      </c>
      <c r="C4097" s="7" t="n">
        <v>4000</v>
      </c>
    </row>
    <row r="4098" spans="1:9">
      <c r="A4098" t="s">
        <v>4</v>
      </c>
      <c r="B4098" s="4" t="s">
        <v>5</v>
      </c>
      <c r="C4098" s="4" t="s">
        <v>13</v>
      </c>
      <c r="D4098" s="4" t="s">
        <v>10</v>
      </c>
    </row>
    <row r="4099" spans="1:9">
      <c r="A4099" t="n">
        <v>32776</v>
      </c>
      <c r="B4099" s="32" t="n">
        <v>45</v>
      </c>
      <c r="C4099" s="7" t="n">
        <v>7</v>
      </c>
      <c r="D4099" s="7" t="n">
        <v>255</v>
      </c>
    </row>
    <row r="4100" spans="1:9">
      <c r="A4100" t="s">
        <v>4</v>
      </c>
      <c r="B4100" s="4" t="s">
        <v>5</v>
      </c>
      <c r="C4100" s="4" t="s">
        <v>13</v>
      </c>
      <c r="D4100" s="4" t="s">
        <v>10</v>
      </c>
      <c r="E4100" s="4" t="s">
        <v>6</v>
      </c>
    </row>
    <row r="4101" spans="1:9">
      <c r="A4101" t="n">
        <v>32780</v>
      </c>
      <c r="B4101" s="36" t="n">
        <v>51</v>
      </c>
      <c r="C4101" s="7" t="n">
        <v>4</v>
      </c>
      <c r="D4101" s="7" t="n">
        <v>19</v>
      </c>
      <c r="E4101" s="7" t="s">
        <v>113</v>
      </c>
    </row>
    <row r="4102" spans="1:9">
      <c r="A4102" t="s">
        <v>4</v>
      </c>
      <c r="B4102" s="4" t="s">
        <v>5</v>
      </c>
      <c r="C4102" s="4" t="s">
        <v>10</v>
      </c>
    </row>
    <row r="4103" spans="1:9">
      <c r="A4103" t="n">
        <v>32794</v>
      </c>
      <c r="B4103" s="30" t="n">
        <v>16</v>
      </c>
      <c r="C4103" s="7" t="n">
        <v>0</v>
      </c>
    </row>
    <row r="4104" spans="1:9">
      <c r="A4104" t="s">
        <v>4</v>
      </c>
      <c r="B4104" s="4" t="s">
        <v>5</v>
      </c>
      <c r="C4104" s="4" t="s">
        <v>10</v>
      </c>
      <c r="D4104" s="4" t="s">
        <v>13</v>
      </c>
      <c r="E4104" s="4" t="s">
        <v>9</v>
      </c>
      <c r="F4104" s="4" t="s">
        <v>37</v>
      </c>
      <c r="G4104" s="4" t="s">
        <v>13</v>
      </c>
      <c r="H4104" s="4" t="s">
        <v>13</v>
      </c>
      <c r="I4104" s="4" t="s">
        <v>13</v>
      </c>
      <c r="J4104" s="4" t="s">
        <v>9</v>
      </c>
      <c r="K4104" s="4" t="s">
        <v>37</v>
      </c>
      <c r="L4104" s="4" t="s">
        <v>13</v>
      </c>
      <c r="M4104" s="4" t="s">
        <v>13</v>
      </c>
      <c r="N4104" s="4" t="s">
        <v>13</v>
      </c>
      <c r="O4104" s="4" t="s">
        <v>9</v>
      </c>
      <c r="P4104" s="4" t="s">
        <v>37</v>
      </c>
      <c r="Q4104" s="4" t="s">
        <v>13</v>
      </c>
      <c r="R4104" s="4" t="s">
        <v>13</v>
      </c>
    </row>
    <row r="4105" spans="1:9">
      <c r="A4105" t="n">
        <v>32797</v>
      </c>
      <c r="B4105" s="37" t="n">
        <v>26</v>
      </c>
      <c r="C4105" s="7" t="n">
        <v>19</v>
      </c>
      <c r="D4105" s="7" t="n">
        <v>17</v>
      </c>
      <c r="E4105" s="7" t="n">
        <v>29303</v>
      </c>
      <c r="F4105" s="7" t="s">
        <v>324</v>
      </c>
      <c r="G4105" s="7" t="n">
        <v>2</v>
      </c>
      <c r="H4105" s="7" t="n">
        <v>3</v>
      </c>
      <c r="I4105" s="7" t="n">
        <v>17</v>
      </c>
      <c r="J4105" s="7" t="n">
        <v>29304</v>
      </c>
      <c r="K4105" s="7" t="s">
        <v>325</v>
      </c>
      <c r="L4105" s="7" t="n">
        <v>2</v>
      </c>
      <c r="M4105" s="7" t="n">
        <v>3</v>
      </c>
      <c r="N4105" s="7" t="n">
        <v>17</v>
      </c>
      <c r="O4105" s="7" t="n">
        <v>29305</v>
      </c>
      <c r="P4105" s="7" t="s">
        <v>326</v>
      </c>
      <c r="Q4105" s="7" t="n">
        <v>2</v>
      </c>
      <c r="R4105" s="7" t="n">
        <v>0</v>
      </c>
    </row>
    <row r="4106" spans="1:9">
      <c r="A4106" t="s">
        <v>4</v>
      </c>
      <c r="B4106" s="4" t="s">
        <v>5</v>
      </c>
    </row>
    <row r="4107" spans="1:9">
      <c r="A4107" t="n">
        <v>33096</v>
      </c>
      <c r="B4107" s="28" t="n">
        <v>28</v>
      </c>
    </row>
    <row r="4108" spans="1:9">
      <c r="A4108" t="s">
        <v>4</v>
      </c>
      <c r="B4108" s="4" t="s">
        <v>5</v>
      </c>
      <c r="C4108" s="4" t="s">
        <v>13</v>
      </c>
      <c r="D4108" s="4" t="s">
        <v>10</v>
      </c>
      <c r="E4108" s="4" t="s">
        <v>6</v>
      </c>
    </row>
    <row r="4109" spans="1:9">
      <c r="A4109" t="n">
        <v>33097</v>
      </c>
      <c r="B4109" s="36" t="n">
        <v>51</v>
      </c>
      <c r="C4109" s="7" t="n">
        <v>4</v>
      </c>
      <c r="D4109" s="7" t="n">
        <v>17</v>
      </c>
      <c r="E4109" s="7" t="s">
        <v>327</v>
      </c>
    </row>
    <row r="4110" spans="1:9">
      <c r="A4110" t="s">
        <v>4</v>
      </c>
      <c r="B4110" s="4" t="s">
        <v>5</v>
      </c>
      <c r="C4110" s="4" t="s">
        <v>10</v>
      </c>
    </row>
    <row r="4111" spans="1:9">
      <c r="A4111" t="n">
        <v>33111</v>
      </c>
      <c r="B4111" s="30" t="n">
        <v>16</v>
      </c>
      <c r="C4111" s="7" t="n">
        <v>0</v>
      </c>
    </row>
    <row r="4112" spans="1:9">
      <c r="A4112" t="s">
        <v>4</v>
      </c>
      <c r="B4112" s="4" t="s">
        <v>5</v>
      </c>
      <c r="C4112" s="4" t="s">
        <v>10</v>
      </c>
      <c r="D4112" s="4" t="s">
        <v>13</v>
      </c>
      <c r="E4112" s="4" t="s">
        <v>9</v>
      </c>
      <c r="F4112" s="4" t="s">
        <v>37</v>
      </c>
      <c r="G4112" s="4" t="s">
        <v>13</v>
      </c>
      <c r="H4112" s="4" t="s">
        <v>13</v>
      </c>
    </row>
    <row r="4113" spans="1:18">
      <c r="A4113" t="n">
        <v>33114</v>
      </c>
      <c r="B4113" s="37" t="n">
        <v>26</v>
      </c>
      <c r="C4113" s="7" t="n">
        <v>17</v>
      </c>
      <c r="D4113" s="7" t="n">
        <v>17</v>
      </c>
      <c r="E4113" s="7" t="n">
        <v>16377</v>
      </c>
      <c r="F4113" s="7" t="s">
        <v>328</v>
      </c>
      <c r="G4113" s="7" t="n">
        <v>2</v>
      </c>
      <c r="H4113" s="7" t="n">
        <v>0</v>
      </c>
    </row>
    <row r="4114" spans="1:18">
      <c r="A4114" t="s">
        <v>4</v>
      </c>
      <c r="B4114" s="4" t="s">
        <v>5</v>
      </c>
    </row>
    <row r="4115" spans="1:18">
      <c r="A4115" t="n">
        <v>33134</v>
      </c>
      <c r="B4115" s="28" t="n">
        <v>28</v>
      </c>
    </row>
    <row r="4116" spans="1:18">
      <c r="A4116" t="s">
        <v>4</v>
      </c>
      <c r="B4116" s="4" t="s">
        <v>5</v>
      </c>
      <c r="C4116" s="4" t="s">
        <v>10</v>
      </c>
      <c r="D4116" s="4" t="s">
        <v>13</v>
      </c>
    </row>
    <row r="4117" spans="1:18">
      <c r="A4117" t="n">
        <v>33135</v>
      </c>
      <c r="B4117" s="39" t="n">
        <v>89</v>
      </c>
      <c r="C4117" s="7" t="n">
        <v>65533</v>
      </c>
      <c r="D4117" s="7" t="n">
        <v>1</v>
      </c>
    </row>
    <row r="4118" spans="1:18">
      <c r="A4118" t="s">
        <v>4</v>
      </c>
      <c r="B4118" s="4" t="s">
        <v>5</v>
      </c>
      <c r="C4118" s="4" t="s">
        <v>13</v>
      </c>
      <c r="D4118" s="4" t="s">
        <v>10</v>
      </c>
      <c r="E4118" s="4" t="s">
        <v>22</v>
      </c>
    </row>
    <row r="4119" spans="1:18">
      <c r="A4119" t="n">
        <v>33139</v>
      </c>
      <c r="B4119" s="34" t="n">
        <v>58</v>
      </c>
      <c r="C4119" s="7" t="n">
        <v>101</v>
      </c>
      <c r="D4119" s="7" t="n">
        <v>500</v>
      </c>
      <c r="E4119" s="7" t="n">
        <v>1</v>
      </c>
    </row>
    <row r="4120" spans="1:18">
      <c r="A4120" t="s">
        <v>4</v>
      </c>
      <c r="B4120" s="4" t="s">
        <v>5</v>
      </c>
      <c r="C4120" s="4" t="s">
        <v>13</v>
      </c>
      <c r="D4120" s="4" t="s">
        <v>10</v>
      </c>
    </row>
    <row r="4121" spans="1:18">
      <c r="A4121" t="n">
        <v>33147</v>
      </c>
      <c r="B4121" s="34" t="n">
        <v>58</v>
      </c>
      <c r="C4121" s="7" t="n">
        <v>254</v>
      </c>
      <c r="D4121" s="7" t="n">
        <v>0</v>
      </c>
    </row>
    <row r="4122" spans="1:18">
      <c r="A4122" t="s">
        <v>4</v>
      </c>
      <c r="B4122" s="4" t="s">
        <v>5</v>
      </c>
      <c r="C4122" s="4" t="s">
        <v>13</v>
      </c>
      <c r="D4122" s="4" t="s">
        <v>13</v>
      </c>
      <c r="E4122" s="4" t="s">
        <v>22</v>
      </c>
      <c r="F4122" s="4" t="s">
        <v>22</v>
      </c>
      <c r="G4122" s="4" t="s">
        <v>22</v>
      </c>
      <c r="H4122" s="4" t="s">
        <v>10</v>
      </c>
    </row>
    <row r="4123" spans="1:18">
      <c r="A4123" t="n">
        <v>33151</v>
      </c>
      <c r="B4123" s="32" t="n">
        <v>45</v>
      </c>
      <c r="C4123" s="7" t="n">
        <v>2</v>
      </c>
      <c r="D4123" s="7" t="n">
        <v>3</v>
      </c>
      <c r="E4123" s="7" t="n">
        <v>88.3899993896484</v>
      </c>
      <c r="F4123" s="7" t="n">
        <v>42.2599983215332</v>
      </c>
      <c r="G4123" s="7" t="n">
        <v>-245.789993286133</v>
      </c>
      <c r="H4123" s="7" t="n">
        <v>0</v>
      </c>
    </row>
    <row r="4124" spans="1:18">
      <c r="A4124" t="s">
        <v>4</v>
      </c>
      <c r="B4124" s="4" t="s">
        <v>5</v>
      </c>
      <c r="C4124" s="4" t="s">
        <v>13</v>
      </c>
      <c r="D4124" s="4" t="s">
        <v>13</v>
      </c>
      <c r="E4124" s="4" t="s">
        <v>22</v>
      </c>
      <c r="F4124" s="4" t="s">
        <v>22</v>
      </c>
      <c r="G4124" s="4" t="s">
        <v>22</v>
      </c>
      <c r="H4124" s="4" t="s">
        <v>10</v>
      </c>
      <c r="I4124" s="4" t="s">
        <v>13</v>
      </c>
    </row>
    <row r="4125" spans="1:18">
      <c r="A4125" t="n">
        <v>33168</v>
      </c>
      <c r="B4125" s="32" t="n">
        <v>45</v>
      </c>
      <c r="C4125" s="7" t="n">
        <v>4</v>
      </c>
      <c r="D4125" s="7" t="n">
        <v>3</v>
      </c>
      <c r="E4125" s="7" t="n">
        <v>20.5499992370605</v>
      </c>
      <c r="F4125" s="7" t="n">
        <v>194.820007324219</v>
      </c>
      <c r="G4125" s="7" t="n">
        <v>4</v>
      </c>
      <c r="H4125" s="7" t="n">
        <v>0</v>
      </c>
      <c r="I4125" s="7" t="n">
        <v>0</v>
      </c>
    </row>
    <row r="4126" spans="1:18">
      <c r="A4126" t="s">
        <v>4</v>
      </c>
      <c r="B4126" s="4" t="s">
        <v>5</v>
      </c>
      <c r="C4126" s="4" t="s">
        <v>13</v>
      </c>
      <c r="D4126" s="4" t="s">
        <v>13</v>
      </c>
      <c r="E4126" s="4" t="s">
        <v>22</v>
      </c>
      <c r="F4126" s="4" t="s">
        <v>10</v>
      </c>
    </row>
    <row r="4127" spans="1:18">
      <c r="A4127" t="n">
        <v>33186</v>
      </c>
      <c r="B4127" s="32" t="n">
        <v>45</v>
      </c>
      <c r="C4127" s="7" t="n">
        <v>5</v>
      </c>
      <c r="D4127" s="7" t="n">
        <v>3</v>
      </c>
      <c r="E4127" s="7" t="n">
        <v>1.10000002384186</v>
      </c>
      <c r="F4127" s="7" t="n">
        <v>0</v>
      </c>
    </row>
    <row r="4128" spans="1:18">
      <c r="A4128" t="s">
        <v>4</v>
      </c>
      <c r="B4128" s="4" t="s">
        <v>5</v>
      </c>
      <c r="C4128" s="4" t="s">
        <v>13</v>
      </c>
      <c r="D4128" s="4" t="s">
        <v>13</v>
      </c>
      <c r="E4128" s="4" t="s">
        <v>22</v>
      </c>
      <c r="F4128" s="4" t="s">
        <v>10</v>
      </c>
    </row>
    <row r="4129" spans="1:9">
      <c r="A4129" t="n">
        <v>33195</v>
      </c>
      <c r="B4129" s="32" t="n">
        <v>45</v>
      </c>
      <c r="C4129" s="7" t="n">
        <v>11</v>
      </c>
      <c r="D4129" s="7" t="n">
        <v>3</v>
      </c>
      <c r="E4129" s="7" t="n">
        <v>20.7999992370605</v>
      </c>
      <c r="F4129" s="7" t="n">
        <v>0</v>
      </c>
    </row>
    <row r="4130" spans="1:9">
      <c r="A4130" t="s">
        <v>4</v>
      </c>
      <c r="B4130" s="4" t="s">
        <v>5</v>
      </c>
      <c r="C4130" s="4" t="s">
        <v>13</v>
      </c>
      <c r="D4130" s="4" t="s">
        <v>13</v>
      </c>
      <c r="E4130" s="4" t="s">
        <v>22</v>
      </c>
      <c r="F4130" s="4" t="s">
        <v>22</v>
      </c>
      <c r="G4130" s="4" t="s">
        <v>22</v>
      </c>
      <c r="H4130" s="4" t="s">
        <v>10</v>
      </c>
      <c r="I4130" s="4" t="s">
        <v>13</v>
      </c>
    </row>
    <row r="4131" spans="1:9">
      <c r="A4131" t="n">
        <v>33204</v>
      </c>
      <c r="B4131" s="32" t="n">
        <v>45</v>
      </c>
      <c r="C4131" s="7" t="n">
        <v>4</v>
      </c>
      <c r="D4131" s="7" t="n">
        <v>3</v>
      </c>
      <c r="E4131" s="7" t="n">
        <v>17.5</v>
      </c>
      <c r="F4131" s="7" t="n">
        <v>192.419998168945</v>
      </c>
      <c r="G4131" s="7" t="n">
        <v>4</v>
      </c>
      <c r="H4131" s="7" t="n">
        <v>30000</v>
      </c>
      <c r="I4131" s="7" t="n">
        <v>0</v>
      </c>
    </row>
    <row r="4132" spans="1:9">
      <c r="A4132" t="s">
        <v>4</v>
      </c>
      <c r="B4132" s="4" t="s">
        <v>5</v>
      </c>
      <c r="C4132" s="4" t="s">
        <v>10</v>
      </c>
      <c r="D4132" s="4" t="s">
        <v>10</v>
      </c>
      <c r="E4132" s="4" t="s">
        <v>10</v>
      </c>
    </row>
    <row r="4133" spans="1:9">
      <c r="A4133" t="n">
        <v>33222</v>
      </c>
      <c r="B4133" s="58" t="n">
        <v>61</v>
      </c>
      <c r="C4133" s="7" t="n">
        <v>0</v>
      </c>
      <c r="D4133" s="7" t="n">
        <v>19</v>
      </c>
      <c r="E4133" s="7" t="n">
        <v>0</v>
      </c>
    </row>
    <row r="4134" spans="1:9">
      <c r="A4134" t="s">
        <v>4</v>
      </c>
      <c r="B4134" s="4" t="s">
        <v>5</v>
      </c>
      <c r="C4134" s="4" t="s">
        <v>10</v>
      </c>
      <c r="D4134" s="4" t="s">
        <v>10</v>
      </c>
      <c r="E4134" s="4" t="s">
        <v>10</v>
      </c>
    </row>
    <row r="4135" spans="1:9">
      <c r="A4135" t="n">
        <v>33229</v>
      </c>
      <c r="B4135" s="58" t="n">
        <v>61</v>
      </c>
      <c r="C4135" s="7" t="n">
        <v>16</v>
      </c>
      <c r="D4135" s="7" t="n">
        <v>19</v>
      </c>
      <c r="E4135" s="7" t="n">
        <v>0</v>
      </c>
    </row>
    <row r="4136" spans="1:9">
      <c r="A4136" t="s">
        <v>4</v>
      </c>
      <c r="B4136" s="4" t="s">
        <v>5</v>
      </c>
      <c r="C4136" s="4" t="s">
        <v>10</v>
      </c>
      <c r="D4136" s="4" t="s">
        <v>10</v>
      </c>
      <c r="E4136" s="4" t="s">
        <v>10</v>
      </c>
    </row>
    <row r="4137" spans="1:9">
      <c r="A4137" t="n">
        <v>33236</v>
      </c>
      <c r="B4137" s="58" t="n">
        <v>61</v>
      </c>
      <c r="C4137" s="7" t="n">
        <v>17</v>
      </c>
      <c r="D4137" s="7" t="n">
        <v>19</v>
      </c>
      <c r="E4137" s="7" t="n">
        <v>0</v>
      </c>
    </row>
    <row r="4138" spans="1:9">
      <c r="A4138" t="s">
        <v>4</v>
      </c>
      <c r="B4138" s="4" t="s">
        <v>5</v>
      </c>
      <c r="C4138" s="4" t="s">
        <v>10</v>
      </c>
      <c r="D4138" s="4" t="s">
        <v>10</v>
      </c>
      <c r="E4138" s="4" t="s">
        <v>10</v>
      </c>
    </row>
    <row r="4139" spans="1:9">
      <c r="A4139" t="n">
        <v>33243</v>
      </c>
      <c r="B4139" s="58" t="n">
        <v>61</v>
      </c>
      <c r="C4139" s="7" t="n">
        <v>7032</v>
      </c>
      <c r="D4139" s="7" t="n">
        <v>19</v>
      </c>
      <c r="E4139" s="7" t="n">
        <v>0</v>
      </c>
    </row>
    <row r="4140" spans="1:9">
      <c r="A4140" t="s">
        <v>4</v>
      </c>
      <c r="B4140" s="4" t="s">
        <v>5</v>
      </c>
      <c r="C4140" s="4" t="s">
        <v>13</v>
      </c>
      <c r="D4140" s="4" t="s">
        <v>10</v>
      </c>
    </row>
    <row r="4141" spans="1:9">
      <c r="A4141" t="n">
        <v>33250</v>
      </c>
      <c r="B4141" s="34" t="n">
        <v>58</v>
      </c>
      <c r="C4141" s="7" t="n">
        <v>255</v>
      </c>
      <c r="D4141" s="7" t="n">
        <v>0</v>
      </c>
    </row>
    <row r="4142" spans="1:9">
      <c r="A4142" t="s">
        <v>4</v>
      </c>
      <c r="B4142" s="4" t="s">
        <v>5</v>
      </c>
      <c r="C4142" s="4" t="s">
        <v>13</v>
      </c>
      <c r="D4142" s="4" t="s">
        <v>10</v>
      </c>
      <c r="E4142" s="4" t="s">
        <v>6</v>
      </c>
    </row>
    <row r="4143" spans="1:9">
      <c r="A4143" t="n">
        <v>33254</v>
      </c>
      <c r="B4143" s="36" t="n">
        <v>51</v>
      </c>
      <c r="C4143" s="7" t="n">
        <v>4</v>
      </c>
      <c r="D4143" s="7" t="n">
        <v>0</v>
      </c>
      <c r="E4143" s="7" t="s">
        <v>128</v>
      </c>
    </row>
    <row r="4144" spans="1:9">
      <c r="A4144" t="s">
        <v>4</v>
      </c>
      <c r="B4144" s="4" t="s">
        <v>5</v>
      </c>
      <c r="C4144" s="4" t="s">
        <v>10</v>
      </c>
    </row>
    <row r="4145" spans="1:9">
      <c r="A4145" t="n">
        <v>33268</v>
      </c>
      <c r="B4145" s="30" t="n">
        <v>16</v>
      </c>
      <c r="C4145" s="7" t="n">
        <v>0</v>
      </c>
    </row>
    <row r="4146" spans="1:9">
      <c r="A4146" t="s">
        <v>4</v>
      </c>
      <c r="B4146" s="4" t="s">
        <v>5</v>
      </c>
      <c r="C4146" s="4" t="s">
        <v>10</v>
      </c>
      <c r="D4146" s="4" t="s">
        <v>13</v>
      </c>
      <c r="E4146" s="4" t="s">
        <v>9</v>
      </c>
      <c r="F4146" s="4" t="s">
        <v>37</v>
      </c>
      <c r="G4146" s="4" t="s">
        <v>13</v>
      </c>
      <c r="H4146" s="4" t="s">
        <v>13</v>
      </c>
      <c r="I4146" s="4" t="s">
        <v>13</v>
      </c>
      <c r="J4146" s="4" t="s">
        <v>9</v>
      </c>
      <c r="K4146" s="4" t="s">
        <v>37</v>
      </c>
      <c r="L4146" s="4" t="s">
        <v>13</v>
      </c>
      <c r="M4146" s="4" t="s">
        <v>13</v>
      </c>
    </row>
    <row r="4147" spans="1:9">
      <c r="A4147" t="n">
        <v>33271</v>
      </c>
      <c r="B4147" s="37" t="n">
        <v>26</v>
      </c>
      <c r="C4147" s="7" t="n">
        <v>0</v>
      </c>
      <c r="D4147" s="7" t="n">
        <v>17</v>
      </c>
      <c r="E4147" s="7" t="n">
        <v>52433</v>
      </c>
      <c r="F4147" s="7" t="s">
        <v>329</v>
      </c>
      <c r="G4147" s="7" t="n">
        <v>2</v>
      </c>
      <c r="H4147" s="7" t="n">
        <v>3</v>
      </c>
      <c r="I4147" s="7" t="n">
        <v>17</v>
      </c>
      <c r="J4147" s="7" t="n">
        <v>52434</v>
      </c>
      <c r="K4147" s="7" t="s">
        <v>330</v>
      </c>
      <c r="L4147" s="7" t="n">
        <v>2</v>
      </c>
      <c r="M4147" s="7" t="n">
        <v>0</v>
      </c>
    </row>
    <row r="4148" spans="1:9">
      <c r="A4148" t="s">
        <v>4</v>
      </c>
      <c r="B4148" s="4" t="s">
        <v>5</v>
      </c>
    </row>
    <row r="4149" spans="1:9">
      <c r="A4149" t="n">
        <v>33380</v>
      </c>
      <c r="B4149" s="28" t="n">
        <v>28</v>
      </c>
    </row>
    <row r="4150" spans="1:9">
      <c r="A4150" t="s">
        <v>4</v>
      </c>
      <c r="B4150" s="4" t="s">
        <v>5</v>
      </c>
      <c r="C4150" s="4" t="s">
        <v>13</v>
      </c>
      <c r="D4150" s="4" t="s">
        <v>10</v>
      </c>
      <c r="E4150" s="4" t="s">
        <v>6</v>
      </c>
    </row>
    <row r="4151" spans="1:9">
      <c r="A4151" t="n">
        <v>33381</v>
      </c>
      <c r="B4151" s="36" t="n">
        <v>51</v>
      </c>
      <c r="C4151" s="7" t="n">
        <v>4</v>
      </c>
      <c r="D4151" s="7" t="n">
        <v>19</v>
      </c>
      <c r="E4151" s="7" t="s">
        <v>67</v>
      </c>
    </row>
    <row r="4152" spans="1:9">
      <c r="A4152" t="s">
        <v>4</v>
      </c>
      <c r="B4152" s="4" t="s">
        <v>5</v>
      </c>
      <c r="C4152" s="4" t="s">
        <v>10</v>
      </c>
    </row>
    <row r="4153" spans="1:9">
      <c r="A4153" t="n">
        <v>33394</v>
      </c>
      <c r="B4153" s="30" t="n">
        <v>16</v>
      </c>
      <c r="C4153" s="7" t="n">
        <v>0</v>
      </c>
    </row>
    <row r="4154" spans="1:9">
      <c r="A4154" t="s">
        <v>4</v>
      </c>
      <c r="B4154" s="4" t="s">
        <v>5</v>
      </c>
      <c r="C4154" s="4" t="s">
        <v>10</v>
      </c>
      <c r="D4154" s="4" t="s">
        <v>13</v>
      </c>
      <c r="E4154" s="4" t="s">
        <v>9</v>
      </c>
      <c r="F4154" s="4" t="s">
        <v>37</v>
      </c>
      <c r="G4154" s="4" t="s">
        <v>13</v>
      </c>
      <c r="H4154" s="4" t="s">
        <v>13</v>
      </c>
      <c r="I4154" s="4" t="s">
        <v>13</v>
      </c>
      <c r="J4154" s="4" t="s">
        <v>9</v>
      </c>
      <c r="K4154" s="4" t="s">
        <v>37</v>
      </c>
      <c r="L4154" s="4" t="s">
        <v>13</v>
      </c>
      <c r="M4154" s="4" t="s">
        <v>13</v>
      </c>
      <c r="N4154" s="4" t="s">
        <v>13</v>
      </c>
      <c r="O4154" s="4" t="s">
        <v>9</v>
      </c>
      <c r="P4154" s="4" t="s">
        <v>37</v>
      </c>
      <c r="Q4154" s="4" t="s">
        <v>13</v>
      </c>
      <c r="R4154" s="4" t="s">
        <v>13</v>
      </c>
    </row>
    <row r="4155" spans="1:9">
      <c r="A4155" t="n">
        <v>33397</v>
      </c>
      <c r="B4155" s="37" t="n">
        <v>26</v>
      </c>
      <c r="C4155" s="7" t="n">
        <v>19</v>
      </c>
      <c r="D4155" s="7" t="n">
        <v>17</v>
      </c>
      <c r="E4155" s="7" t="n">
        <v>29306</v>
      </c>
      <c r="F4155" s="7" t="s">
        <v>331</v>
      </c>
      <c r="G4155" s="7" t="n">
        <v>2</v>
      </c>
      <c r="H4155" s="7" t="n">
        <v>3</v>
      </c>
      <c r="I4155" s="7" t="n">
        <v>17</v>
      </c>
      <c r="J4155" s="7" t="n">
        <v>29307</v>
      </c>
      <c r="K4155" s="7" t="s">
        <v>332</v>
      </c>
      <c r="L4155" s="7" t="n">
        <v>2</v>
      </c>
      <c r="M4155" s="7" t="n">
        <v>3</v>
      </c>
      <c r="N4155" s="7" t="n">
        <v>17</v>
      </c>
      <c r="O4155" s="7" t="n">
        <v>29308</v>
      </c>
      <c r="P4155" s="7" t="s">
        <v>333</v>
      </c>
      <c r="Q4155" s="7" t="n">
        <v>2</v>
      </c>
      <c r="R4155" s="7" t="n">
        <v>0</v>
      </c>
    </row>
    <row r="4156" spans="1:9">
      <c r="A4156" t="s">
        <v>4</v>
      </c>
      <c r="B4156" s="4" t="s">
        <v>5</v>
      </c>
    </row>
    <row r="4157" spans="1:9">
      <c r="A4157" t="n">
        <v>33735</v>
      </c>
      <c r="B4157" s="28" t="n">
        <v>28</v>
      </c>
    </row>
    <row r="4158" spans="1:9">
      <c r="A4158" t="s">
        <v>4</v>
      </c>
      <c r="B4158" s="4" t="s">
        <v>5</v>
      </c>
      <c r="C4158" s="4" t="s">
        <v>13</v>
      </c>
      <c r="D4158" s="4" t="s">
        <v>10</v>
      </c>
      <c r="E4158" s="4" t="s">
        <v>6</v>
      </c>
    </row>
    <row r="4159" spans="1:9">
      <c r="A4159" t="n">
        <v>33736</v>
      </c>
      <c r="B4159" s="36" t="n">
        <v>51</v>
      </c>
      <c r="C4159" s="7" t="n">
        <v>4</v>
      </c>
      <c r="D4159" s="7" t="n">
        <v>7032</v>
      </c>
      <c r="E4159" s="7" t="s">
        <v>44</v>
      </c>
    </row>
    <row r="4160" spans="1:9">
      <c r="A4160" t="s">
        <v>4</v>
      </c>
      <c r="B4160" s="4" t="s">
        <v>5</v>
      </c>
      <c r="C4160" s="4" t="s">
        <v>10</v>
      </c>
    </row>
    <row r="4161" spans="1:18">
      <c r="A4161" t="n">
        <v>33749</v>
      </c>
      <c r="B4161" s="30" t="n">
        <v>16</v>
      </c>
      <c r="C4161" s="7" t="n">
        <v>0</v>
      </c>
    </row>
    <row r="4162" spans="1:18">
      <c r="A4162" t="s">
        <v>4</v>
      </c>
      <c r="B4162" s="4" t="s">
        <v>5</v>
      </c>
      <c r="C4162" s="4" t="s">
        <v>10</v>
      </c>
      <c r="D4162" s="4" t="s">
        <v>13</v>
      </c>
      <c r="E4162" s="4" t="s">
        <v>9</v>
      </c>
      <c r="F4162" s="4" t="s">
        <v>37</v>
      </c>
      <c r="G4162" s="4" t="s">
        <v>13</v>
      </c>
      <c r="H4162" s="4" t="s">
        <v>13</v>
      </c>
    </row>
    <row r="4163" spans="1:18">
      <c r="A4163" t="n">
        <v>33752</v>
      </c>
      <c r="B4163" s="37" t="n">
        <v>26</v>
      </c>
      <c r="C4163" s="7" t="n">
        <v>7032</v>
      </c>
      <c r="D4163" s="7" t="n">
        <v>17</v>
      </c>
      <c r="E4163" s="7" t="n">
        <v>18410</v>
      </c>
      <c r="F4163" s="7" t="s">
        <v>334</v>
      </c>
      <c r="G4163" s="7" t="n">
        <v>2</v>
      </c>
      <c r="H4163" s="7" t="n">
        <v>0</v>
      </c>
    </row>
    <row r="4164" spans="1:18">
      <c r="A4164" t="s">
        <v>4</v>
      </c>
      <c r="B4164" s="4" t="s">
        <v>5</v>
      </c>
    </row>
    <row r="4165" spans="1:18">
      <c r="A4165" t="n">
        <v>33835</v>
      </c>
      <c r="B4165" s="28" t="n">
        <v>28</v>
      </c>
    </row>
    <row r="4166" spans="1:18">
      <c r="A4166" t="s">
        <v>4</v>
      </c>
      <c r="B4166" s="4" t="s">
        <v>5</v>
      </c>
      <c r="C4166" s="4" t="s">
        <v>13</v>
      </c>
      <c r="D4166" s="4" t="s">
        <v>10</v>
      </c>
      <c r="E4166" s="4" t="s">
        <v>6</v>
      </c>
    </row>
    <row r="4167" spans="1:18">
      <c r="A4167" t="n">
        <v>33836</v>
      </c>
      <c r="B4167" s="36" t="n">
        <v>51</v>
      </c>
      <c r="C4167" s="7" t="n">
        <v>4</v>
      </c>
      <c r="D4167" s="7" t="n">
        <v>19</v>
      </c>
      <c r="E4167" s="7" t="s">
        <v>304</v>
      </c>
    </row>
    <row r="4168" spans="1:18">
      <c r="A4168" t="s">
        <v>4</v>
      </c>
      <c r="B4168" s="4" t="s">
        <v>5</v>
      </c>
      <c r="C4168" s="4" t="s">
        <v>10</v>
      </c>
    </row>
    <row r="4169" spans="1:18">
      <c r="A4169" t="n">
        <v>33850</v>
      </c>
      <c r="B4169" s="30" t="n">
        <v>16</v>
      </c>
      <c r="C4169" s="7" t="n">
        <v>0</v>
      </c>
    </row>
    <row r="4170" spans="1:18">
      <c r="A4170" t="s">
        <v>4</v>
      </c>
      <c r="B4170" s="4" t="s">
        <v>5</v>
      </c>
      <c r="C4170" s="4" t="s">
        <v>10</v>
      </c>
      <c r="D4170" s="4" t="s">
        <v>13</v>
      </c>
      <c r="E4170" s="4" t="s">
        <v>9</v>
      </c>
      <c r="F4170" s="4" t="s">
        <v>37</v>
      </c>
      <c r="G4170" s="4" t="s">
        <v>13</v>
      </c>
      <c r="H4170" s="4" t="s">
        <v>13</v>
      </c>
      <c r="I4170" s="4" t="s">
        <v>13</v>
      </c>
      <c r="J4170" s="4" t="s">
        <v>9</v>
      </c>
      <c r="K4170" s="4" t="s">
        <v>37</v>
      </c>
      <c r="L4170" s="4" t="s">
        <v>13</v>
      </c>
      <c r="M4170" s="4" t="s">
        <v>13</v>
      </c>
      <c r="N4170" s="4" t="s">
        <v>13</v>
      </c>
      <c r="O4170" s="4" t="s">
        <v>9</v>
      </c>
      <c r="P4170" s="4" t="s">
        <v>37</v>
      </c>
      <c r="Q4170" s="4" t="s">
        <v>13</v>
      </c>
      <c r="R4170" s="4" t="s">
        <v>13</v>
      </c>
    </row>
    <row r="4171" spans="1:18">
      <c r="A4171" t="n">
        <v>33853</v>
      </c>
      <c r="B4171" s="37" t="n">
        <v>26</v>
      </c>
      <c r="C4171" s="7" t="n">
        <v>19</v>
      </c>
      <c r="D4171" s="7" t="n">
        <v>17</v>
      </c>
      <c r="E4171" s="7" t="n">
        <v>29309</v>
      </c>
      <c r="F4171" s="7" t="s">
        <v>335</v>
      </c>
      <c r="G4171" s="7" t="n">
        <v>2</v>
      </c>
      <c r="H4171" s="7" t="n">
        <v>3</v>
      </c>
      <c r="I4171" s="7" t="n">
        <v>17</v>
      </c>
      <c r="J4171" s="7" t="n">
        <v>29310</v>
      </c>
      <c r="K4171" s="7" t="s">
        <v>336</v>
      </c>
      <c r="L4171" s="7" t="n">
        <v>2</v>
      </c>
      <c r="M4171" s="7" t="n">
        <v>3</v>
      </c>
      <c r="N4171" s="7" t="n">
        <v>17</v>
      </c>
      <c r="O4171" s="7" t="n">
        <v>29311</v>
      </c>
      <c r="P4171" s="7" t="s">
        <v>337</v>
      </c>
      <c r="Q4171" s="7" t="n">
        <v>2</v>
      </c>
      <c r="R4171" s="7" t="n">
        <v>0</v>
      </c>
    </row>
    <row r="4172" spans="1:18">
      <c r="A4172" t="s">
        <v>4</v>
      </c>
      <c r="B4172" s="4" t="s">
        <v>5</v>
      </c>
    </row>
    <row r="4173" spans="1:18">
      <c r="A4173" t="n">
        <v>34142</v>
      </c>
      <c r="B4173" s="28" t="n">
        <v>28</v>
      </c>
    </row>
    <row r="4174" spans="1:18">
      <c r="A4174" t="s">
        <v>4</v>
      </c>
      <c r="B4174" s="4" t="s">
        <v>5</v>
      </c>
      <c r="C4174" s="4" t="s">
        <v>13</v>
      </c>
      <c r="D4174" s="4" t="s">
        <v>10</v>
      </c>
      <c r="E4174" s="4" t="s">
        <v>6</v>
      </c>
    </row>
    <row r="4175" spans="1:18">
      <c r="A4175" t="n">
        <v>34143</v>
      </c>
      <c r="B4175" s="36" t="n">
        <v>51</v>
      </c>
      <c r="C4175" s="7" t="n">
        <v>4</v>
      </c>
      <c r="D4175" s="7" t="n">
        <v>0</v>
      </c>
      <c r="E4175" s="7" t="s">
        <v>338</v>
      </c>
    </row>
    <row r="4176" spans="1:18">
      <c r="A4176" t="s">
        <v>4</v>
      </c>
      <c r="B4176" s="4" t="s">
        <v>5</v>
      </c>
      <c r="C4176" s="4" t="s">
        <v>10</v>
      </c>
    </row>
    <row r="4177" spans="1:18">
      <c r="A4177" t="n">
        <v>34158</v>
      </c>
      <c r="B4177" s="30" t="n">
        <v>16</v>
      </c>
      <c r="C4177" s="7" t="n">
        <v>0</v>
      </c>
    </row>
    <row r="4178" spans="1:18">
      <c r="A4178" t="s">
        <v>4</v>
      </c>
      <c r="B4178" s="4" t="s">
        <v>5</v>
      </c>
      <c r="C4178" s="4" t="s">
        <v>10</v>
      </c>
      <c r="D4178" s="4" t="s">
        <v>13</v>
      </c>
      <c r="E4178" s="4" t="s">
        <v>9</v>
      </c>
      <c r="F4178" s="4" t="s">
        <v>37</v>
      </c>
      <c r="G4178" s="4" t="s">
        <v>13</v>
      </c>
      <c r="H4178" s="4" t="s">
        <v>13</v>
      </c>
      <c r="I4178" s="4" t="s">
        <v>13</v>
      </c>
      <c r="J4178" s="4" t="s">
        <v>9</v>
      </c>
      <c r="K4178" s="4" t="s">
        <v>37</v>
      </c>
      <c r="L4178" s="4" t="s">
        <v>13</v>
      </c>
      <c r="M4178" s="4" t="s">
        <v>13</v>
      </c>
    </row>
    <row r="4179" spans="1:18">
      <c r="A4179" t="n">
        <v>34161</v>
      </c>
      <c r="B4179" s="37" t="n">
        <v>26</v>
      </c>
      <c r="C4179" s="7" t="n">
        <v>0</v>
      </c>
      <c r="D4179" s="7" t="n">
        <v>17</v>
      </c>
      <c r="E4179" s="7" t="n">
        <v>52435</v>
      </c>
      <c r="F4179" s="7" t="s">
        <v>339</v>
      </c>
      <c r="G4179" s="7" t="n">
        <v>2</v>
      </c>
      <c r="H4179" s="7" t="n">
        <v>3</v>
      </c>
      <c r="I4179" s="7" t="n">
        <v>17</v>
      </c>
      <c r="J4179" s="7" t="n">
        <v>52436</v>
      </c>
      <c r="K4179" s="7" t="s">
        <v>340</v>
      </c>
      <c r="L4179" s="7" t="n">
        <v>2</v>
      </c>
      <c r="M4179" s="7" t="n">
        <v>0</v>
      </c>
    </row>
    <row r="4180" spans="1:18">
      <c r="A4180" t="s">
        <v>4</v>
      </c>
      <c r="B4180" s="4" t="s">
        <v>5</v>
      </c>
    </row>
    <row r="4181" spans="1:18">
      <c r="A4181" t="n">
        <v>34251</v>
      </c>
      <c r="B4181" s="28" t="n">
        <v>28</v>
      </c>
    </row>
    <row r="4182" spans="1:18">
      <c r="A4182" t="s">
        <v>4</v>
      </c>
      <c r="B4182" s="4" t="s">
        <v>5</v>
      </c>
      <c r="C4182" s="4" t="s">
        <v>10</v>
      </c>
    </row>
    <row r="4183" spans="1:18">
      <c r="A4183" t="n">
        <v>34252</v>
      </c>
      <c r="B4183" s="30" t="n">
        <v>16</v>
      </c>
      <c r="C4183" s="7" t="n">
        <v>500</v>
      </c>
    </row>
    <row r="4184" spans="1:18">
      <c r="A4184" t="s">
        <v>4</v>
      </c>
      <c r="B4184" s="4" t="s">
        <v>5</v>
      </c>
      <c r="C4184" s="4" t="s">
        <v>13</v>
      </c>
      <c r="D4184" s="4" t="s">
        <v>22</v>
      </c>
      <c r="E4184" s="4" t="s">
        <v>22</v>
      </c>
      <c r="F4184" s="4" t="s">
        <v>22</v>
      </c>
    </row>
    <row r="4185" spans="1:18">
      <c r="A4185" t="n">
        <v>34255</v>
      </c>
      <c r="B4185" s="32" t="n">
        <v>45</v>
      </c>
      <c r="C4185" s="7" t="n">
        <v>9</v>
      </c>
      <c r="D4185" s="7" t="n">
        <v>0.0500000007450581</v>
      </c>
      <c r="E4185" s="7" t="n">
        <v>0.0500000007450581</v>
      </c>
      <c r="F4185" s="7" t="n">
        <v>0.200000002980232</v>
      </c>
    </row>
    <row r="4186" spans="1:18">
      <c r="A4186" t="s">
        <v>4</v>
      </c>
      <c r="B4186" s="4" t="s">
        <v>5</v>
      </c>
      <c r="C4186" s="4" t="s">
        <v>13</v>
      </c>
      <c r="D4186" s="4" t="s">
        <v>10</v>
      </c>
      <c r="E4186" s="4" t="s">
        <v>6</v>
      </c>
    </row>
    <row r="4187" spans="1:18">
      <c r="A4187" t="n">
        <v>34269</v>
      </c>
      <c r="B4187" s="36" t="n">
        <v>51</v>
      </c>
      <c r="C4187" s="7" t="n">
        <v>4</v>
      </c>
      <c r="D4187" s="7" t="n">
        <v>0</v>
      </c>
      <c r="E4187" s="7" t="s">
        <v>122</v>
      </c>
    </row>
    <row r="4188" spans="1:18">
      <c r="A4188" t="s">
        <v>4</v>
      </c>
      <c r="B4188" s="4" t="s">
        <v>5</v>
      </c>
      <c r="C4188" s="4" t="s">
        <v>10</v>
      </c>
    </row>
    <row r="4189" spans="1:18">
      <c r="A4189" t="n">
        <v>34282</v>
      </c>
      <c r="B4189" s="30" t="n">
        <v>16</v>
      </c>
      <c r="C4189" s="7" t="n">
        <v>0</v>
      </c>
    </row>
    <row r="4190" spans="1:18">
      <c r="A4190" t="s">
        <v>4</v>
      </c>
      <c r="B4190" s="4" t="s">
        <v>5</v>
      </c>
      <c r="C4190" s="4" t="s">
        <v>10</v>
      </c>
      <c r="D4190" s="4" t="s">
        <v>13</v>
      </c>
      <c r="E4190" s="4" t="s">
        <v>9</v>
      </c>
      <c r="F4190" s="4" t="s">
        <v>37</v>
      </c>
      <c r="G4190" s="4" t="s">
        <v>13</v>
      </c>
      <c r="H4190" s="4" t="s">
        <v>13</v>
      </c>
    </row>
    <row r="4191" spans="1:18">
      <c r="A4191" t="n">
        <v>34285</v>
      </c>
      <c r="B4191" s="37" t="n">
        <v>26</v>
      </c>
      <c r="C4191" s="7" t="n">
        <v>0</v>
      </c>
      <c r="D4191" s="7" t="n">
        <v>17</v>
      </c>
      <c r="E4191" s="7" t="n">
        <v>52437</v>
      </c>
      <c r="F4191" s="7" t="s">
        <v>341</v>
      </c>
      <c r="G4191" s="7" t="n">
        <v>2</v>
      </c>
      <c r="H4191" s="7" t="n">
        <v>0</v>
      </c>
    </row>
    <row r="4192" spans="1:18">
      <c r="A4192" t="s">
        <v>4</v>
      </c>
      <c r="B4192" s="4" t="s">
        <v>5</v>
      </c>
    </row>
    <row r="4193" spans="1:13">
      <c r="A4193" t="n">
        <v>34348</v>
      </c>
      <c r="B4193" s="28" t="n">
        <v>28</v>
      </c>
    </row>
    <row r="4194" spans="1:13">
      <c r="A4194" t="s">
        <v>4</v>
      </c>
      <c r="B4194" s="4" t="s">
        <v>5</v>
      </c>
      <c r="C4194" s="4" t="s">
        <v>13</v>
      </c>
      <c r="D4194" s="4" t="s">
        <v>10</v>
      </c>
      <c r="E4194" s="4" t="s">
        <v>6</v>
      </c>
    </row>
    <row r="4195" spans="1:13">
      <c r="A4195" t="n">
        <v>34349</v>
      </c>
      <c r="B4195" s="36" t="n">
        <v>51</v>
      </c>
      <c r="C4195" s="7" t="n">
        <v>4</v>
      </c>
      <c r="D4195" s="7" t="n">
        <v>17</v>
      </c>
      <c r="E4195" s="7" t="s">
        <v>118</v>
      </c>
    </row>
    <row r="4196" spans="1:13">
      <c r="A4196" t="s">
        <v>4</v>
      </c>
      <c r="B4196" s="4" t="s">
        <v>5</v>
      </c>
      <c r="C4196" s="4" t="s">
        <v>10</v>
      </c>
    </row>
    <row r="4197" spans="1:13">
      <c r="A4197" t="n">
        <v>34362</v>
      </c>
      <c r="B4197" s="30" t="n">
        <v>16</v>
      </c>
      <c r="C4197" s="7" t="n">
        <v>0</v>
      </c>
    </row>
    <row r="4198" spans="1:13">
      <c r="A4198" t="s">
        <v>4</v>
      </c>
      <c r="B4198" s="4" t="s">
        <v>5</v>
      </c>
      <c r="C4198" s="4" t="s">
        <v>10</v>
      </c>
      <c r="D4198" s="4" t="s">
        <v>13</v>
      </c>
      <c r="E4198" s="4" t="s">
        <v>9</v>
      </c>
      <c r="F4198" s="4" t="s">
        <v>37</v>
      </c>
      <c r="G4198" s="4" t="s">
        <v>13</v>
      </c>
      <c r="H4198" s="4" t="s">
        <v>13</v>
      </c>
    </row>
    <row r="4199" spans="1:13">
      <c r="A4199" t="n">
        <v>34365</v>
      </c>
      <c r="B4199" s="37" t="n">
        <v>26</v>
      </c>
      <c r="C4199" s="7" t="n">
        <v>17</v>
      </c>
      <c r="D4199" s="7" t="n">
        <v>17</v>
      </c>
      <c r="E4199" s="7" t="n">
        <v>16378</v>
      </c>
      <c r="F4199" s="7" t="s">
        <v>342</v>
      </c>
      <c r="G4199" s="7" t="n">
        <v>2</v>
      </c>
      <c r="H4199" s="7" t="n">
        <v>0</v>
      </c>
    </row>
    <row r="4200" spans="1:13">
      <c r="A4200" t="s">
        <v>4</v>
      </c>
      <c r="B4200" s="4" t="s">
        <v>5</v>
      </c>
    </row>
    <row r="4201" spans="1:13">
      <c r="A4201" t="n">
        <v>34411</v>
      </c>
      <c r="B4201" s="28" t="n">
        <v>28</v>
      </c>
    </row>
    <row r="4202" spans="1:13">
      <c r="A4202" t="s">
        <v>4</v>
      </c>
      <c r="B4202" s="4" t="s">
        <v>5</v>
      </c>
      <c r="C4202" s="4" t="s">
        <v>10</v>
      </c>
      <c r="D4202" s="4" t="s">
        <v>13</v>
      </c>
    </row>
    <row r="4203" spans="1:13">
      <c r="A4203" t="n">
        <v>34412</v>
      </c>
      <c r="B4203" s="39" t="n">
        <v>89</v>
      </c>
      <c r="C4203" s="7" t="n">
        <v>65533</v>
      </c>
      <c r="D4203" s="7" t="n">
        <v>1</v>
      </c>
    </row>
    <row r="4204" spans="1:13">
      <c r="A4204" t="s">
        <v>4</v>
      </c>
      <c r="B4204" s="4" t="s">
        <v>5</v>
      </c>
      <c r="C4204" s="4" t="s">
        <v>13</v>
      </c>
      <c r="D4204" s="4" t="s">
        <v>10</v>
      </c>
      <c r="E4204" s="4" t="s">
        <v>22</v>
      </c>
    </row>
    <row r="4205" spans="1:13">
      <c r="A4205" t="n">
        <v>34416</v>
      </c>
      <c r="B4205" s="34" t="n">
        <v>58</v>
      </c>
      <c r="C4205" s="7" t="n">
        <v>101</v>
      </c>
      <c r="D4205" s="7" t="n">
        <v>500</v>
      </c>
      <c r="E4205" s="7" t="n">
        <v>1</v>
      </c>
    </row>
    <row r="4206" spans="1:13">
      <c r="A4206" t="s">
        <v>4</v>
      </c>
      <c r="B4206" s="4" t="s">
        <v>5</v>
      </c>
      <c r="C4206" s="4" t="s">
        <v>13</v>
      </c>
      <c r="D4206" s="4" t="s">
        <v>10</v>
      </c>
    </row>
    <row r="4207" spans="1:13">
      <c r="A4207" t="n">
        <v>34424</v>
      </c>
      <c r="B4207" s="34" t="n">
        <v>58</v>
      </c>
      <c r="C4207" s="7" t="n">
        <v>254</v>
      </c>
      <c r="D4207" s="7" t="n">
        <v>0</v>
      </c>
    </row>
    <row r="4208" spans="1:13">
      <c r="A4208" t="s">
        <v>4</v>
      </c>
      <c r="B4208" s="4" t="s">
        <v>5</v>
      </c>
      <c r="C4208" s="4" t="s">
        <v>13</v>
      </c>
      <c r="D4208" s="4" t="s">
        <v>13</v>
      </c>
      <c r="E4208" s="4" t="s">
        <v>22</v>
      </c>
      <c r="F4208" s="4" t="s">
        <v>22</v>
      </c>
      <c r="G4208" s="4" t="s">
        <v>22</v>
      </c>
      <c r="H4208" s="4" t="s">
        <v>10</v>
      </c>
    </row>
    <row r="4209" spans="1:8">
      <c r="A4209" t="n">
        <v>34428</v>
      </c>
      <c r="B4209" s="32" t="n">
        <v>45</v>
      </c>
      <c r="C4209" s="7" t="n">
        <v>2</v>
      </c>
      <c r="D4209" s="7" t="n">
        <v>3</v>
      </c>
      <c r="E4209" s="7" t="n">
        <v>88.6900024414063</v>
      </c>
      <c r="F4209" s="7" t="n">
        <v>42.0099983215332</v>
      </c>
      <c r="G4209" s="7" t="n">
        <v>-245.240005493164</v>
      </c>
      <c r="H4209" s="7" t="n">
        <v>0</v>
      </c>
    </row>
    <row r="4210" spans="1:8">
      <c r="A4210" t="s">
        <v>4</v>
      </c>
      <c r="B4210" s="4" t="s">
        <v>5</v>
      </c>
      <c r="C4210" s="4" t="s">
        <v>13</v>
      </c>
      <c r="D4210" s="4" t="s">
        <v>13</v>
      </c>
      <c r="E4210" s="4" t="s">
        <v>22</v>
      </c>
      <c r="F4210" s="4" t="s">
        <v>22</v>
      </c>
      <c r="G4210" s="4" t="s">
        <v>22</v>
      </c>
      <c r="H4210" s="4" t="s">
        <v>10</v>
      </c>
      <c r="I4210" s="4" t="s">
        <v>13</v>
      </c>
    </row>
    <row r="4211" spans="1:8">
      <c r="A4211" t="n">
        <v>34445</v>
      </c>
      <c r="B4211" s="32" t="n">
        <v>45</v>
      </c>
      <c r="C4211" s="7" t="n">
        <v>4</v>
      </c>
      <c r="D4211" s="7" t="n">
        <v>3</v>
      </c>
      <c r="E4211" s="7" t="n">
        <v>13.7600002288818</v>
      </c>
      <c r="F4211" s="7" t="n">
        <v>7.80000019073486</v>
      </c>
      <c r="G4211" s="7" t="n">
        <v>4</v>
      </c>
      <c r="H4211" s="7" t="n">
        <v>0</v>
      </c>
      <c r="I4211" s="7" t="n">
        <v>0</v>
      </c>
    </row>
    <row r="4212" spans="1:8">
      <c r="A4212" t="s">
        <v>4</v>
      </c>
      <c r="B4212" s="4" t="s">
        <v>5</v>
      </c>
      <c r="C4212" s="4" t="s">
        <v>13</v>
      </c>
      <c r="D4212" s="4" t="s">
        <v>13</v>
      </c>
      <c r="E4212" s="4" t="s">
        <v>22</v>
      </c>
      <c r="F4212" s="4" t="s">
        <v>10</v>
      </c>
    </row>
    <row r="4213" spans="1:8">
      <c r="A4213" t="n">
        <v>34463</v>
      </c>
      <c r="B4213" s="32" t="n">
        <v>45</v>
      </c>
      <c r="C4213" s="7" t="n">
        <v>5</v>
      </c>
      <c r="D4213" s="7" t="n">
        <v>3</v>
      </c>
      <c r="E4213" s="7" t="n">
        <v>1.10000002384186</v>
      </c>
      <c r="F4213" s="7" t="n">
        <v>0</v>
      </c>
    </row>
    <row r="4214" spans="1:8">
      <c r="A4214" t="s">
        <v>4</v>
      </c>
      <c r="B4214" s="4" t="s">
        <v>5</v>
      </c>
      <c r="C4214" s="4" t="s">
        <v>13</v>
      </c>
      <c r="D4214" s="4" t="s">
        <v>13</v>
      </c>
      <c r="E4214" s="4" t="s">
        <v>22</v>
      </c>
      <c r="F4214" s="4" t="s">
        <v>10</v>
      </c>
    </row>
    <row r="4215" spans="1:8">
      <c r="A4215" t="n">
        <v>34472</v>
      </c>
      <c r="B4215" s="32" t="n">
        <v>45</v>
      </c>
      <c r="C4215" s="7" t="n">
        <v>11</v>
      </c>
      <c r="D4215" s="7" t="n">
        <v>3</v>
      </c>
      <c r="E4215" s="7" t="n">
        <v>40.2999992370605</v>
      </c>
      <c r="F4215" s="7" t="n">
        <v>0</v>
      </c>
    </row>
    <row r="4216" spans="1:8">
      <c r="A4216" t="s">
        <v>4</v>
      </c>
      <c r="B4216" s="4" t="s">
        <v>5</v>
      </c>
      <c r="C4216" s="4" t="s">
        <v>13</v>
      </c>
      <c r="D4216" s="4" t="s">
        <v>13</v>
      </c>
      <c r="E4216" s="4" t="s">
        <v>22</v>
      </c>
      <c r="F4216" s="4" t="s">
        <v>22</v>
      </c>
      <c r="G4216" s="4" t="s">
        <v>22</v>
      </c>
      <c r="H4216" s="4" t="s">
        <v>10</v>
      </c>
      <c r="I4216" s="4" t="s">
        <v>13</v>
      </c>
    </row>
    <row r="4217" spans="1:8">
      <c r="A4217" t="n">
        <v>34481</v>
      </c>
      <c r="B4217" s="32" t="n">
        <v>45</v>
      </c>
      <c r="C4217" s="7" t="n">
        <v>4</v>
      </c>
      <c r="D4217" s="7" t="n">
        <v>3</v>
      </c>
      <c r="E4217" s="7" t="n">
        <v>356.510009765625</v>
      </c>
      <c r="F4217" s="7" t="n">
        <v>9.55000019073486</v>
      </c>
      <c r="G4217" s="7" t="n">
        <v>4</v>
      </c>
      <c r="H4217" s="7" t="n">
        <v>20000</v>
      </c>
      <c r="I4217" s="7" t="n">
        <v>1</v>
      </c>
    </row>
    <row r="4218" spans="1:8">
      <c r="A4218" t="s">
        <v>4</v>
      </c>
      <c r="B4218" s="4" t="s">
        <v>5</v>
      </c>
      <c r="C4218" s="4" t="s">
        <v>13</v>
      </c>
      <c r="D4218" s="4" t="s">
        <v>10</v>
      </c>
    </row>
    <row r="4219" spans="1:8">
      <c r="A4219" t="n">
        <v>34499</v>
      </c>
      <c r="B4219" s="34" t="n">
        <v>58</v>
      </c>
      <c r="C4219" s="7" t="n">
        <v>255</v>
      </c>
      <c r="D4219" s="7" t="n">
        <v>0</v>
      </c>
    </row>
    <row r="4220" spans="1:8">
      <c r="A4220" t="s">
        <v>4</v>
      </c>
      <c r="B4220" s="4" t="s">
        <v>5</v>
      </c>
      <c r="C4220" s="4" t="s">
        <v>13</v>
      </c>
      <c r="D4220" s="4" t="s">
        <v>10</v>
      </c>
      <c r="E4220" s="4" t="s">
        <v>6</v>
      </c>
    </row>
    <row r="4221" spans="1:8">
      <c r="A4221" t="n">
        <v>34503</v>
      </c>
      <c r="B4221" s="36" t="n">
        <v>51</v>
      </c>
      <c r="C4221" s="7" t="n">
        <v>4</v>
      </c>
      <c r="D4221" s="7" t="n">
        <v>19</v>
      </c>
      <c r="E4221" s="7" t="s">
        <v>113</v>
      </c>
    </row>
    <row r="4222" spans="1:8">
      <c r="A4222" t="s">
        <v>4</v>
      </c>
      <c r="B4222" s="4" t="s">
        <v>5</v>
      </c>
      <c r="C4222" s="4" t="s">
        <v>10</v>
      </c>
    </row>
    <row r="4223" spans="1:8">
      <c r="A4223" t="n">
        <v>34517</v>
      </c>
      <c r="B4223" s="30" t="n">
        <v>16</v>
      </c>
      <c r="C4223" s="7" t="n">
        <v>0</v>
      </c>
    </row>
    <row r="4224" spans="1:8">
      <c r="A4224" t="s">
        <v>4</v>
      </c>
      <c r="B4224" s="4" t="s">
        <v>5</v>
      </c>
      <c r="C4224" s="4" t="s">
        <v>10</v>
      </c>
      <c r="D4224" s="4" t="s">
        <v>13</v>
      </c>
      <c r="E4224" s="4" t="s">
        <v>9</v>
      </c>
      <c r="F4224" s="4" t="s">
        <v>37</v>
      </c>
      <c r="G4224" s="4" t="s">
        <v>13</v>
      </c>
      <c r="H4224" s="4" t="s">
        <v>13</v>
      </c>
      <c r="I4224" s="4" t="s">
        <v>13</v>
      </c>
      <c r="J4224" s="4" t="s">
        <v>9</v>
      </c>
      <c r="K4224" s="4" t="s">
        <v>37</v>
      </c>
      <c r="L4224" s="4" t="s">
        <v>13</v>
      </c>
      <c r="M4224" s="4" t="s">
        <v>13</v>
      </c>
    </row>
    <row r="4225" spans="1:13">
      <c r="A4225" t="n">
        <v>34520</v>
      </c>
      <c r="B4225" s="37" t="n">
        <v>26</v>
      </c>
      <c r="C4225" s="7" t="n">
        <v>19</v>
      </c>
      <c r="D4225" s="7" t="n">
        <v>17</v>
      </c>
      <c r="E4225" s="7" t="n">
        <v>29312</v>
      </c>
      <c r="F4225" s="7" t="s">
        <v>343</v>
      </c>
      <c r="G4225" s="7" t="n">
        <v>2</v>
      </c>
      <c r="H4225" s="7" t="n">
        <v>3</v>
      </c>
      <c r="I4225" s="7" t="n">
        <v>17</v>
      </c>
      <c r="J4225" s="7" t="n">
        <v>29313</v>
      </c>
      <c r="K4225" s="7" t="s">
        <v>344</v>
      </c>
      <c r="L4225" s="7" t="n">
        <v>2</v>
      </c>
      <c r="M4225" s="7" t="n">
        <v>0</v>
      </c>
    </row>
    <row r="4226" spans="1:13">
      <c r="A4226" t="s">
        <v>4</v>
      </c>
      <c r="B4226" s="4" t="s">
        <v>5</v>
      </c>
    </row>
    <row r="4227" spans="1:13">
      <c r="A4227" t="n">
        <v>34709</v>
      </c>
      <c r="B4227" s="28" t="n">
        <v>28</v>
      </c>
    </row>
    <row r="4228" spans="1:13">
      <c r="A4228" t="s">
        <v>4</v>
      </c>
      <c r="B4228" s="4" t="s">
        <v>5</v>
      </c>
      <c r="C4228" s="4" t="s">
        <v>10</v>
      </c>
    </row>
    <row r="4229" spans="1:13">
      <c r="A4229" t="n">
        <v>34710</v>
      </c>
      <c r="B4229" s="30" t="n">
        <v>16</v>
      </c>
      <c r="C4229" s="7" t="n">
        <v>300</v>
      </c>
    </row>
    <row r="4230" spans="1:13">
      <c r="A4230" t="s">
        <v>4</v>
      </c>
      <c r="B4230" s="4" t="s">
        <v>5</v>
      </c>
      <c r="C4230" s="4" t="s">
        <v>13</v>
      </c>
      <c r="D4230" s="4" t="s">
        <v>22</v>
      </c>
      <c r="E4230" s="4" t="s">
        <v>22</v>
      </c>
      <c r="F4230" s="4" t="s">
        <v>22</v>
      </c>
    </row>
    <row r="4231" spans="1:13">
      <c r="A4231" t="n">
        <v>34713</v>
      </c>
      <c r="B4231" s="32" t="n">
        <v>45</v>
      </c>
      <c r="C4231" s="7" t="n">
        <v>9</v>
      </c>
      <c r="D4231" s="7" t="n">
        <v>0.0399999991059303</v>
      </c>
      <c r="E4231" s="7" t="n">
        <v>0.0399999991059303</v>
      </c>
      <c r="F4231" s="7" t="n">
        <v>0.150000005960464</v>
      </c>
    </row>
    <row r="4232" spans="1:13">
      <c r="A4232" t="s">
        <v>4</v>
      </c>
      <c r="B4232" s="4" t="s">
        <v>5</v>
      </c>
      <c r="C4232" s="4" t="s">
        <v>13</v>
      </c>
      <c r="D4232" s="4" t="s">
        <v>10</v>
      </c>
      <c r="E4232" s="4" t="s">
        <v>10</v>
      </c>
      <c r="F4232" s="4" t="s">
        <v>13</v>
      </c>
    </row>
    <row r="4233" spans="1:13">
      <c r="A4233" t="n">
        <v>34727</v>
      </c>
      <c r="B4233" s="26" t="n">
        <v>25</v>
      </c>
      <c r="C4233" s="7" t="n">
        <v>1</v>
      </c>
      <c r="D4233" s="7" t="n">
        <v>260</v>
      </c>
      <c r="E4233" s="7" t="n">
        <v>640</v>
      </c>
      <c r="F4233" s="7" t="n">
        <v>1</v>
      </c>
    </row>
    <row r="4234" spans="1:13">
      <c r="A4234" t="s">
        <v>4</v>
      </c>
      <c r="B4234" s="4" t="s">
        <v>5</v>
      </c>
      <c r="C4234" s="4" t="s">
        <v>13</v>
      </c>
      <c r="D4234" s="4" t="s">
        <v>10</v>
      </c>
      <c r="E4234" s="4" t="s">
        <v>6</v>
      </c>
    </row>
    <row r="4235" spans="1:13">
      <c r="A4235" t="n">
        <v>34734</v>
      </c>
      <c r="B4235" s="36" t="n">
        <v>51</v>
      </c>
      <c r="C4235" s="7" t="n">
        <v>4</v>
      </c>
      <c r="D4235" s="7" t="n">
        <v>0</v>
      </c>
      <c r="E4235" s="7" t="s">
        <v>345</v>
      </c>
    </row>
    <row r="4236" spans="1:13">
      <c r="A4236" t="s">
        <v>4</v>
      </c>
      <c r="B4236" s="4" t="s">
        <v>5</v>
      </c>
      <c r="C4236" s="4" t="s">
        <v>10</v>
      </c>
    </row>
    <row r="4237" spans="1:13">
      <c r="A4237" t="n">
        <v>34748</v>
      </c>
      <c r="B4237" s="30" t="n">
        <v>16</v>
      </c>
      <c r="C4237" s="7" t="n">
        <v>0</v>
      </c>
    </row>
    <row r="4238" spans="1:13">
      <c r="A4238" t="s">
        <v>4</v>
      </c>
      <c r="B4238" s="4" t="s">
        <v>5</v>
      </c>
      <c r="C4238" s="4" t="s">
        <v>10</v>
      </c>
      <c r="D4238" s="4" t="s">
        <v>13</v>
      </c>
      <c r="E4238" s="4" t="s">
        <v>9</v>
      </c>
      <c r="F4238" s="4" t="s">
        <v>37</v>
      </c>
      <c r="G4238" s="4" t="s">
        <v>13</v>
      </c>
      <c r="H4238" s="4" t="s">
        <v>13</v>
      </c>
    </row>
    <row r="4239" spans="1:13">
      <c r="A4239" t="n">
        <v>34751</v>
      </c>
      <c r="B4239" s="37" t="n">
        <v>26</v>
      </c>
      <c r="C4239" s="7" t="n">
        <v>0</v>
      </c>
      <c r="D4239" s="7" t="n">
        <v>17</v>
      </c>
      <c r="E4239" s="7" t="n">
        <v>53959</v>
      </c>
      <c r="F4239" s="7" t="s">
        <v>346</v>
      </c>
      <c r="G4239" s="7" t="n">
        <v>2</v>
      </c>
      <c r="H4239" s="7" t="n">
        <v>0</v>
      </c>
    </row>
    <row r="4240" spans="1:13">
      <c r="A4240" t="s">
        <v>4</v>
      </c>
      <c r="B4240" s="4" t="s">
        <v>5</v>
      </c>
    </row>
    <row r="4241" spans="1:13">
      <c r="A4241" t="n">
        <v>34772</v>
      </c>
      <c r="B4241" s="28" t="n">
        <v>28</v>
      </c>
    </row>
    <row r="4242" spans="1:13">
      <c r="A4242" t="s">
        <v>4</v>
      </c>
      <c r="B4242" s="4" t="s">
        <v>5</v>
      </c>
      <c r="C4242" s="4" t="s">
        <v>13</v>
      </c>
      <c r="D4242" s="4" t="s">
        <v>10</v>
      </c>
      <c r="E4242" s="4" t="s">
        <v>10</v>
      </c>
      <c r="F4242" s="4" t="s">
        <v>13</v>
      </c>
    </row>
    <row r="4243" spans="1:13">
      <c r="A4243" t="n">
        <v>34773</v>
      </c>
      <c r="B4243" s="26" t="n">
        <v>25</v>
      </c>
      <c r="C4243" s="7" t="n">
        <v>1</v>
      </c>
      <c r="D4243" s="7" t="n">
        <v>65535</v>
      </c>
      <c r="E4243" s="7" t="n">
        <v>65535</v>
      </c>
      <c r="F4243" s="7" t="n">
        <v>0</v>
      </c>
    </row>
    <row r="4244" spans="1:13">
      <c r="A4244" t="s">
        <v>4</v>
      </c>
      <c r="B4244" s="4" t="s">
        <v>5</v>
      </c>
      <c r="C4244" s="4" t="s">
        <v>13</v>
      </c>
      <c r="D4244" s="4" t="s">
        <v>10</v>
      </c>
      <c r="E4244" s="4" t="s">
        <v>6</v>
      </c>
    </row>
    <row r="4245" spans="1:13">
      <c r="A4245" t="n">
        <v>34780</v>
      </c>
      <c r="B4245" s="36" t="n">
        <v>51</v>
      </c>
      <c r="C4245" s="7" t="n">
        <v>4</v>
      </c>
      <c r="D4245" s="7" t="n">
        <v>19</v>
      </c>
      <c r="E4245" s="7" t="s">
        <v>347</v>
      </c>
    </row>
    <row r="4246" spans="1:13">
      <c r="A4246" t="s">
        <v>4</v>
      </c>
      <c r="B4246" s="4" t="s">
        <v>5</v>
      </c>
      <c r="C4246" s="4" t="s">
        <v>10</v>
      </c>
    </row>
    <row r="4247" spans="1:13">
      <c r="A4247" t="n">
        <v>34794</v>
      </c>
      <c r="B4247" s="30" t="n">
        <v>16</v>
      </c>
      <c r="C4247" s="7" t="n">
        <v>0</v>
      </c>
    </row>
    <row r="4248" spans="1:13">
      <c r="A4248" t="s">
        <v>4</v>
      </c>
      <c r="B4248" s="4" t="s">
        <v>5</v>
      </c>
      <c r="C4248" s="4" t="s">
        <v>10</v>
      </c>
      <c r="D4248" s="4" t="s">
        <v>13</v>
      </c>
      <c r="E4248" s="4" t="s">
        <v>9</v>
      </c>
      <c r="F4248" s="4" t="s">
        <v>37</v>
      </c>
      <c r="G4248" s="4" t="s">
        <v>13</v>
      </c>
      <c r="H4248" s="4" t="s">
        <v>13</v>
      </c>
      <c r="I4248" s="4" t="s">
        <v>13</v>
      </c>
      <c r="J4248" s="4" t="s">
        <v>9</v>
      </c>
      <c r="K4248" s="4" t="s">
        <v>37</v>
      </c>
      <c r="L4248" s="4" t="s">
        <v>13</v>
      </c>
      <c r="M4248" s="4" t="s">
        <v>13</v>
      </c>
      <c r="N4248" s="4" t="s">
        <v>13</v>
      </c>
      <c r="O4248" s="4" t="s">
        <v>9</v>
      </c>
      <c r="P4248" s="4" t="s">
        <v>37</v>
      </c>
      <c r="Q4248" s="4" t="s">
        <v>13</v>
      </c>
      <c r="R4248" s="4" t="s">
        <v>13</v>
      </c>
    </row>
    <row r="4249" spans="1:13">
      <c r="A4249" t="n">
        <v>34797</v>
      </c>
      <c r="B4249" s="37" t="n">
        <v>26</v>
      </c>
      <c r="C4249" s="7" t="n">
        <v>19</v>
      </c>
      <c r="D4249" s="7" t="n">
        <v>17</v>
      </c>
      <c r="E4249" s="7" t="n">
        <v>29314</v>
      </c>
      <c r="F4249" s="7" t="s">
        <v>348</v>
      </c>
      <c r="G4249" s="7" t="n">
        <v>2</v>
      </c>
      <c r="H4249" s="7" t="n">
        <v>3</v>
      </c>
      <c r="I4249" s="7" t="n">
        <v>17</v>
      </c>
      <c r="J4249" s="7" t="n">
        <v>29315</v>
      </c>
      <c r="K4249" s="7" t="s">
        <v>349</v>
      </c>
      <c r="L4249" s="7" t="n">
        <v>2</v>
      </c>
      <c r="M4249" s="7" t="n">
        <v>3</v>
      </c>
      <c r="N4249" s="7" t="n">
        <v>17</v>
      </c>
      <c r="O4249" s="7" t="n">
        <v>29316</v>
      </c>
      <c r="P4249" s="7" t="s">
        <v>350</v>
      </c>
      <c r="Q4249" s="7" t="n">
        <v>2</v>
      </c>
      <c r="R4249" s="7" t="n">
        <v>0</v>
      </c>
    </row>
    <row r="4250" spans="1:13">
      <c r="A4250" t="s">
        <v>4</v>
      </c>
      <c r="B4250" s="4" t="s">
        <v>5</v>
      </c>
    </row>
    <row r="4251" spans="1:13">
      <c r="A4251" t="n">
        <v>34986</v>
      </c>
      <c r="B4251" s="28" t="n">
        <v>28</v>
      </c>
    </row>
    <row r="4252" spans="1:13">
      <c r="A4252" t="s">
        <v>4</v>
      </c>
      <c r="B4252" s="4" t="s">
        <v>5</v>
      </c>
      <c r="C4252" s="4" t="s">
        <v>13</v>
      </c>
      <c r="D4252" s="4" t="s">
        <v>10</v>
      </c>
      <c r="E4252" s="4" t="s">
        <v>22</v>
      </c>
      <c r="F4252" s="4" t="s">
        <v>10</v>
      </c>
      <c r="G4252" s="4" t="s">
        <v>9</v>
      </c>
      <c r="H4252" s="4" t="s">
        <v>9</v>
      </c>
      <c r="I4252" s="4" t="s">
        <v>10</v>
      </c>
      <c r="J4252" s="4" t="s">
        <v>10</v>
      </c>
      <c r="K4252" s="4" t="s">
        <v>9</v>
      </c>
      <c r="L4252" s="4" t="s">
        <v>9</v>
      </c>
      <c r="M4252" s="4" t="s">
        <v>9</v>
      </c>
      <c r="N4252" s="4" t="s">
        <v>9</v>
      </c>
      <c r="O4252" s="4" t="s">
        <v>6</v>
      </c>
    </row>
    <row r="4253" spans="1:13">
      <c r="A4253" t="n">
        <v>34987</v>
      </c>
      <c r="B4253" s="59" t="n">
        <v>50</v>
      </c>
      <c r="C4253" s="7" t="n">
        <v>0</v>
      </c>
      <c r="D4253" s="7" t="n">
        <v>2210</v>
      </c>
      <c r="E4253" s="7" t="n">
        <v>1</v>
      </c>
      <c r="F4253" s="7" t="n">
        <v>0</v>
      </c>
      <c r="G4253" s="7" t="n">
        <v>0</v>
      </c>
      <c r="H4253" s="7" t="n">
        <v>0</v>
      </c>
      <c r="I4253" s="7" t="n">
        <v>0</v>
      </c>
      <c r="J4253" s="7" t="n">
        <v>65533</v>
      </c>
      <c r="K4253" s="7" t="n">
        <v>0</v>
      </c>
      <c r="L4253" s="7" t="n">
        <v>0</v>
      </c>
      <c r="M4253" s="7" t="n">
        <v>0</v>
      </c>
      <c r="N4253" s="7" t="n">
        <v>0</v>
      </c>
      <c r="O4253" s="7" t="s">
        <v>12</v>
      </c>
    </row>
    <row r="4254" spans="1:13">
      <c r="A4254" t="s">
        <v>4</v>
      </c>
      <c r="B4254" s="4" t="s">
        <v>5</v>
      </c>
      <c r="C4254" s="4" t="s">
        <v>10</v>
      </c>
    </row>
    <row r="4255" spans="1:13">
      <c r="A4255" t="n">
        <v>35026</v>
      </c>
      <c r="B4255" s="30" t="n">
        <v>16</v>
      </c>
      <c r="C4255" s="7" t="n">
        <v>1500</v>
      </c>
    </row>
    <row r="4256" spans="1:13">
      <c r="A4256" t="s">
        <v>4</v>
      </c>
      <c r="B4256" s="4" t="s">
        <v>5</v>
      </c>
      <c r="C4256" s="4" t="s">
        <v>13</v>
      </c>
      <c r="D4256" s="4" t="s">
        <v>10</v>
      </c>
      <c r="E4256" s="4" t="s">
        <v>6</v>
      </c>
      <c r="F4256" s="4" t="s">
        <v>6</v>
      </c>
      <c r="G4256" s="4" t="s">
        <v>6</v>
      </c>
      <c r="H4256" s="4" t="s">
        <v>6</v>
      </c>
    </row>
    <row r="4257" spans="1:18">
      <c r="A4257" t="n">
        <v>35029</v>
      </c>
      <c r="B4257" s="36" t="n">
        <v>51</v>
      </c>
      <c r="C4257" s="7" t="n">
        <v>3</v>
      </c>
      <c r="D4257" s="7" t="n">
        <v>19</v>
      </c>
      <c r="E4257" s="7" t="s">
        <v>121</v>
      </c>
      <c r="F4257" s="7" t="s">
        <v>106</v>
      </c>
      <c r="G4257" s="7" t="s">
        <v>50</v>
      </c>
      <c r="H4257" s="7" t="s">
        <v>51</v>
      </c>
    </row>
    <row r="4258" spans="1:18">
      <c r="A4258" t="s">
        <v>4</v>
      </c>
      <c r="B4258" s="4" t="s">
        <v>5</v>
      </c>
      <c r="C4258" s="4" t="s">
        <v>10</v>
      </c>
    </row>
    <row r="4259" spans="1:18">
      <c r="A4259" t="n">
        <v>35042</v>
      </c>
      <c r="B4259" s="30" t="n">
        <v>16</v>
      </c>
      <c r="C4259" s="7" t="n">
        <v>1000</v>
      </c>
    </row>
    <row r="4260" spans="1:18">
      <c r="A4260" t="s">
        <v>4</v>
      </c>
      <c r="B4260" s="4" t="s">
        <v>5</v>
      </c>
      <c r="C4260" s="4" t="s">
        <v>13</v>
      </c>
      <c r="D4260" s="4" t="s">
        <v>10</v>
      </c>
      <c r="E4260" s="4" t="s">
        <v>22</v>
      </c>
    </row>
    <row r="4261" spans="1:18">
      <c r="A4261" t="n">
        <v>35045</v>
      </c>
      <c r="B4261" s="34" t="n">
        <v>58</v>
      </c>
      <c r="C4261" s="7" t="n">
        <v>101</v>
      </c>
      <c r="D4261" s="7" t="n">
        <v>500</v>
      </c>
      <c r="E4261" s="7" t="n">
        <v>1</v>
      </c>
    </row>
    <row r="4262" spans="1:18">
      <c r="A4262" t="s">
        <v>4</v>
      </c>
      <c r="B4262" s="4" t="s">
        <v>5</v>
      </c>
      <c r="C4262" s="4" t="s">
        <v>13</v>
      </c>
      <c r="D4262" s="4" t="s">
        <v>10</v>
      </c>
    </row>
    <row r="4263" spans="1:18">
      <c r="A4263" t="n">
        <v>35053</v>
      </c>
      <c r="B4263" s="34" t="n">
        <v>58</v>
      </c>
      <c r="C4263" s="7" t="n">
        <v>254</v>
      </c>
      <c r="D4263" s="7" t="n">
        <v>0</v>
      </c>
    </row>
    <row r="4264" spans="1:18">
      <c r="A4264" t="s">
        <v>4</v>
      </c>
      <c r="B4264" s="4" t="s">
        <v>5</v>
      </c>
      <c r="C4264" s="4" t="s">
        <v>13</v>
      </c>
      <c r="D4264" s="4" t="s">
        <v>13</v>
      </c>
      <c r="E4264" s="4" t="s">
        <v>22</v>
      </c>
      <c r="F4264" s="4" t="s">
        <v>22</v>
      </c>
      <c r="G4264" s="4" t="s">
        <v>22</v>
      </c>
      <c r="H4264" s="4" t="s">
        <v>10</v>
      </c>
    </row>
    <row r="4265" spans="1:18">
      <c r="A4265" t="n">
        <v>35057</v>
      </c>
      <c r="B4265" s="32" t="n">
        <v>45</v>
      </c>
      <c r="C4265" s="7" t="n">
        <v>2</v>
      </c>
      <c r="D4265" s="7" t="n">
        <v>3</v>
      </c>
      <c r="E4265" s="7" t="n">
        <v>89.0800018310547</v>
      </c>
      <c r="F4265" s="7" t="n">
        <v>37.2999992370605</v>
      </c>
      <c r="G4265" s="7" t="n">
        <v>-230.070007324219</v>
      </c>
      <c r="H4265" s="7" t="n">
        <v>0</v>
      </c>
    </row>
    <row r="4266" spans="1:18">
      <c r="A4266" t="s">
        <v>4</v>
      </c>
      <c r="B4266" s="4" t="s">
        <v>5</v>
      </c>
      <c r="C4266" s="4" t="s">
        <v>13</v>
      </c>
      <c r="D4266" s="4" t="s">
        <v>13</v>
      </c>
      <c r="E4266" s="4" t="s">
        <v>22</v>
      </c>
      <c r="F4266" s="4" t="s">
        <v>22</v>
      </c>
      <c r="G4266" s="4" t="s">
        <v>22</v>
      </c>
      <c r="H4266" s="4" t="s">
        <v>10</v>
      </c>
      <c r="I4266" s="4" t="s">
        <v>13</v>
      </c>
    </row>
    <row r="4267" spans="1:18">
      <c r="A4267" t="n">
        <v>35074</v>
      </c>
      <c r="B4267" s="32" t="n">
        <v>45</v>
      </c>
      <c r="C4267" s="7" t="n">
        <v>4</v>
      </c>
      <c r="D4267" s="7" t="n">
        <v>3</v>
      </c>
      <c r="E4267" s="7" t="n">
        <v>1.11000001430511</v>
      </c>
      <c r="F4267" s="7" t="n">
        <v>196.460006713867</v>
      </c>
      <c r="G4267" s="7" t="n">
        <v>0</v>
      </c>
      <c r="H4267" s="7" t="n">
        <v>0</v>
      </c>
      <c r="I4267" s="7" t="n">
        <v>0</v>
      </c>
    </row>
    <row r="4268" spans="1:18">
      <c r="A4268" t="s">
        <v>4</v>
      </c>
      <c r="B4268" s="4" t="s">
        <v>5</v>
      </c>
      <c r="C4268" s="4" t="s">
        <v>13</v>
      </c>
      <c r="D4268" s="4" t="s">
        <v>13</v>
      </c>
      <c r="E4268" s="4" t="s">
        <v>22</v>
      </c>
      <c r="F4268" s="4" t="s">
        <v>10</v>
      </c>
    </row>
    <row r="4269" spans="1:18">
      <c r="A4269" t="n">
        <v>35092</v>
      </c>
      <c r="B4269" s="32" t="n">
        <v>45</v>
      </c>
      <c r="C4269" s="7" t="n">
        <v>5</v>
      </c>
      <c r="D4269" s="7" t="n">
        <v>3</v>
      </c>
      <c r="E4269" s="7" t="n">
        <v>2.70000004768372</v>
      </c>
      <c r="F4269" s="7" t="n">
        <v>0</v>
      </c>
    </row>
    <row r="4270" spans="1:18">
      <c r="A4270" t="s">
        <v>4</v>
      </c>
      <c r="B4270" s="4" t="s">
        <v>5</v>
      </c>
      <c r="C4270" s="4" t="s">
        <v>13</v>
      </c>
      <c r="D4270" s="4" t="s">
        <v>13</v>
      </c>
      <c r="E4270" s="4" t="s">
        <v>22</v>
      </c>
      <c r="F4270" s="4" t="s">
        <v>10</v>
      </c>
    </row>
    <row r="4271" spans="1:18">
      <c r="A4271" t="n">
        <v>35101</v>
      </c>
      <c r="B4271" s="32" t="n">
        <v>45</v>
      </c>
      <c r="C4271" s="7" t="n">
        <v>11</v>
      </c>
      <c r="D4271" s="7" t="n">
        <v>3</v>
      </c>
      <c r="E4271" s="7" t="n">
        <v>40.9000015258789</v>
      </c>
      <c r="F4271" s="7" t="n">
        <v>0</v>
      </c>
    </row>
    <row r="4272" spans="1:18">
      <c r="A4272" t="s">
        <v>4</v>
      </c>
      <c r="B4272" s="4" t="s">
        <v>5</v>
      </c>
      <c r="C4272" s="4" t="s">
        <v>10</v>
      </c>
      <c r="D4272" s="4" t="s">
        <v>22</v>
      </c>
      <c r="E4272" s="4" t="s">
        <v>22</v>
      </c>
      <c r="F4272" s="4" t="s">
        <v>22</v>
      </c>
      <c r="G4272" s="4" t="s">
        <v>10</v>
      </c>
      <c r="H4272" s="4" t="s">
        <v>10</v>
      </c>
    </row>
    <row r="4273" spans="1:9">
      <c r="A4273" t="n">
        <v>35110</v>
      </c>
      <c r="B4273" s="67" t="n">
        <v>60</v>
      </c>
      <c r="C4273" s="7" t="n">
        <v>0</v>
      </c>
      <c r="D4273" s="7" t="n">
        <v>0</v>
      </c>
      <c r="E4273" s="7" t="n">
        <v>0</v>
      </c>
      <c r="F4273" s="7" t="n">
        <v>0</v>
      </c>
      <c r="G4273" s="7" t="n">
        <v>0</v>
      </c>
      <c r="H4273" s="7" t="n">
        <v>1</v>
      </c>
    </row>
    <row r="4274" spans="1:9">
      <c r="A4274" t="s">
        <v>4</v>
      </c>
      <c r="B4274" s="4" t="s">
        <v>5</v>
      </c>
      <c r="C4274" s="4" t="s">
        <v>10</v>
      </c>
      <c r="D4274" s="4" t="s">
        <v>22</v>
      </c>
      <c r="E4274" s="4" t="s">
        <v>22</v>
      </c>
      <c r="F4274" s="4" t="s">
        <v>22</v>
      </c>
      <c r="G4274" s="4" t="s">
        <v>10</v>
      </c>
      <c r="H4274" s="4" t="s">
        <v>10</v>
      </c>
    </row>
    <row r="4275" spans="1:9">
      <c r="A4275" t="n">
        <v>35129</v>
      </c>
      <c r="B4275" s="67" t="n">
        <v>60</v>
      </c>
      <c r="C4275" s="7" t="n">
        <v>0</v>
      </c>
      <c r="D4275" s="7" t="n">
        <v>0</v>
      </c>
      <c r="E4275" s="7" t="n">
        <v>0</v>
      </c>
      <c r="F4275" s="7" t="n">
        <v>0</v>
      </c>
      <c r="G4275" s="7" t="n">
        <v>0</v>
      </c>
      <c r="H4275" s="7" t="n">
        <v>0</v>
      </c>
    </row>
    <row r="4276" spans="1:9">
      <c r="A4276" t="s">
        <v>4</v>
      </c>
      <c r="B4276" s="4" t="s">
        <v>5</v>
      </c>
      <c r="C4276" s="4" t="s">
        <v>10</v>
      </c>
      <c r="D4276" s="4" t="s">
        <v>10</v>
      </c>
      <c r="E4276" s="4" t="s">
        <v>10</v>
      </c>
    </row>
    <row r="4277" spans="1:9">
      <c r="A4277" t="n">
        <v>35148</v>
      </c>
      <c r="B4277" s="58" t="n">
        <v>61</v>
      </c>
      <c r="C4277" s="7" t="n">
        <v>0</v>
      </c>
      <c r="D4277" s="7" t="n">
        <v>65533</v>
      </c>
      <c r="E4277" s="7" t="n">
        <v>0</v>
      </c>
    </row>
    <row r="4278" spans="1:9">
      <c r="A4278" t="s">
        <v>4</v>
      </c>
      <c r="B4278" s="4" t="s">
        <v>5</v>
      </c>
      <c r="C4278" s="4" t="s">
        <v>10</v>
      </c>
      <c r="D4278" s="4" t="s">
        <v>22</v>
      </c>
      <c r="E4278" s="4" t="s">
        <v>22</v>
      </c>
      <c r="F4278" s="4" t="s">
        <v>22</v>
      </c>
      <c r="G4278" s="4" t="s">
        <v>10</v>
      </c>
      <c r="H4278" s="4" t="s">
        <v>10</v>
      </c>
    </row>
    <row r="4279" spans="1:9">
      <c r="A4279" t="n">
        <v>35155</v>
      </c>
      <c r="B4279" s="67" t="n">
        <v>60</v>
      </c>
      <c r="C4279" s="7" t="n">
        <v>16</v>
      </c>
      <c r="D4279" s="7" t="n">
        <v>0</v>
      </c>
      <c r="E4279" s="7" t="n">
        <v>0</v>
      </c>
      <c r="F4279" s="7" t="n">
        <v>0</v>
      </c>
      <c r="G4279" s="7" t="n">
        <v>0</v>
      </c>
      <c r="H4279" s="7" t="n">
        <v>1</v>
      </c>
    </row>
    <row r="4280" spans="1:9">
      <c r="A4280" t="s">
        <v>4</v>
      </c>
      <c r="B4280" s="4" t="s">
        <v>5</v>
      </c>
      <c r="C4280" s="4" t="s">
        <v>10</v>
      </c>
      <c r="D4280" s="4" t="s">
        <v>22</v>
      </c>
      <c r="E4280" s="4" t="s">
        <v>22</v>
      </c>
      <c r="F4280" s="4" t="s">
        <v>22</v>
      </c>
      <c r="G4280" s="4" t="s">
        <v>10</v>
      </c>
      <c r="H4280" s="4" t="s">
        <v>10</v>
      </c>
    </row>
    <row r="4281" spans="1:9">
      <c r="A4281" t="n">
        <v>35174</v>
      </c>
      <c r="B4281" s="67" t="n">
        <v>60</v>
      </c>
      <c r="C4281" s="7" t="n">
        <v>16</v>
      </c>
      <c r="D4281" s="7" t="n">
        <v>0</v>
      </c>
      <c r="E4281" s="7" t="n">
        <v>0</v>
      </c>
      <c r="F4281" s="7" t="n">
        <v>0</v>
      </c>
      <c r="G4281" s="7" t="n">
        <v>0</v>
      </c>
      <c r="H4281" s="7" t="n">
        <v>0</v>
      </c>
    </row>
    <row r="4282" spans="1:9">
      <c r="A4282" t="s">
        <v>4</v>
      </c>
      <c r="B4282" s="4" t="s">
        <v>5</v>
      </c>
      <c r="C4282" s="4" t="s">
        <v>10</v>
      </c>
      <c r="D4282" s="4" t="s">
        <v>10</v>
      </c>
      <c r="E4282" s="4" t="s">
        <v>10</v>
      </c>
    </row>
    <row r="4283" spans="1:9">
      <c r="A4283" t="n">
        <v>35193</v>
      </c>
      <c r="B4283" s="58" t="n">
        <v>61</v>
      </c>
      <c r="C4283" s="7" t="n">
        <v>16</v>
      </c>
      <c r="D4283" s="7" t="n">
        <v>65533</v>
      </c>
      <c r="E4283" s="7" t="n">
        <v>0</v>
      </c>
    </row>
    <row r="4284" spans="1:9">
      <c r="A4284" t="s">
        <v>4</v>
      </c>
      <c r="B4284" s="4" t="s">
        <v>5</v>
      </c>
      <c r="C4284" s="4" t="s">
        <v>10</v>
      </c>
      <c r="D4284" s="4" t="s">
        <v>22</v>
      </c>
      <c r="E4284" s="4" t="s">
        <v>22</v>
      </c>
      <c r="F4284" s="4" t="s">
        <v>22</v>
      </c>
      <c r="G4284" s="4" t="s">
        <v>10</v>
      </c>
      <c r="H4284" s="4" t="s">
        <v>10</v>
      </c>
    </row>
    <row r="4285" spans="1:9">
      <c r="A4285" t="n">
        <v>35200</v>
      </c>
      <c r="B4285" s="67" t="n">
        <v>60</v>
      </c>
      <c r="C4285" s="7" t="n">
        <v>7032</v>
      </c>
      <c r="D4285" s="7" t="n">
        <v>0</v>
      </c>
      <c r="E4285" s="7" t="n">
        <v>0</v>
      </c>
      <c r="F4285" s="7" t="n">
        <v>0</v>
      </c>
      <c r="G4285" s="7" t="n">
        <v>0</v>
      </c>
      <c r="H4285" s="7" t="n">
        <v>1</v>
      </c>
    </row>
    <row r="4286" spans="1:9">
      <c r="A4286" t="s">
        <v>4</v>
      </c>
      <c r="B4286" s="4" t="s">
        <v>5</v>
      </c>
      <c r="C4286" s="4" t="s">
        <v>10</v>
      </c>
      <c r="D4286" s="4" t="s">
        <v>22</v>
      </c>
      <c r="E4286" s="4" t="s">
        <v>22</v>
      </c>
      <c r="F4286" s="4" t="s">
        <v>22</v>
      </c>
      <c r="G4286" s="4" t="s">
        <v>10</v>
      </c>
      <c r="H4286" s="4" t="s">
        <v>10</v>
      </c>
    </row>
    <row r="4287" spans="1:9">
      <c r="A4287" t="n">
        <v>35219</v>
      </c>
      <c r="B4287" s="67" t="n">
        <v>60</v>
      </c>
      <c r="C4287" s="7" t="n">
        <v>7032</v>
      </c>
      <c r="D4287" s="7" t="n">
        <v>0</v>
      </c>
      <c r="E4287" s="7" t="n">
        <v>0</v>
      </c>
      <c r="F4287" s="7" t="n">
        <v>0</v>
      </c>
      <c r="G4287" s="7" t="n">
        <v>0</v>
      </c>
      <c r="H4287" s="7" t="n">
        <v>0</v>
      </c>
    </row>
    <row r="4288" spans="1:9">
      <c r="A4288" t="s">
        <v>4</v>
      </c>
      <c r="B4288" s="4" t="s">
        <v>5</v>
      </c>
      <c r="C4288" s="4" t="s">
        <v>10</v>
      </c>
      <c r="D4288" s="4" t="s">
        <v>10</v>
      </c>
      <c r="E4288" s="4" t="s">
        <v>10</v>
      </c>
    </row>
    <row r="4289" spans="1:8">
      <c r="A4289" t="n">
        <v>35238</v>
      </c>
      <c r="B4289" s="58" t="n">
        <v>61</v>
      </c>
      <c r="C4289" s="7" t="n">
        <v>7032</v>
      </c>
      <c r="D4289" s="7" t="n">
        <v>65533</v>
      </c>
      <c r="E4289" s="7" t="n">
        <v>0</v>
      </c>
    </row>
    <row r="4290" spans="1:8">
      <c r="A4290" t="s">
        <v>4</v>
      </c>
      <c r="B4290" s="4" t="s">
        <v>5</v>
      </c>
      <c r="C4290" s="4" t="s">
        <v>10</v>
      </c>
      <c r="D4290" s="4" t="s">
        <v>22</v>
      </c>
      <c r="E4290" s="4" t="s">
        <v>22</v>
      </c>
      <c r="F4290" s="4" t="s">
        <v>22</v>
      </c>
      <c r="G4290" s="4" t="s">
        <v>10</v>
      </c>
      <c r="H4290" s="4" t="s">
        <v>10</v>
      </c>
    </row>
    <row r="4291" spans="1:8">
      <c r="A4291" t="n">
        <v>35245</v>
      </c>
      <c r="B4291" s="67" t="n">
        <v>60</v>
      </c>
      <c r="C4291" s="7" t="n">
        <v>17</v>
      </c>
      <c r="D4291" s="7" t="n">
        <v>0</v>
      </c>
      <c r="E4291" s="7" t="n">
        <v>0</v>
      </c>
      <c r="F4291" s="7" t="n">
        <v>0</v>
      </c>
      <c r="G4291" s="7" t="n">
        <v>0</v>
      </c>
      <c r="H4291" s="7" t="n">
        <v>1</v>
      </c>
    </row>
    <row r="4292" spans="1:8">
      <c r="A4292" t="s">
        <v>4</v>
      </c>
      <c r="B4292" s="4" t="s">
        <v>5</v>
      </c>
      <c r="C4292" s="4" t="s">
        <v>10</v>
      </c>
      <c r="D4292" s="4" t="s">
        <v>22</v>
      </c>
      <c r="E4292" s="4" t="s">
        <v>22</v>
      </c>
      <c r="F4292" s="4" t="s">
        <v>22</v>
      </c>
      <c r="G4292" s="4" t="s">
        <v>10</v>
      </c>
      <c r="H4292" s="4" t="s">
        <v>10</v>
      </c>
    </row>
    <row r="4293" spans="1:8">
      <c r="A4293" t="n">
        <v>35264</v>
      </c>
      <c r="B4293" s="67" t="n">
        <v>60</v>
      </c>
      <c r="C4293" s="7" t="n">
        <v>17</v>
      </c>
      <c r="D4293" s="7" t="n">
        <v>0</v>
      </c>
      <c r="E4293" s="7" t="n">
        <v>0</v>
      </c>
      <c r="F4293" s="7" t="n">
        <v>0</v>
      </c>
      <c r="G4293" s="7" t="n">
        <v>0</v>
      </c>
      <c r="H4293" s="7" t="n">
        <v>0</v>
      </c>
    </row>
    <row r="4294" spans="1:8">
      <c r="A4294" t="s">
        <v>4</v>
      </c>
      <c r="B4294" s="4" t="s">
        <v>5</v>
      </c>
      <c r="C4294" s="4" t="s">
        <v>10</v>
      </c>
      <c r="D4294" s="4" t="s">
        <v>10</v>
      </c>
      <c r="E4294" s="4" t="s">
        <v>10</v>
      </c>
    </row>
    <row r="4295" spans="1:8">
      <c r="A4295" t="n">
        <v>35283</v>
      </c>
      <c r="B4295" s="58" t="n">
        <v>61</v>
      </c>
      <c r="C4295" s="7" t="n">
        <v>17</v>
      </c>
      <c r="D4295" s="7" t="n">
        <v>65533</v>
      </c>
      <c r="E4295" s="7" t="n">
        <v>0</v>
      </c>
    </row>
    <row r="4296" spans="1:8">
      <c r="A4296" t="s">
        <v>4</v>
      </c>
      <c r="B4296" s="4" t="s">
        <v>5</v>
      </c>
      <c r="C4296" s="4" t="s">
        <v>13</v>
      </c>
      <c r="D4296" s="4" t="s">
        <v>10</v>
      </c>
    </row>
    <row r="4297" spans="1:8">
      <c r="A4297" t="n">
        <v>35290</v>
      </c>
      <c r="B4297" s="34" t="n">
        <v>58</v>
      </c>
      <c r="C4297" s="7" t="n">
        <v>255</v>
      </c>
      <c r="D4297" s="7" t="n">
        <v>0</v>
      </c>
    </row>
    <row r="4298" spans="1:8">
      <c r="A4298" t="s">
        <v>4</v>
      </c>
      <c r="B4298" s="4" t="s">
        <v>5</v>
      </c>
      <c r="C4298" s="4" t="s">
        <v>13</v>
      </c>
      <c r="D4298" s="4" t="s">
        <v>10</v>
      </c>
      <c r="E4298" s="4" t="s">
        <v>6</v>
      </c>
      <c r="F4298" s="4" t="s">
        <v>6</v>
      </c>
      <c r="G4298" s="4" t="s">
        <v>6</v>
      </c>
      <c r="H4298" s="4" t="s">
        <v>6</v>
      </c>
    </row>
    <row r="4299" spans="1:8">
      <c r="A4299" t="n">
        <v>35294</v>
      </c>
      <c r="B4299" s="36" t="n">
        <v>51</v>
      </c>
      <c r="C4299" s="7" t="n">
        <v>3</v>
      </c>
      <c r="D4299" s="7" t="n">
        <v>0</v>
      </c>
      <c r="E4299" s="7" t="s">
        <v>121</v>
      </c>
      <c r="F4299" s="7" t="s">
        <v>51</v>
      </c>
      <c r="G4299" s="7" t="s">
        <v>50</v>
      </c>
      <c r="H4299" s="7" t="s">
        <v>51</v>
      </c>
    </row>
    <row r="4300" spans="1:8">
      <c r="A4300" t="s">
        <v>4</v>
      </c>
      <c r="B4300" s="4" t="s">
        <v>5</v>
      </c>
      <c r="C4300" s="4" t="s">
        <v>13</v>
      </c>
      <c r="D4300" s="4" t="s">
        <v>10</v>
      </c>
      <c r="E4300" s="4" t="s">
        <v>6</v>
      </c>
      <c r="F4300" s="4" t="s">
        <v>6</v>
      </c>
      <c r="G4300" s="4" t="s">
        <v>6</v>
      </c>
      <c r="H4300" s="4" t="s">
        <v>6</v>
      </c>
    </row>
    <row r="4301" spans="1:8">
      <c r="A4301" t="n">
        <v>35307</v>
      </c>
      <c r="B4301" s="36" t="n">
        <v>51</v>
      </c>
      <c r="C4301" s="7" t="n">
        <v>3</v>
      </c>
      <c r="D4301" s="7" t="n">
        <v>16</v>
      </c>
      <c r="E4301" s="7" t="s">
        <v>121</v>
      </c>
      <c r="F4301" s="7" t="s">
        <v>51</v>
      </c>
      <c r="G4301" s="7" t="s">
        <v>50</v>
      </c>
      <c r="H4301" s="7" t="s">
        <v>51</v>
      </c>
    </row>
    <row r="4302" spans="1:8">
      <c r="A4302" t="s">
        <v>4</v>
      </c>
      <c r="B4302" s="4" t="s">
        <v>5</v>
      </c>
      <c r="C4302" s="4" t="s">
        <v>13</v>
      </c>
      <c r="D4302" s="4" t="s">
        <v>10</v>
      </c>
      <c r="E4302" s="4" t="s">
        <v>6</v>
      </c>
      <c r="F4302" s="4" t="s">
        <v>6</v>
      </c>
      <c r="G4302" s="4" t="s">
        <v>6</v>
      </c>
      <c r="H4302" s="4" t="s">
        <v>6</v>
      </c>
    </row>
    <row r="4303" spans="1:8">
      <c r="A4303" t="n">
        <v>35320</v>
      </c>
      <c r="B4303" s="36" t="n">
        <v>51</v>
      </c>
      <c r="C4303" s="7" t="n">
        <v>3</v>
      </c>
      <c r="D4303" s="7" t="n">
        <v>17</v>
      </c>
      <c r="E4303" s="7" t="s">
        <v>121</v>
      </c>
      <c r="F4303" s="7" t="s">
        <v>51</v>
      </c>
      <c r="G4303" s="7" t="s">
        <v>50</v>
      </c>
      <c r="H4303" s="7" t="s">
        <v>51</v>
      </c>
    </row>
    <row r="4304" spans="1:8">
      <c r="A4304" t="s">
        <v>4</v>
      </c>
      <c r="B4304" s="4" t="s">
        <v>5</v>
      </c>
      <c r="C4304" s="4" t="s">
        <v>10</v>
      </c>
      <c r="D4304" s="4" t="s">
        <v>13</v>
      </c>
      <c r="E4304" s="4" t="s">
        <v>22</v>
      </c>
      <c r="F4304" s="4" t="s">
        <v>10</v>
      </c>
    </row>
    <row r="4305" spans="1:8">
      <c r="A4305" t="n">
        <v>35333</v>
      </c>
      <c r="B4305" s="60" t="n">
        <v>59</v>
      </c>
      <c r="C4305" s="7" t="n">
        <v>0</v>
      </c>
      <c r="D4305" s="7" t="n">
        <v>1</v>
      </c>
      <c r="E4305" s="7" t="n">
        <v>0.150000005960464</v>
      </c>
      <c r="F4305" s="7" t="n">
        <v>0</v>
      </c>
    </row>
    <row r="4306" spans="1:8">
      <c r="A4306" t="s">
        <v>4</v>
      </c>
      <c r="B4306" s="4" t="s">
        <v>5</v>
      </c>
      <c r="C4306" s="4" t="s">
        <v>10</v>
      </c>
    </row>
    <row r="4307" spans="1:8">
      <c r="A4307" t="n">
        <v>35343</v>
      </c>
      <c r="B4307" s="30" t="n">
        <v>16</v>
      </c>
      <c r="C4307" s="7" t="n">
        <v>50</v>
      </c>
    </row>
    <row r="4308" spans="1:8">
      <c r="A4308" t="s">
        <v>4</v>
      </c>
      <c r="B4308" s="4" t="s">
        <v>5</v>
      </c>
      <c r="C4308" s="4" t="s">
        <v>10</v>
      </c>
      <c r="D4308" s="4" t="s">
        <v>13</v>
      </c>
      <c r="E4308" s="4" t="s">
        <v>22</v>
      </c>
      <c r="F4308" s="4" t="s">
        <v>10</v>
      </c>
    </row>
    <row r="4309" spans="1:8">
      <c r="A4309" t="n">
        <v>35346</v>
      </c>
      <c r="B4309" s="60" t="n">
        <v>59</v>
      </c>
      <c r="C4309" s="7" t="n">
        <v>16</v>
      </c>
      <c r="D4309" s="7" t="n">
        <v>1</v>
      </c>
      <c r="E4309" s="7" t="n">
        <v>0.150000005960464</v>
      </c>
      <c r="F4309" s="7" t="n">
        <v>0</v>
      </c>
    </row>
    <row r="4310" spans="1:8">
      <c r="A4310" t="s">
        <v>4</v>
      </c>
      <c r="B4310" s="4" t="s">
        <v>5</v>
      </c>
      <c r="C4310" s="4" t="s">
        <v>10</v>
      </c>
    </row>
    <row r="4311" spans="1:8">
      <c r="A4311" t="n">
        <v>35356</v>
      </c>
      <c r="B4311" s="30" t="n">
        <v>16</v>
      </c>
      <c r="C4311" s="7" t="n">
        <v>50</v>
      </c>
    </row>
    <row r="4312" spans="1:8">
      <c r="A4312" t="s">
        <v>4</v>
      </c>
      <c r="B4312" s="4" t="s">
        <v>5</v>
      </c>
      <c r="C4312" s="4" t="s">
        <v>10</v>
      </c>
      <c r="D4312" s="4" t="s">
        <v>13</v>
      </c>
      <c r="E4312" s="4" t="s">
        <v>22</v>
      </c>
      <c r="F4312" s="4" t="s">
        <v>10</v>
      </c>
    </row>
    <row r="4313" spans="1:8">
      <c r="A4313" t="n">
        <v>35359</v>
      </c>
      <c r="B4313" s="60" t="n">
        <v>59</v>
      </c>
      <c r="C4313" s="7" t="n">
        <v>17</v>
      </c>
      <c r="D4313" s="7" t="n">
        <v>1</v>
      </c>
      <c r="E4313" s="7" t="n">
        <v>0.150000005960464</v>
      </c>
      <c r="F4313" s="7" t="n">
        <v>0</v>
      </c>
    </row>
    <row r="4314" spans="1:8">
      <c r="A4314" t="s">
        <v>4</v>
      </c>
      <c r="B4314" s="4" t="s">
        <v>5</v>
      </c>
      <c r="C4314" s="4" t="s">
        <v>10</v>
      </c>
    </row>
    <row r="4315" spans="1:8">
      <c r="A4315" t="n">
        <v>35369</v>
      </c>
      <c r="B4315" s="30" t="n">
        <v>16</v>
      </c>
      <c r="C4315" s="7" t="n">
        <v>50</v>
      </c>
    </row>
    <row r="4316" spans="1:8">
      <c r="A4316" t="s">
        <v>4</v>
      </c>
      <c r="B4316" s="4" t="s">
        <v>5</v>
      </c>
      <c r="C4316" s="4" t="s">
        <v>10</v>
      </c>
      <c r="D4316" s="4" t="s">
        <v>13</v>
      </c>
      <c r="E4316" s="4" t="s">
        <v>22</v>
      </c>
      <c r="F4316" s="4" t="s">
        <v>10</v>
      </c>
    </row>
    <row r="4317" spans="1:8">
      <c r="A4317" t="n">
        <v>35372</v>
      </c>
      <c r="B4317" s="60" t="n">
        <v>59</v>
      </c>
      <c r="C4317" s="7" t="n">
        <v>7032</v>
      </c>
      <c r="D4317" s="7" t="n">
        <v>1</v>
      </c>
      <c r="E4317" s="7" t="n">
        <v>0.150000005960464</v>
      </c>
      <c r="F4317" s="7" t="n">
        <v>0</v>
      </c>
    </row>
    <row r="4318" spans="1:8">
      <c r="A4318" t="s">
        <v>4</v>
      </c>
      <c r="B4318" s="4" t="s">
        <v>5</v>
      </c>
      <c r="C4318" s="4" t="s">
        <v>10</v>
      </c>
    </row>
    <row r="4319" spans="1:8">
      <c r="A4319" t="n">
        <v>35382</v>
      </c>
      <c r="B4319" s="30" t="n">
        <v>16</v>
      </c>
      <c r="C4319" s="7" t="n">
        <v>1000</v>
      </c>
    </row>
    <row r="4320" spans="1:8">
      <c r="A4320" t="s">
        <v>4</v>
      </c>
      <c r="B4320" s="4" t="s">
        <v>5</v>
      </c>
      <c r="C4320" s="4" t="s">
        <v>13</v>
      </c>
      <c r="D4320" s="4" t="s">
        <v>13</v>
      </c>
      <c r="E4320" s="4" t="s">
        <v>22</v>
      </c>
      <c r="F4320" s="4" t="s">
        <v>22</v>
      </c>
      <c r="G4320" s="4" t="s">
        <v>22</v>
      </c>
      <c r="H4320" s="4" t="s">
        <v>10</v>
      </c>
    </row>
    <row r="4321" spans="1:8">
      <c r="A4321" t="n">
        <v>35385</v>
      </c>
      <c r="B4321" s="32" t="n">
        <v>45</v>
      </c>
      <c r="C4321" s="7" t="n">
        <v>2</v>
      </c>
      <c r="D4321" s="7" t="n">
        <v>3</v>
      </c>
      <c r="E4321" s="7" t="n">
        <v>88.4499969482422</v>
      </c>
      <c r="F4321" s="7" t="n">
        <v>37.6800003051758</v>
      </c>
      <c r="G4321" s="7" t="n">
        <v>-229.839996337891</v>
      </c>
      <c r="H4321" s="7" t="n">
        <v>3000</v>
      </c>
    </row>
    <row r="4322" spans="1:8">
      <c r="A4322" t="s">
        <v>4</v>
      </c>
      <c r="B4322" s="4" t="s">
        <v>5</v>
      </c>
      <c r="C4322" s="4" t="s">
        <v>13</v>
      </c>
      <c r="D4322" s="4" t="s">
        <v>13</v>
      </c>
      <c r="E4322" s="4" t="s">
        <v>22</v>
      </c>
      <c r="F4322" s="4" t="s">
        <v>22</v>
      </c>
      <c r="G4322" s="4" t="s">
        <v>22</v>
      </c>
      <c r="H4322" s="4" t="s">
        <v>10</v>
      </c>
      <c r="I4322" s="4" t="s">
        <v>13</v>
      </c>
    </row>
    <row r="4323" spans="1:8">
      <c r="A4323" t="n">
        <v>35402</v>
      </c>
      <c r="B4323" s="32" t="n">
        <v>45</v>
      </c>
      <c r="C4323" s="7" t="n">
        <v>4</v>
      </c>
      <c r="D4323" s="7" t="n">
        <v>3</v>
      </c>
      <c r="E4323" s="7" t="n">
        <v>350.829986572266</v>
      </c>
      <c r="F4323" s="7" t="n">
        <v>183.059997558594</v>
      </c>
      <c r="G4323" s="7" t="n">
        <v>0</v>
      </c>
      <c r="H4323" s="7" t="n">
        <v>3000</v>
      </c>
      <c r="I4323" s="7" t="n">
        <v>1</v>
      </c>
    </row>
    <row r="4324" spans="1:8">
      <c r="A4324" t="s">
        <v>4</v>
      </c>
      <c r="B4324" s="4" t="s">
        <v>5</v>
      </c>
      <c r="C4324" s="4" t="s">
        <v>10</v>
      </c>
      <c r="D4324" s="4" t="s">
        <v>22</v>
      </c>
      <c r="E4324" s="4" t="s">
        <v>22</v>
      </c>
      <c r="F4324" s="4" t="s">
        <v>13</v>
      </c>
    </row>
    <row r="4325" spans="1:8">
      <c r="A4325" t="n">
        <v>35420</v>
      </c>
      <c r="B4325" s="70" t="n">
        <v>52</v>
      </c>
      <c r="C4325" s="7" t="n">
        <v>0</v>
      </c>
      <c r="D4325" s="7" t="n">
        <v>6.69999980926514</v>
      </c>
      <c r="E4325" s="7" t="n">
        <v>10</v>
      </c>
      <c r="F4325" s="7" t="n">
        <v>0</v>
      </c>
    </row>
    <row r="4326" spans="1:8">
      <c r="A4326" t="s">
        <v>4</v>
      </c>
      <c r="B4326" s="4" t="s">
        <v>5</v>
      </c>
      <c r="C4326" s="4" t="s">
        <v>10</v>
      </c>
      <c r="D4326" s="4" t="s">
        <v>22</v>
      </c>
      <c r="E4326" s="4" t="s">
        <v>22</v>
      </c>
      <c r="F4326" s="4" t="s">
        <v>13</v>
      </c>
    </row>
    <row r="4327" spans="1:8">
      <c r="A4327" t="n">
        <v>35432</v>
      </c>
      <c r="B4327" s="70" t="n">
        <v>52</v>
      </c>
      <c r="C4327" s="7" t="n">
        <v>16</v>
      </c>
      <c r="D4327" s="7" t="n">
        <v>6.69999980926514</v>
      </c>
      <c r="E4327" s="7" t="n">
        <v>10</v>
      </c>
      <c r="F4327" s="7" t="n">
        <v>0</v>
      </c>
    </row>
    <row r="4328" spans="1:8">
      <c r="A4328" t="s">
        <v>4</v>
      </c>
      <c r="B4328" s="4" t="s">
        <v>5</v>
      </c>
      <c r="C4328" s="4" t="s">
        <v>10</v>
      </c>
      <c r="D4328" s="4" t="s">
        <v>22</v>
      </c>
      <c r="E4328" s="4" t="s">
        <v>22</v>
      </c>
      <c r="F4328" s="4" t="s">
        <v>13</v>
      </c>
    </row>
    <row r="4329" spans="1:8">
      <c r="A4329" t="n">
        <v>35444</v>
      </c>
      <c r="B4329" s="70" t="n">
        <v>52</v>
      </c>
      <c r="C4329" s="7" t="n">
        <v>7032</v>
      </c>
      <c r="D4329" s="7" t="n">
        <v>6.69999980926514</v>
      </c>
      <c r="E4329" s="7" t="n">
        <v>10</v>
      </c>
      <c r="F4329" s="7" t="n">
        <v>0</v>
      </c>
    </row>
    <row r="4330" spans="1:8">
      <c r="A4330" t="s">
        <v>4</v>
      </c>
      <c r="B4330" s="4" t="s">
        <v>5</v>
      </c>
      <c r="C4330" s="4" t="s">
        <v>10</v>
      </c>
      <c r="D4330" s="4" t="s">
        <v>22</v>
      </c>
      <c r="E4330" s="4" t="s">
        <v>22</v>
      </c>
      <c r="F4330" s="4" t="s">
        <v>13</v>
      </c>
    </row>
    <row r="4331" spans="1:8">
      <c r="A4331" t="n">
        <v>35456</v>
      </c>
      <c r="B4331" s="70" t="n">
        <v>52</v>
      </c>
      <c r="C4331" s="7" t="n">
        <v>17</v>
      </c>
      <c r="D4331" s="7" t="n">
        <v>6.69999980926514</v>
      </c>
      <c r="E4331" s="7" t="n">
        <v>10</v>
      </c>
      <c r="F4331" s="7" t="n">
        <v>0</v>
      </c>
    </row>
    <row r="4332" spans="1:8">
      <c r="A4332" t="s">
        <v>4</v>
      </c>
      <c r="B4332" s="4" t="s">
        <v>5</v>
      </c>
      <c r="C4332" s="4" t="s">
        <v>10</v>
      </c>
    </row>
    <row r="4333" spans="1:8">
      <c r="A4333" t="n">
        <v>35468</v>
      </c>
      <c r="B4333" s="71" t="n">
        <v>54</v>
      </c>
      <c r="C4333" s="7" t="n">
        <v>0</v>
      </c>
    </row>
    <row r="4334" spans="1:8">
      <c r="A4334" t="s">
        <v>4</v>
      </c>
      <c r="B4334" s="4" t="s">
        <v>5</v>
      </c>
      <c r="C4334" s="4" t="s">
        <v>10</v>
      </c>
    </row>
    <row r="4335" spans="1:8">
      <c r="A4335" t="n">
        <v>35471</v>
      </c>
      <c r="B4335" s="71" t="n">
        <v>54</v>
      </c>
      <c r="C4335" s="7" t="n">
        <v>7032</v>
      </c>
    </row>
    <row r="4336" spans="1:8">
      <c r="A4336" t="s">
        <v>4</v>
      </c>
      <c r="B4336" s="4" t="s">
        <v>5</v>
      </c>
      <c r="C4336" s="4" t="s">
        <v>10</v>
      </c>
    </row>
    <row r="4337" spans="1:9">
      <c r="A4337" t="n">
        <v>35474</v>
      </c>
      <c r="B4337" s="71" t="n">
        <v>54</v>
      </c>
      <c r="C4337" s="7" t="n">
        <v>16</v>
      </c>
    </row>
    <row r="4338" spans="1:9">
      <c r="A4338" t="s">
        <v>4</v>
      </c>
      <c r="B4338" s="4" t="s">
        <v>5</v>
      </c>
      <c r="C4338" s="4" t="s">
        <v>10</v>
      </c>
    </row>
    <row r="4339" spans="1:9">
      <c r="A4339" t="n">
        <v>35477</v>
      </c>
      <c r="B4339" s="71" t="n">
        <v>54</v>
      </c>
      <c r="C4339" s="7" t="n">
        <v>17</v>
      </c>
    </row>
    <row r="4340" spans="1:9">
      <c r="A4340" t="s">
        <v>4</v>
      </c>
      <c r="B4340" s="4" t="s">
        <v>5</v>
      </c>
      <c r="C4340" s="4" t="s">
        <v>10</v>
      </c>
    </row>
    <row r="4341" spans="1:9">
      <c r="A4341" t="n">
        <v>35480</v>
      </c>
      <c r="B4341" s="30" t="n">
        <v>16</v>
      </c>
      <c r="C4341" s="7" t="n">
        <v>1500</v>
      </c>
    </row>
    <row r="4342" spans="1:9">
      <c r="A4342" t="s">
        <v>4</v>
      </c>
      <c r="B4342" s="4" t="s">
        <v>5</v>
      </c>
      <c r="C4342" s="4" t="s">
        <v>13</v>
      </c>
      <c r="D4342" s="4" t="s">
        <v>13</v>
      </c>
      <c r="E4342" s="4" t="s">
        <v>13</v>
      </c>
      <c r="F4342" s="4" t="s">
        <v>13</v>
      </c>
    </row>
    <row r="4343" spans="1:9">
      <c r="A4343" t="n">
        <v>35483</v>
      </c>
      <c r="B4343" s="8" t="n">
        <v>14</v>
      </c>
      <c r="C4343" s="7" t="n">
        <v>0</v>
      </c>
      <c r="D4343" s="7" t="n">
        <v>1</v>
      </c>
      <c r="E4343" s="7" t="n">
        <v>0</v>
      </c>
      <c r="F4343" s="7" t="n">
        <v>0</v>
      </c>
    </row>
    <row r="4344" spans="1:9">
      <c r="A4344" t="s">
        <v>4</v>
      </c>
      <c r="B4344" s="4" t="s">
        <v>5</v>
      </c>
      <c r="C4344" s="4" t="s">
        <v>13</v>
      </c>
      <c r="D4344" s="4" t="s">
        <v>10</v>
      </c>
      <c r="E4344" s="4" t="s">
        <v>6</v>
      </c>
    </row>
    <row r="4345" spans="1:9">
      <c r="A4345" t="n">
        <v>35488</v>
      </c>
      <c r="B4345" s="36" t="n">
        <v>51</v>
      </c>
      <c r="C4345" s="7" t="n">
        <v>4</v>
      </c>
      <c r="D4345" s="7" t="n">
        <v>0</v>
      </c>
      <c r="E4345" s="7" t="s">
        <v>67</v>
      </c>
    </row>
    <row r="4346" spans="1:9">
      <c r="A4346" t="s">
        <v>4</v>
      </c>
      <c r="B4346" s="4" t="s">
        <v>5</v>
      </c>
      <c r="C4346" s="4" t="s">
        <v>10</v>
      </c>
    </row>
    <row r="4347" spans="1:9">
      <c r="A4347" t="n">
        <v>35501</v>
      </c>
      <c r="B4347" s="30" t="n">
        <v>16</v>
      </c>
      <c r="C4347" s="7" t="n">
        <v>0</v>
      </c>
    </row>
    <row r="4348" spans="1:9">
      <c r="A4348" t="s">
        <v>4</v>
      </c>
      <c r="B4348" s="4" t="s">
        <v>5</v>
      </c>
      <c r="C4348" s="4" t="s">
        <v>10</v>
      </c>
      <c r="D4348" s="4" t="s">
        <v>13</v>
      </c>
      <c r="E4348" s="4" t="s">
        <v>9</v>
      </c>
      <c r="F4348" s="4" t="s">
        <v>37</v>
      </c>
      <c r="G4348" s="4" t="s">
        <v>13</v>
      </c>
      <c r="H4348" s="4" t="s">
        <v>13</v>
      </c>
    </row>
    <row r="4349" spans="1:9">
      <c r="A4349" t="n">
        <v>35504</v>
      </c>
      <c r="B4349" s="37" t="n">
        <v>26</v>
      </c>
      <c r="C4349" s="7" t="n">
        <v>0</v>
      </c>
      <c r="D4349" s="7" t="n">
        <v>17</v>
      </c>
      <c r="E4349" s="7" t="n">
        <v>52438</v>
      </c>
      <c r="F4349" s="7" t="s">
        <v>351</v>
      </c>
      <c r="G4349" s="7" t="n">
        <v>2</v>
      </c>
      <c r="H4349" s="7" t="n">
        <v>0</v>
      </c>
    </row>
    <row r="4350" spans="1:9">
      <c r="A4350" t="s">
        <v>4</v>
      </c>
      <c r="B4350" s="4" t="s">
        <v>5</v>
      </c>
    </row>
    <row r="4351" spans="1:9">
      <c r="A4351" t="n">
        <v>35544</v>
      </c>
      <c r="B4351" s="28" t="n">
        <v>28</v>
      </c>
    </row>
    <row r="4352" spans="1:9">
      <c r="A4352" t="s">
        <v>4</v>
      </c>
      <c r="B4352" s="4" t="s">
        <v>5</v>
      </c>
      <c r="C4352" s="4" t="s">
        <v>9</v>
      </c>
    </row>
    <row r="4353" spans="1:8">
      <c r="A4353" t="n">
        <v>35545</v>
      </c>
      <c r="B4353" s="38" t="n">
        <v>15</v>
      </c>
      <c r="C4353" s="7" t="n">
        <v>256</v>
      </c>
    </row>
    <row r="4354" spans="1:8">
      <c r="A4354" t="s">
        <v>4</v>
      </c>
      <c r="B4354" s="4" t="s">
        <v>5</v>
      </c>
      <c r="C4354" s="4" t="s">
        <v>13</v>
      </c>
      <c r="D4354" s="4" t="s">
        <v>10</v>
      </c>
      <c r="E4354" s="4" t="s">
        <v>6</v>
      </c>
    </row>
    <row r="4355" spans="1:8">
      <c r="A4355" t="n">
        <v>35550</v>
      </c>
      <c r="B4355" s="36" t="n">
        <v>51</v>
      </c>
      <c r="C4355" s="7" t="n">
        <v>4</v>
      </c>
      <c r="D4355" s="7" t="n">
        <v>16</v>
      </c>
      <c r="E4355" s="7" t="s">
        <v>160</v>
      </c>
    </row>
    <row r="4356" spans="1:8">
      <c r="A4356" t="s">
        <v>4</v>
      </c>
      <c r="B4356" s="4" t="s">
        <v>5</v>
      </c>
      <c r="C4356" s="4" t="s">
        <v>10</v>
      </c>
    </row>
    <row r="4357" spans="1:8">
      <c r="A4357" t="n">
        <v>35564</v>
      </c>
      <c r="B4357" s="30" t="n">
        <v>16</v>
      </c>
      <c r="C4357" s="7" t="n">
        <v>0</v>
      </c>
    </row>
    <row r="4358" spans="1:8">
      <c r="A4358" t="s">
        <v>4</v>
      </c>
      <c r="B4358" s="4" t="s">
        <v>5</v>
      </c>
      <c r="C4358" s="4" t="s">
        <v>10</v>
      </c>
      <c r="D4358" s="4" t="s">
        <v>13</v>
      </c>
      <c r="E4358" s="4" t="s">
        <v>9</v>
      </c>
      <c r="F4358" s="4" t="s">
        <v>37</v>
      </c>
      <c r="G4358" s="4" t="s">
        <v>13</v>
      </c>
      <c r="H4358" s="4" t="s">
        <v>13</v>
      </c>
      <c r="I4358" s="4" t="s">
        <v>13</v>
      </c>
      <c r="J4358" s="4" t="s">
        <v>9</v>
      </c>
      <c r="K4358" s="4" t="s">
        <v>37</v>
      </c>
      <c r="L4358" s="4" t="s">
        <v>13</v>
      </c>
      <c r="M4358" s="4" t="s">
        <v>13</v>
      </c>
    </row>
    <row r="4359" spans="1:8">
      <c r="A4359" t="n">
        <v>35567</v>
      </c>
      <c r="B4359" s="37" t="n">
        <v>26</v>
      </c>
      <c r="C4359" s="7" t="n">
        <v>16</v>
      </c>
      <c r="D4359" s="7" t="n">
        <v>17</v>
      </c>
      <c r="E4359" s="7" t="n">
        <v>14317</v>
      </c>
      <c r="F4359" s="7" t="s">
        <v>352</v>
      </c>
      <c r="G4359" s="7" t="n">
        <v>2</v>
      </c>
      <c r="H4359" s="7" t="n">
        <v>3</v>
      </c>
      <c r="I4359" s="7" t="n">
        <v>17</v>
      </c>
      <c r="J4359" s="7" t="n">
        <v>14318</v>
      </c>
      <c r="K4359" s="7" t="s">
        <v>353</v>
      </c>
      <c r="L4359" s="7" t="n">
        <v>2</v>
      </c>
      <c r="M4359" s="7" t="n">
        <v>0</v>
      </c>
    </row>
    <row r="4360" spans="1:8">
      <c r="A4360" t="s">
        <v>4</v>
      </c>
      <c r="B4360" s="4" t="s">
        <v>5</v>
      </c>
    </row>
    <row r="4361" spans="1:8">
      <c r="A4361" t="n">
        <v>35643</v>
      </c>
      <c r="B4361" s="28" t="n">
        <v>28</v>
      </c>
    </row>
    <row r="4362" spans="1:8">
      <c r="A4362" t="s">
        <v>4</v>
      </c>
      <c r="B4362" s="4" t="s">
        <v>5</v>
      </c>
      <c r="C4362" s="4" t="s">
        <v>13</v>
      </c>
      <c r="D4362" s="4" t="s">
        <v>10</v>
      </c>
      <c r="E4362" s="4" t="s">
        <v>10</v>
      </c>
      <c r="F4362" s="4" t="s">
        <v>13</v>
      </c>
    </row>
    <row r="4363" spans="1:8">
      <c r="A4363" t="n">
        <v>35644</v>
      </c>
      <c r="B4363" s="26" t="n">
        <v>25</v>
      </c>
      <c r="C4363" s="7" t="n">
        <v>1</v>
      </c>
      <c r="D4363" s="7" t="n">
        <v>65535</v>
      </c>
      <c r="E4363" s="7" t="n">
        <v>140</v>
      </c>
      <c r="F4363" s="7" t="n">
        <v>5</v>
      </c>
    </row>
    <row r="4364" spans="1:8">
      <c r="A4364" t="s">
        <v>4</v>
      </c>
      <c r="B4364" s="4" t="s">
        <v>5</v>
      </c>
      <c r="C4364" s="4" t="s">
        <v>13</v>
      </c>
      <c r="D4364" s="4" t="s">
        <v>10</v>
      </c>
      <c r="E4364" s="4" t="s">
        <v>6</v>
      </c>
    </row>
    <row r="4365" spans="1:8">
      <c r="A4365" t="n">
        <v>35651</v>
      </c>
      <c r="B4365" s="36" t="n">
        <v>51</v>
      </c>
      <c r="C4365" s="7" t="n">
        <v>4</v>
      </c>
      <c r="D4365" s="7" t="n">
        <v>19</v>
      </c>
      <c r="E4365" s="7" t="s">
        <v>281</v>
      </c>
    </row>
    <row r="4366" spans="1:8">
      <c r="A4366" t="s">
        <v>4</v>
      </c>
      <c r="B4366" s="4" t="s">
        <v>5</v>
      </c>
      <c r="C4366" s="4" t="s">
        <v>10</v>
      </c>
    </row>
    <row r="4367" spans="1:8">
      <c r="A4367" t="n">
        <v>35665</v>
      </c>
      <c r="B4367" s="30" t="n">
        <v>16</v>
      </c>
      <c r="C4367" s="7" t="n">
        <v>0</v>
      </c>
    </row>
    <row r="4368" spans="1:8">
      <c r="A4368" t="s">
        <v>4</v>
      </c>
      <c r="B4368" s="4" t="s">
        <v>5</v>
      </c>
      <c r="C4368" s="4" t="s">
        <v>10</v>
      </c>
      <c r="D4368" s="4" t="s">
        <v>13</v>
      </c>
      <c r="E4368" s="4" t="s">
        <v>9</v>
      </c>
      <c r="F4368" s="4" t="s">
        <v>37</v>
      </c>
      <c r="G4368" s="4" t="s">
        <v>13</v>
      </c>
      <c r="H4368" s="4" t="s">
        <v>13</v>
      </c>
      <c r="I4368" s="4" t="s">
        <v>13</v>
      </c>
      <c r="J4368" s="4" t="s">
        <v>9</v>
      </c>
      <c r="K4368" s="4" t="s">
        <v>37</v>
      </c>
      <c r="L4368" s="4" t="s">
        <v>13</v>
      </c>
      <c r="M4368" s="4" t="s">
        <v>13</v>
      </c>
      <c r="N4368" s="4" t="s">
        <v>13</v>
      </c>
      <c r="O4368" s="4" t="s">
        <v>9</v>
      </c>
      <c r="P4368" s="4" t="s">
        <v>37</v>
      </c>
      <c r="Q4368" s="4" t="s">
        <v>13</v>
      </c>
      <c r="R4368" s="4" t="s">
        <v>13</v>
      </c>
    </row>
    <row r="4369" spans="1:18">
      <c r="A4369" t="n">
        <v>35668</v>
      </c>
      <c r="B4369" s="37" t="n">
        <v>26</v>
      </c>
      <c r="C4369" s="7" t="n">
        <v>19</v>
      </c>
      <c r="D4369" s="7" t="n">
        <v>17</v>
      </c>
      <c r="E4369" s="7" t="n">
        <v>29317</v>
      </c>
      <c r="F4369" s="7" t="s">
        <v>354</v>
      </c>
      <c r="G4369" s="7" t="n">
        <v>2</v>
      </c>
      <c r="H4369" s="7" t="n">
        <v>3</v>
      </c>
      <c r="I4369" s="7" t="n">
        <v>17</v>
      </c>
      <c r="J4369" s="7" t="n">
        <v>29318</v>
      </c>
      <c r="K4369" s="7" t="s">
        <v>355</v>
      </c>
      <c r="L4369" s="7" t="n">
        <v>2</v>
      </c>
      <c r="M4369" s="7" t="n">
        <v>3</v>
      </c>
      <c r="N4369" s="7" t="n">
        <v>17</v>
      </c>
      <c r="O4369" s="7" t="n">
        <v>29319</v>
      </c>
      <c r="P4369" s="7" t="s">
        <v>356</v>
      </c>
      <c r="Q4369" s="7" t="n">
        <v>2</v>
      </c>
      <c r="R4369" s="7" t="n">
        <v>0</v>
      </c>
    </row>
    <row r="4370" spans="1:18">
      <c r="A4370" t="s">
        <v>4</v>
      </c>
      <c r="B4370" s="4" t="s">
        <v>5</v>
      </c>
    </row>
    <row r="4371" spans="1:18">
      <c r="A4371" t="n">
        <v>35940</v>
      </c>
      <c r="B4371" s="28" t="n">
        <v>28</v>
      </c>
    </row>
    <row r="4372" spans="1:18">
      <c r="A4372" t="s">
        <v>4</v>
      </c>
      <c r="B4372" s="4" t="s">
        <v>5</v>
      </c>
      <c r="C4372" s="4" t="s">
        <v>13</v>
      </c>
      <c r="D4372" s="4" t="s">
        <v>10</v>
      </c>
      <c r="E4372" s="4" t="s">
        <v>10</v>
      </c>
      <c r="F4372" s="4" t="s">
        <v>13</v>
      </c>
    </row>
    <row r="4373" spans="1:18">
      <c r="A4373" t="n">
        <v>35941</v>
      </c>
      <c r="B4373" s="26" t="n">
        <v>25</v>
      </c>
      <c r="C4373" s="7" t="n">
        <v>1</v>
      </c>
      <c r="D4373" s="7" t="n">
        <v>65535</v>
      </c>
      <c r="E4373" s="7" t="n">
        <v>65535</v>
      </c>
      <c r="F4373" s="7" t="n">
        <v>0</v>
      </c>
    </row>
    <row r="4374" spans="1:18">
      <c r="A4374" t="s">
        <v>4</v>
      </c>
      <c r="B4374" s="4" t="s">
        <v>5</v>
      </c>
      <c r="C4374" s="4" t="s">
        <v>10</v>
      </c>
      <c r="D4374" s="4" t="s">
        <v>13</v>
      </c>
      <c r="E4374" s="4" t="s">
        <v>22</v>
      </c>
      <c r="F4374" s="4" t="s">
        <v>10</v>
      </c>
    </row>
    <row r="4375" spans="1:18">
      <c r="A4375" t="n">
        <v>35948</v>
      </c>
      <c r="B4375" s="60" t="n">
        <v>59</v>
      </c>
      <c r="C4375" s="7" t="n">
        <v>0</v>
      </c>
      <c r="D4375" s="7" t="n">
        <v>16</v>
      </c>
      <c r="E4375" s="7" t="n">
        <v>0.150000005960464</v>
      </c>
      <c r="F4375" s="7" t="n">
        <v>0</v>
      </c>
    </row>
    <row r="4376" spans="1:18">
      <c r="A4376" t="s">
        <v>4</v>
      </c>
      <c r="B4376" s="4" t="s">
        <v>5</v>
      </c>
      <c r="C4376" s="4" t="s">
        <v>10</v>
      </c>
    </row>
    <row r="4377" spans="1:18">
      <c r="A4377" t="n">
        <v>35958</v>
      </c>
      <c r="B4377" s="30" t="n">
        <v>16</v>
      </c>
      <c r="C4377" s="7" t="n">
        <v>50</v>
      </c>
    </row>
    <row r="4378" spans="1:18">
      <c r="A4378" t="s">
        <v>4</v>
      </c>
      <c r="B4378" s="4" t="s">
        <v>5</v>
      </c>
      <c r="C4378" s="4" t="s">
        <v>10</v>
      </c>
      <c r="D4378" s="4" t="s">
        <v>13</v>
      </c>
      <c r="E4378" s="4" t="s">
        <v>22</v>
      </c>
      <c r="F4378" s="4" t="s">
        <v>10</v>
      </c>
    </row>
    <row r="4379" spans="1:18">
      <c r="A4379" t="n">
        <v>35961</v>
      </c>
      <c r="B4379" s="60" t="n">
        <v>59</v>
      </c>
      <c r="C4379" s="7" t="n">
        <v>16</v>
      </c>
      <c r="D4379" s="7" t="n">
        <v>16</v>
      </c>
      <c r="E4379" s="7" t="n">
        <v>0.150000005960464</v>
      </c>
      <c r="F4379" s="7" t="n">
        <v>0</v>
      </c>
    </row>
    <row r="4380" spans="1:18">
      <c r="A4380" t="s">
        <v>4</v>
      </c>
      <c r="B4380" s="4" t="s">
        <v>5</v>
      </c>
      <c r="C4380" s="4" t="s">
        <v>10</v>
      </c>
    </row>
    <row r="4381" spans="1:18">
      <c r="A4381" t="n">
        <v>35971</v>
      </c>
      <c r="B4381" s="30" t="n">
        <v>16</v>
      </c>
      <c r="C4381" s="7" t="n">
        <v>50</v>
      </c>
    </row>
    <row r="4382" spans="1:18">
      <c r="A4382" t="s">
        <v>4</v>
      </c>
      <c r="B4382" s="4" t="s">
        <v>5</v>
      </c>
      <c r="C4382" s="4" t="s">
        <v>10</v>
      </c>
      <c r="D4382" s="4" t="s">
        <v>13</v>
      </c>
      <c r="E4382" s="4" t="s">
        <v>22</v>
      </c>
      <c r="F4382" s="4" t="s">
        <v>10</v>
      </c>
    </row>
    <row r="4383" spans="1:18">
      <c r="A4383" t="n">
        <v>35974</v>
      </c>
      <c r="B4383" s="60" t="n">
        <v>59</v>
      </c>
      <c r="C4383" s="7" t="n">
        <v>17</v>
      </c>
      <c r="D4383" s="7" t="n">
        <v>16</v>
      </c>
      <c r="E4383" s="7" t="n">
        <v>0.150000005960464</v>
      </c>
      <c r="F4383" s="7" t="n">
        <v>0</v>
      </c>
    </row>
    <row r="4384" spans="1:18">
      <c r="A4384" t="s">
        <v>4</v>
      </c>
      <c r="B4384" s="4" t="s">
        <v>5</v>
      </c>
      <c r="C4384" s="4" t="s">
        <v>10</v>
      </c>
    </row>
    <row r="4385" spans="1:18">
      <c r="A4385" t="n">
        <v>35984</v>
      </c>
      <c r="B4385" s="30" t="n">
        <v>16</v>
      </c>
      <c r="C4385" s="7" t="n">
        <v>1000</v>
      </c>
    </row>
    <row r="4386" spans="1:18">
      <c r="A4386" t="s">
        <v>4</v>
      </c>
      <c r="B4386" s="4" t="s">
        <v>5</v>
      </c>
      <c r="C4386" s="4" t="s">
        <v>13</v>
      </c>
      <c r="D4386" s="4" t="s">
        <v>10</v>
      </c>
      <c r="E4386" s="4" t="s">
        <v>6</v>
      </c>
    </row>
    <row r="4387" spans="1:18">
      <c r="A4387" t="n">
        <v>35987</v>
      </c>
      <c r="B4387" s="36" t="n">
        <v>51</v>
      </c>
      <c r="C4387" s="7" t="n">
        <v>4</v>
      </c>
      <c r="D4387" s="7" t="n">
        <v>0</v>
      </c>
      <c r="E4387" s="7" t="s">
        <v>122</v>
      </c>
    </row>
    <row r="4388" spans="1:18">
      <c r="A4388" t="s">
        <v>4</v>
      </c>
      <c r="B4388" s="4" t="s">
        <v>5</v>
      </c>
      <c r="C4388" s="4" t="s">
        <v>10</v>
      </c>
    </row>
    <row r="4389" spans="1:18">
      <c r="A4389" t="n">
        <v>36000</v>
      </c>
      <c r="B4389" s="30" t="n">
        <v>16</v>
      </c>
      <c r="C4389" s="7" t="n">
        <v>0</v>
      </c>
    </row>
    <row r="4390" spans="1:18">
      <c r="A4390" t="s">
        <v>4</v>
      </c>
      <c r="B4390" s="4" t="s">
        <v>5</v>
      </c>
      <c r="C4390" s="4" t="s">
        <v>10</v>
      </c>
      <c r="D4390" s="4" t="s">
        <v>13</v>
      </c>
      <c r="E4390" s="4" t="s">
        <v>9</v>
      </c>
      <c r="F4390" s="4" t="s">
        <v>37</v>
      </c>
      <c r="G4390" s="4" t="s">
        <v>13</v>
      </c>
      <c r="H4390" s="4" t="s">
        <v>13</v>
      </c>
    </row>
    <row r="4391" spans="1:18">
      <c r="A4391" t="n">
        <v>36003</v>
      </c>
      <c r="B4391" s="37" t="n">
        <v>26</v>
      </c>
      <c r="C4391" s="7" t="n">
        <v>0</v>
      </c>
      <c r="D4391" s="7" t="n">
        <v>17</v>
      </c>
      <c r="E4391" s="7" t="n">
        <v>52439</v>
      </c>
      <c r="F4391" s="7" t="s">
        <v>357</v>
      </c>
      <c r="G4391" s="7" t="n">
        <v>2</v>
      </c>
      <c r="H4391" s="7" t="n">
        <v>0</v>
      </c>
    </row>
    <row r="4392" spans="1:18">
      <c r="A4392" t="s">
        <v>4</v>
      </c>
      <c r="B4392" s="4" t="s">
        <v>5</v>
      </c>
    </row>
    <row r="4393" spans="1:18">
      <c r="A4393" t="n">
        <v>36037</v>
      </c>
      <c r="B4393" s="28" t="n">
        <v>28</v>
      </c>
    </row>
    <row r="4394" spans="1:18">
      <c r="A4394" t="s">
        <v>4</v>
      </c>
      <c r="B4394" s="4" t="s">
        <v>5</v>
      </c>
      <c r="C4394" s="4" t="s">
        <v>13</v>
      </c>
      <c r="D4394" s="4" t="s">
        <v>10</v>
      </c>
      <c r="E4394" s="4" t="s">
        <v>6</v>
      </c>
    </row>
    <row r="4395" spans="1:18">
      <c r="A4395" t="n">
        <v>36038</v>
      </c>
      <c r="B4395" s="36" t="n">
        <v>51</v>
      </c>
      <c r="C4395" s="7" t="n">
        <v>4</v>
      </c>
      <c r="D4395" s="7" t="n">
        <v>17</v>
      </c>
      <c r="E4395" s="7" t="s">
        <v>67</v>
      </c>
    </row>
    <row r="4396" spans="1:18">
      <c r="A4396" t="s">
        <v>4</v>
      </c>
      <c r="B4396" s="4" t="s">
        <v>5</v>
      </c>
      <c r="C4396" s="4" t="s">
        <v>10</v>
      </c>
    </row>
    <row r="4397" spans="1:18">
      <c r="A4397" t="n">
        <v>36051</v>
      </c>
      <c r="B4397" s="30" t="n">
        <v>16</v>
      </c>
      <c r="C4397" s="7" t="n">
        <v>0</v>
      </c>
    </row>
    <row r="4398" spans="1:18">
      <c r="A4398" t="s">
        <v>4</v>
      </c>
      <c r="B4398" s="4" t="s">
        <v>5</v>
      </c>
      <c r="C4398" s="4" t="s">
        <v>10</v>
      </c>
      <c r="D4398" s="4" t="s">
        <v>13</v>
      </c>
      <c r="E4398" s="4" t="s">
        <v>9</v>
      </c>
      <c r="F4398" s="4" t="s">
        <v>37</v>
      </c>
      <c r="G4398" s="4" t="s">
        <v>13</v>
      </c>
      <c r="H4398" s="4" t="s">
        <v>13</v>
      </c>
    </row>
    <row r="4399" spans="1:18">
      <c r="A4399" t="n">
        <v>36054</v>
      </c>
      <c r="B4399" s="37" t="n">
        <v>26</v>
      </c>
      <c r="C4399" s="7" t="n">
        <v>17</v>
      </c>
      <c r="D4399" s="7" t="n">
        <v>17</v>
      </c>
      <c r="E4399" s="7" t="n">
        <v>16379</v>
      </c>
      <c r="F4399" s="7" t="s">
        <v>358</v>
      </c>
      <c r="G4399" s="7" t="n">
        <v>2</v>
      </c>
      <c r="H4399" s="7" t="n">
        <v>0</v>
      </c>
    </row>
    <row r="4400" spans="1:18">
      <c r="A4400" t="s">
        <v>4</v>
      </c>
      <c r="B4400" s="4" t="s">
        <v>5</v>
      </c>
    </row>
    <row r="4401" spans="1:8">
      <c r="A4401" t="n">
        <v>36085</v>
      </c>
      <c r="B4401" s="28" t="n">
        <v>28</v>
      </c>
    </row>
    <row r="4402" spans="1:8">
      <c r="A4402" t="s">
        <v>4</v>
      </c>
      <c r="B4402" s="4" t="s">
        <v>5</v>
      </c>
      <c r="C4402" s="4" t="s">
        <v>13</v>
      </c>
      <c r="D4402" s="4" t="s">
        <v>10</v>
      </c>
      <c r="E4402" s="4" t="s">
        <v>6</v>
      </c>
    </row>
    <row r="4403" spans="1:8">
      <c r="A4403" t="n">
        <v>36086</v>
      </c>
      <c r="B4403" s="36" t="n">
        <v>51</v>
      </c>
      <c r="C4403" s="7" t="n">
        <v>4</v>
      </c>
      <c r="D4403" s="7" t="n">
        <v>16</v>
      </c>
      <c r="E4403" s="7" t="s">
        <v>163</v>
      </c>
    </row>
    <row r="4404" spans="1:8">
      <c r="A4404" t="s">
        <v>4</v>
      </c>
      <c r="B4404" s="4" t="s">
        <v>5</v>
      </c>
      <c r="C4404" s="4" t="s">
        <v>10</v>
      </c>
    </row>
    <row r="4405" spans="1:8">
      <c r="A4405" t="n">
        <v>36100</v>
      </c>
      <c r="B4405" s="30" t="n">
        <v>16</v>
      </c>
      <c r="C4405" s="7" t="n">
        <v>0</v>
      </c>
    </row>
    <row r="4406" spans="1:8">
      <c r="A4406" t="s">
        <v>4</v>
      </c>
      <c r="B4406" s="4" t="s">
        <v>5</v>
      </c>
      <c r="C4406" s="4" t="s">
        <v>10</v>
      </c>
      <c r="D4406" s="4" t="s">
        <v>13</v>
      </c>
      <c r="E4406" s="4" t="s">
        <v>9</v>
      </c>
      <c r="F4406" s="4" t="s">
        <v>37</v>
      </c>
      <c r="G4406" s="4" t="s">
        <v>13</v>
      </c>
      <c r="H4406" s="4" t="s">
        <v>13</v>
      </c>
    </row>
    <row r="4407" spans="1:8">
      <c r="A4407" t="n">
        <v>36103</v>
      </c>
      <c r="B4407" s="37" t="n">
        <v>26</v>
      </c>
      <c r="C4407" s="7" t="n">
        <v>16</v>
      </c>
      <c r="D4407" s="7" t="n">
        <v>17</v>
      </c>
      <c r="E4407" s="7" t="n">
        <v>14319</v>
      </c>
      <c r="F4407" s="7" t="s">
        <v>359</v>
      </c>
      <c r="G4407" s="7" t="n">
        <v>2</v>
      </c>
      <c r="H4407" s="7" t="n">
        <v>0</v>
      </c>
    </row>
    <row r="4408" spans="1:8">
      <c r="A4408" t="s">
        <v>4</v>
      </c>
      <c r="B4408" s="4" t="s">
        <v>5</v>
      </c>
    </row>
    <row r="4409" spans="1:8">
      <c r="A4409" t="n">
        <v>36126</v>
      </c>
      <c r="B4409" s="28" t="n">
        <v>28</v>
      </c>
    </row>
    <row r="4410" spans="1:8">
      <c r="A4410" t="s">
        <v>4</v>
      </c>
      <c r="B4410" s="4" t="s">
        <v>5</v>
      </c>
      <c r="C4410" s="4" t="s">
        <v>13</v>
      </c>
      <c r="D4410" s="4" t="s">
        <v>10</v>
      </c>
      <c r="E4410" s="4" t="s">
        <v>22</v>
      </c>
    </row>
    <row r="4411" spans="1:8">
      <c r="A4411" t="n">
        <v>36127</v>
      </c>
      <c r="B4411" s="34" t="n">
        <v>58</v>
      </c>
      <c r="C4411" s="7" t="n">
        <v>101</v>
      </c>
      <c r="D4411" s="7" t="n">
        <v>500</v>
      </c>
      <c r="E4411" s="7" t="n">
        <v>1</v>
      </c>
    </row>
    <row r="4412" spans="1:8">
      <c r="A4412" t="s">
        <v>4</v>
      </c>
      <c r="B4412" s="4" t="s">
        <v>5</v>
      </c>
      <c r="C4412" s="4" t="s">
        <v>13</v>
      </c>
      <c r="D4412" s="4" t="s">
        <v>10</v>
      </c>
    </row>
    <row r="4413" spans="1:8">
      <c r="A4413" t="n">
        <v>36135</v>
      </c>
      <c r="B4413" s="34" t="n">
        <v>58</v>
      </c>
      <c r="C4413" s="7" t="n">
        <v>254</v>
      </c>
      <c r="D4413" s="7" t="n">
        <v>0</v>
      </c>
    </row>
    <row r="4414" spans="1:8">
      <c r="A4414" t="s">
        <v>4</v>
      </c>
      <c r="B4414" s="4" t="s">
        <v>5</v>
      </c>
      <c r="C4414" s="4" t="s">
        <v>13</v>
      </c>
      <c r="D4414" s="4" t="s">
        <v>13</v>
      </c>
      <c r="E4414" s="4" t="s">
        <v>22</v>
      </c>
      <c r="F4414" s="4" t="s">
        <v>22</v>
      </c>
      <c r="G4414" s="4" t="s">
        <v>22</v>
      </c>
      <c r="H4414" s="4" t="s">
        <v>10</v>
      </c>
    </row>
    <row r="4415" spans="1:8">
      <c r="A4415" t="n">
        <v>36139</v>
      </c>
      <c r="B4415" s="32" t="n">
        <v>45</v>
      </c>
      <c r="C4415" s="7" t="n">
        <v>2</v>
      </c>
      <c r="D4415" s="7" t="n">
        <v>3</v>
      </c>
      <c r="E4415" s="7" t="n">
        <v>88.6999969482422</v>
      </c>
      <c r="F4415" s="7" t="n">
        <v>42</v>
      </c>
      <c r="G4415" s="7" t="n">
        <v>-245.429992675781</v>
      </c>
      <c r="H4415" s="7" t="n">
        <v>0</v>
      </c>
    </row>
    <row r="4416" spans="1:8">
      <c r="A4416" t="s">
        <v>4</v>
      </c>
      <c r="B4416" s="4" t="s">
        <v>5</v>
      </c>
      <c r="C4416" s="4" t="s">
        <v>13</v>
      </c>
      <c r="D4416" s="4" t="s">
        <v>13</v>
      </c>
      <c r="E4416" s="4" t="s">
        <v>22</v>
      </c>
      <c r="F4416" s="4" t="s">
        <v>22</v>
      </c>
      <c r="G4416" s="4" t="s">
        <v>22</v>
      </c>
      <c r="H4416" s="4" t="s">
        <v>10</v>
      </c>
      <c r="I4416" s="4" t="s">
        <v>13</v>
      </c>
    </row>
    <row r="4417" spans="1:9">
      <c r="A4417" t="n">
        <v>36156</v>
      </c>
      <c r="B4417" s="32" t="n">
        <v>45</v>
      </c>
      <c r="C4417" s="7" t="n">
        <v>4</v>
      </c>
      <c r="D4417" s="7" t="n">
        <v>3</v>
      </c>
      <c r="E4417" s="7" t="n">
        <v>350.220001220703</v>
      </c>
      <c r="F4417" s="7" t="n">
        <v>342.820007324219</v>
      </c>
      <c r="G4417" s="7" t="n">
        <v>0</v>
      </c>
      <c r="H4417" s="7" t="n">
        <v>0</v>
      </c>
      <c r="I4417" s="7" t="n">
        <v>0</v>
      </c>
    </row>
    <row r="4418" spans="1:9">
      <c r="A4418" t="s">
        <v>4</v>
      </c>
      <c r="B4418" s="4" t="s">
        <v>5</v>
      </c>
      <c r="C4418" s="4" t="s">
        <v>13</v>
      </c>
      <c r="D4418" s="4" t="s">
        <v>13</v>
      </c>
      <c r="E4418" s="4" t="s">
        <v>22</v>
      </c>
      <c r="F4418" s="4" t="s">
        <v>10</v>
      </c>
    </row>
    <row r="4419" spans="1:9">
      <c r="A4419" t="n">
        <v>36174</v>
      </c>
      <c r="B4419" s="32" t="n">
        <v>45</v>
      </c>
      <c r="C4419" s="7" t="n">
        <v>5</v>
      </c>
      <c r="D4419" s="7" t="n">
        <v>3</v>
      </c>
      <c r="E4419" s="7" t="n">
        <v>1.60000002384186</v>
      </c>
      <c r="F4419" s="7" t="n">
        <v>0</v>
      </c>
    </row>
    <row r="4420" spans="1:9">
      <c r="A4420" t="s">
        <v>4</v>
      </c>
      <c r="B4420" s="4" t="s">
        <v>5</v>
      </c>
      <c r="C4420" s="4" t="s">
        <v>13</v>
      </c>
      <c r="D4420" s="4" t="s">
        <v>13</v>
      </c>
      <c r="E4420" s="4" t="s">
        <v>22</v>
      </c>
      <c r="F4420" s="4" t="s">
        <v>10</v>
      </c>
    </row>
    <row r="4421" spans="1:9">
      <c r="A4421" t="n">
        <v>36183</v>
      </c>
      <c r="B4421" s="32" t="n">
        <v>45</v>
      </c>
      <c r="C4421" s="7" t="n">
        <v>11</v>
      </c>
      <c r="D4421" s="7" t="n">
        <v>3</v>
      </c>
      <c r="E4421" s="7" t="n">
        <v>40.9000015258789</v>
      </c>
      <c r="F4421" s="7" t="n">
        <v>0</v>
      </c>
    </row>
    <row r="4422" spans="1:9">
      <c r="A4422" t="s">
        <v>4</v>
      </c>
      <c r="B4422" s="4" t="s">
        <v>5</v>
      </c>
      <c r="C4422" s="4" t="s">
        <v>13</v>
      </c>
      <c r="D4422" s="4" t="s">
        <v>13</v>
      </c>
      <c r="E4422" s="4" t="s">
        <v>22</v>
      </c>
      <c r="F4422" s="4" t="s">
        <v>22</v>
      </c>
      <c r="G4422" s="4" t="s">
        <v>22</v>
      </c>
      <c r="H4422" s="4" t="s">
        <v>10</v>
      </c>
    </row>
    <row r="4423" spans="1:9">
      <c r="A4423" t="n">
        <v>36192</v>
      </c>
      <c r="B4423" s="32" t="n">
        <v>45</v>
      </c>
      <c r="C4423" s="7" t="n">
        <v>2</v>
      </c>
      <c r="D4423" s="7" t="n">
        <v>3</v>
      </c>
      <c r="E4423" s="7" t="n">
        <v>88.620002746582</v>
      </c>
      <c r="F4423" s="7" t="n">
        <v>42.0499992370605</v>
      </c>
      <c r="G4423" s="7" t="n">
        <v>-245.539993286133</v>
      </c>
      <c r="H4423" s="7" t="n">
        <v>0</v>
      </c>
    </row>
    <row r="4424" spans="1:9">
      <c r="A4424" t="s">
        <v>4</v>
      </c>
      <c r="B4424" s="4" t="s">
        <v>5</v>
      </c>
      <c r="C4424" s="4" t="s">
        <v>13</v>
      </c>
      <c r="D4424" s="4" t="s">
        <v>13</v>
      </c>
      <c r="E4424" s="4" t="s">
        <v>22</v>
      </c>
      <c r="F4424" s="4" t="s">
        <v>22</v>
      </c>
      <c r="G4424" s="4" t="s">
        <v>22</v>
      </c>
      <c r="H4424" s="4" t="s">
        <v>10</v>
      </c>
      <c r="I4424" s="4" t="s">
        <v>13</v>
      </c>
    </row>
    <row r="4425" spans="1:9">
      <c r="A4425" t="n">
        <v>36209</v>
      </c>
      <c r="B4425" s="32" t="n">
        <v>45</v>
      </c>
      <c r="C4425" s="7" t="n">
        <v>4</v>
      </c>
      <c r="D4425" s="7" t="n">
        <v>3</v>
      </c>
      <c r="E4425" s="7" t="n">
        <v>349.220001220703</v>
      </c>
      <c r="F4425" s="7" t="n">
        <v>33.2900009155273</v>
      </c>
      <c r="G4425" s="7" t="n">
        <v>330</v>
      </c>
      <c r="H4425" s="7" t="n">
        <v>0</v>
      </c>
      <c r="I4425" s="7" t="n">
        <v>0</v>
      </c>
    </row>
    <row r="4426" spans="1:9">
      <c r="A4426" t="s">
        <v>4</v>
      </c>
      <c r="B4426" s="4" t="s">
        <v>5</v>
      </c>
      <c r="C4426" s="4" t="s">
        <v>13</v>
      </c>
      <c r="D4426" s="4" t="s">
        <v>13</v>
      </c>
      <c r="E4426" s="4" t="s">
        <v>22</v>
      </c>
      <c r="F4426" s="4" t="s">
        <v>10</v>
      </c>
    </row>
    <row r="4427" spans="1:9">
      <c r="A4427" t="n">
        <v>36227</v>
      </c>
      <c r="B4427" s="32" t="n">
        <v>45</v>
      </c>
      <c r="C4427" s="7" t="n">
        <v>5</v>
      </c>
      <c r="D4427" s="7" t="n">
        <v>3</v>
      </c>
      <c r="E4427" s="7" t="n">
        <v>1.5</v>
      </c>
      <c r="F4427" s="7" t="n">
        <v>0</v>
      </c>
    </row>
    <row r="4428" spans="1:9">
      <c r="A4428" t="s">
        <v>4</v>
      </c>
      <c r="B4428" s="4" t="s">
        <v>5</v>
      </c>
      <c r="C4428" s="4" t="s">
        <v>13</v>
      </c>
      <c r="D4428" s="4" t="s">
        <v>13</v>
      </c>
      <c r="E4428" s="4" t="s">
        <v>22</v>
      </c>
      <c r="F4428" s="4" t="s">
        <v>10</v>
      </c>
    </row>
    <row r="4429" spans="1:9">
      <c r="A4429" t="n">
        <v>36236</v>
      </c>
      <c r="B4429" s="32" t="n">
        <v>45</v>
      </c>
      <c r="C4429" s="7" t="n">
        <v>5</v>
      </c>
      <c r="D4429" s="7" t="n">
        <v>3</v>
      </c>
      <c r="E4429" s="7" t="n">
        <v>1.29999995231628</v>
      </c>
      <c r="F4429" s="7" t="n">
        <v>6000</v>
      </c>
    </row>
    <row r="4430" spans="1:9">
      <c r="A4430" t="s">
        <v>4</v>
      </c>
      <c r="B4430" s="4" t="s">
        <v>5</v>
      </c>
      <c r="C4430" s="4" t="s">
        <v>13</v>
      </c>
      <c r="D4430" s="4" t="s">
        <v>13</v>
      </c>
      <c r="E4430" s="4" t="s">
        <v>22</v>
      </c>
      <c r="F4430" s="4" t="s">
        <v>10</v>
      </c>
    </row>
    <row r="4431" spans="1:9">
      <c r="A4431" t="n">
        <v>36245</v>
      </c>
      <c r="B4431" s="32" t="n">
        <v>45</v>
      </c>
      <c r="C4431" s="7" t="n">
        <v>11</v>
      </c>
      <c r="D4431" s="7" t="n">
        <v>3</v>
      </c>
      <c r="E4431" s="7" t="n">
        <v>40.9000015258789</v>
      </c>
      <c r="F4431" s="7" t="n">
        <v>0</v>
      </c>
    </row>
    <row r="4432" spans="1:9">
      <c r="A4432" t="s">
        <v>4</v>
      </c>
      <c r="B4432" s="4" t="s">
        <v>5</v>
      </c>
      <c r="C4432" s="4" t="s">
        <v>10</v>
      </c>
      <c r="D4432" s="4" t="s">
        <v>13</v>
      </c>
      <c r="E4432" s="4" t="s">
        <v>6</v>
      </c>
      <c r="F4432" s="4" t="s">
        <v>22</v>
      </c>
      <c r="G4432" s="4" t="s">
        <v>22</v>
      </c>
      <c r="H4432" s="4" t="s">
        <v>22</v>
      </c>
    </row>
    <row r="4433" spans="1:9">
      <c r="A4433" t="n">
        <v>36254</v>
      </c>
      <c r="B4433" s="47" t="n">
        <v>48</v>
      </c>
      <c r="C4433" s="7" t="n">
        <v>19</v>
      </c>
      <c r="D4433" s="7" t="n">
        <v>0</v>
      </c>
      <c r="E4433" s="7" t="s">
        <v>151</v>
      </c>
      <c r="F4433" s="7" t="n">
        <v>0</v>
      </c>
      <c r="G4433" s="7" t="n">
        <v>1</v>
      </c>
      <c r="H4433" s="7" t="n">
        <v>0</v>
      </c>
    </row>
    <row r="4434" spans="1:9">
      <c r="A4434" t="s">
        <v>4</v>
      </c>
      <c r="B4434" s="4" t="s">
        <v>5</v>
      </c>
      <c r="C4434" s="4" t="s">
        <v>13</v>
      </c>
      <c r="D4434" s="4" t="s">
        <v>10</v>
      </c>
    </row>
    <row r="4435" spans="1:9">
      <c r="A4435" t="n">
        <v>36280</v>
      </c>
      <c r="B4435" s="34" t="n">
        <v>58</v>
      </c>
      <c r="C4435" s="7" t="n">
        <v>255</v>
      </c>
      <c r="D4435" s="7" t="n">
        <v>0</v>
      </c>
    </row>
    <row r="4436" spans="1:9">
      <c r="A4436" t="s">
        <v>4</v>
      </c>
      <c r="B4436" s="4" t="s">
        <v>5</v>
      </c>
      <c r="C4436" s="4" t="s">
        <v>10</v>
      </c>
      <c r="D4436" s="4" t="s">
        <v>13</v>
      </c>
      <c r="E4436" s="4" t="s">
        <v>6</v>
      </c>
      <c r="F4436" s="4" t="s">
        <v>22</v>
      </c>
      <c r="G4436" s="4" t="s">
        <v>22</v>
      </c>
      <c r="H4436" s="4" t="s">
        <v>22</v>
      </c>
    </row>
    <row r="4437" spans="1:9">
      <c r="A4437" t="n">
        <v>36284</v>
      </c>
      <c r="B4437" s="47" t="n">
        <v>48</v>
      </c>
      <c r="C4437" s="7" t="n">
        <v>19</v>
      </c>
      <c r="D4437" s="7" t="n">
        <v>0</v>
      </c>
      <c r="E4437" s="7" t="s">
        <v>246</v>
      </c>
      <c r="F4437" s="7" t="n">
        <v>-1</v>
      </c>
      <c r="G4437" s="7" t="n">
        <v>1</v>
      </c>
      <c r="H4437" s="7" t="n">
        <v>0</v>
      </c>
    </row>
    <row r="4438" spans="1:9">
      <c r="A4438" t="s">
        <v>4</v>
      </c>
      <c r="B4438" s="4" t="s">
        <v>5</v>
      </c>
      <c r="C4438" s="4" t="s">
        <v>10</v>
      </c>
    </row>
    <row r="4439" spans="1:9">
      <c r="A4439" t="n">
        <v>36314</v>
      </c>
      <c r="B4439" s="30" t="n">
        <v>16</v>
      </c>
      <c r="C4439" s="7" t="n">
        <v>500</v>
      </c>
    </row>
    <row r="4440" spans="1:9">
      <c r="A4440" t="s">
        <v>4</v>
      </c>
      <c r="B4440" s="4" t="s">
        <v>5</v>
      </c>
      <c r="C4440" s="4" t="s">
        <v>13</v>
      </c>
      <c r="D4440" s="4" t="s">
        <v>10</v>
      </c>
      <c r="E4440" s="4" t="s">
        <v>6</v>
      </c>
    </row>
    <row r="4441" spans="1:9">
      <c r="A4441" t="n">
        <v>36317</v>
      </c>
      <c r="B4441" s="36" t="n">
        <v>51</v>
      </c>
      <c r="C4441" s="7" t="n">
        <v>4</v>
      </c>
      <c r="D4441" s="7" t="n">
        <v>19</v>
      </c>
      <c r="E4441" s="7" t="s">
        <v>144</v>
      </c>
    </row>
    <row r="4442" spans="1:9">
      <c r="A4442" t="s">
        <v>4</v>
      </c>
      <c r="B4442" s="4" t="s">
        <v>5</v>
      </c>
      <c r="C4442" s="4" t="s">
        <v>10</v>
      </c>
    </row>
    <row r="4443" spans="1:9">
      <c r="A4443" t="n">
        <v>36331</v>
      </c>
      <c r="B4443" s="30" t="n">
        <v>16</v>
      </c>
      <c r="C4443" s="7" t="n">
        <v>0</v>
      </c>
    </row>
    <row r="4444" spans="1:9">
      <c r="A4444" t="s">
        <v>4</v>
      </c>
      <c r="B4444" s="4" t="s">
        <v>5</v>
      </c>
      <c r="C4444" s="4" t="s">
        <v>10</v>
      </c>
      <c r="D4444" s="4" t="s">
        <v>13</v>
      </c>
      <c r="E4444" s="4" t="s">
        <v>9</v>
      </c>
      <c r="F4444" s="4" t="s">
        <v>37</v>
      </c>
      <c r="G4444" s="4" t="s">
        <v>13</v>
      </c>
      <c r="H4444" s="4" t="s">
        <v>13</v>
      </c>
      <c r="I4444" s="4" t="s">
        <v>13</v>
      </c>
      <c r="J4444" s="4" t="s">
        <v>9</v>
      </c>
      <c r="K4444" s="4" t="s">
        <v>37</v>
      </c>
      <c r="L4444" s="4" t="s">
        <v>13</v>
      </c>
      <c r="M4444" s="4" t="s">
        <v>13</v>
      </c>
      <c r="N4444" s="4" t="s">
        <v>13</v>
      </c>
      <c r="O4444" s="4" t="s">
        <v>9</v>
      </c>
      <c r="P4444" s="4" t="s">
        <v>37</v>
      </c>
      <c r="Q4444" s="4" t="s">
        <v>13</v>
      </c>
      <c r="R4444" s="4" t="s">
        <v>13</v>
      </c>
    </row>
    <row r="4445" spans="1:9">
      <c r="A4445" t="n">
        <v>36334</v>
      </c>
      <c r="B4445" s="37" t="n">
        <v>26</v>
      </c>
      <c r="C4445" s="7" t="n">
        <v>19</v>
      </c>
      <c r="D4445" s="7" t="n">
        <v>17</v>
      </c>
      <c r="E4445" s="7" t="n">
        <v>29320</v>
      </c>
      <c r="F4445" s="7" t="s">
        <v>360</v>
      </c>
      <c r="G4445" s="7" t="n">
        <v>2</v>
      </c>
      <c r="H4445" s="7" t="n">
        <v>3</v>
      </c>
      <c r="I4445" s="7" t="n">
        <v>17</v>
      </c>
      <c r="J4445" s="7" t="n">
        <v>29321</v>
      </c>
      <c r="K4445" s="7" t="s">
        <v>361</v>
      </c>
      <c r="L4445" s="7" t="n">
        <v>2</v>
      </c>
      <c r="M4445" s="7" t="n">
        <v>3</v>
      </c>
      <c r="N4445" s="7" t="n">
        <v>17</v>
      </c>
      <c r="O4445" s="7" t="n">
        <v>29322</v>
      </c>
      <c r="P4445" s="7" t="s">
        <v>362</v>
      </c>
      <c r="Q4445" s="7" t="n">
        <v>2</v>
      </c>
      <c r="R4445" s="7" t="n">
        <v>0</v>
      </c>
    </row>
    <row r="4446" spans="1:9">
      <c r="A4446" t="s">
        <v>4</v>
      </c>
      <c r="B4446" s="4" t="s">
        <v>5</v>
      </c>
    </row>
    <row r="4447" spans="1:9">
      <c r="A4447" t="n">
        <v>36597</v>
      </c>
      <c r="B4447" s="28" t="n">
        <v>28</v>
      </c>
    </row>
    <row r="4448" spans="1:9">
      <c r="A4448" t="s">
        <v>4</v>
      </c>
      <c r="B4448" s="4" t="s">
        <v>5</v>
      </c>
      <c r="C4448" s="4" t="s">
        <v>13</v>
      </c>
      <c r="D4448" s="4" t="s">
        <v>10</v>
      </c>
      <c r="E4448" s="4" t="s">
        <v>22</v>
      </c>
    </row>
    <row r="4449" spans="1:18">
      <c r="A4449" t="n">
        <v>36598</v>
      </c>
      <c r="B4449" s="34" t="n">
        <v>58</v>
      </c>
      <c r="C4449" s="7" t="n">
        <v>101</v>
      </c>
      <c r="D4449" s="7" t="n">
        <v>500</v>
      </c>
      <c r="E4449" s="7" t="n">
        <v>1</v>
      </c>
    </row>
    <row r="4450" spans="1:18">
      <c r="A4450" t="s">
        <v>4</v>
      </c>
      <c r="B4450" s="4" t="s">
        <v>5</v>
      </c>
      <c r="C4450" s="4" t="s">
        <v>13</v>
      </c>
      <c r="D4450" s="4" t="s">
        <v>10</v>
      </c>
    </row>
    <row r="4451" spans="1:18">
      <c r="A4451" t="n">
        <v>36606</v>
      </c>
      <c r="B4451" s="34" t="n">
        <v>58</v>
      </c>
      <c r="C4451" s="7" t="n">
        <v>254</v>
      </c>
      <c r="D4451" s="7" t="n">
        <v>0</v>
      </c>
    </row>
    <row r="4452" spans="1:18">
      <c r="A4452" t="s">
        <v>4</v>
      </c>
      <c r="B4452" s="4" t="s">
        <v>5</v>
      </c>
      <c r="C4452" s="4" t="s">
        <v>13</v>
      </c>
      <c r="D4452" s="4" t="s">
        <v>13</v>
      </c>
      <c r="E4452" s="4" t="s">
        <v>22</v>
      </c>
      <c r="F4452" s="4" t="s">
        <v>22</v>
      </c>
      <c r="G4452" s="4" t="s">
        <v>22</v>
      </c>
      <c r="H4452" s="4" t="s">
        <v>10</v>
      </c>
    </row>
    <row r="4453" spans="1:18">
      <c r="A4453" t="n">
        <v>36610</v>
      </c>
      <c r="B4453" s="32" t="n">
        <v>45</v>
      </c>
      <c r="C4453" s="7" t="n">
        <v>2</v>
      </c>
      <c r="D4453" s="7" t="n">
        <v>3</v>
      </c>
      <c r="E4453" s="7" t="n">
        <v>88.6999969482422</v>
      </c>
      <c r="F4453" s="7" t="n">
        <v>42.5</v>
      </c>
      <c r="G4453" s="7" t="n">
        <v>-245.460006713867</v>
      </c>
      <c r="H4453" s="7" t="n">
        <v>0</v>
      </c>
    </row>
    <row r="4454" spans="1:18">
      <c r="A4454" t="s">
        <v>4</v>
      </c>
      <c r="B4454" s="4" t="s">
        <v>5</v>
      </c>
      <c r="C4454" s="4" t="s">
        <v>13</v>
      </c>
      <c r="D4454" s="4" t="s">
        <v>13</v>
      </c>
      <c r="E4454" s="4" t="s">
        <v>22</v>
      </c>
      <c r="F4454" s="4" t="s">
        <v>22</v>
      </c>
      <c r="G4454" s="4" t="s">
        <v>22</v>
      </c>
      <c r="H4454" s="4" t="s">
        <v>10</v>
      </c>
      <c r="I4454" s="4" t="s">
        <v>13</v>
      </c>
    </row>
    <row r="4455" spans="1:18">
      <c r="A4455" t="n">
        <v>36627</v>
      </c>
      <c r="B4455" s="32" t="n">
        <v>45</v>
      </c>
      <c r="C4455" s="7" t="n">
        <v>4</v>
      </c>
      <c r="D4455" s="7" t="n">
        <v>3</v>
      </c>
      <c r="E4455" s="7" t="n">
        <v>9.05000019073486</v>
      </c>
      <c r="F4455" s="7" t="n">
        <v>344.700012207031</v>
      </c>
      <c r="G4455" s="7" t="n">
        <v>4</v>
      </c>
      <c r="H4455" s="7" t="n">
        <v>0</v>
      </c>
      <c r="I4455" s="7" t="n">
        <v>0</v>
      </c>
    </row>
    <row r="4456" spans="1:18">
      <c r="A4456" t="s">
        <v>4</v>
      </c>
      <c r="B4456" s="4" t="s">
        <v>5</v>
      </c>
      <c r="C4456" s="4" t="s">
        <v>13</v>
      </c>
      <c r="D4456" s="4" t="s">
        <v>13</v>
      </c>
      <c r="E4456" s="4" t="s">
        <v>22</v>
      </c>
      <c r="F4456" s="4" t="s">
        <v>10</v>
      </c>
    </row>
    <row r="4457" spans="1:18">
      <c r="A4457" t="n">
        <v>36645</v>
      </c>
      <c r="B4457" s="32" t="n">
        <v>45</v>
      </c>
      <c r="C4457" s="7" t="n">
        <v>5</v>
      </c>
      <c r="D4457" s="7" t="n">
        <v>3</v>
      </c>
      <c r="E4457" s="7" t="n">
        <v>2.59999990463257</v>
      </c>
      <c r="F4457" s="7" t="n">
        <v>0</v>
      </c>
    </row>
    <row r="4458" spans="1:18">
      <c r="A4458" t="s">
        <v>4</v>
      </c>
      <c r="B4458" s="4" t="s">
        <v>5</v>
      </c>
      <c r="C4458" s="4" t="s">
        <v>13</v>
      </c>
      <c r="D4458" s="4" t="s">
        <v>13</v>
      </c>
      <c r="E4458" s="4" t="s">
        <v>22</v>
      </c>
      <c r="F4458" s="4" t="s">
        <v>10</v>
      </c>
    </row>
    <row r="4459" spans="1:18">
      <c r="A4459" t="n">
        <v>36654</v>
      </c>
      <c r="B4459" s="32" t="n">
        <v>45</v>
      </c>
      <c r="C4459" s="7" t="n">
        <v>11</v>
      </c>
      <c r="D4459" s="7" t="n">
        <v>3</v>
      </c>
      <c r="E4459" s="7" t="n">
        <v>40.9000015258789</v>
      </c>
      <c r="F4459" s="7" t="n">
        <v>0</v>
      </c>
    </row>
    <row r="4460" spans="1:18">
      <c r="A4460" t="s">
        <v>4</v>
      </c>
      <c r="B4460" s="4" t="s">
        <v>5</v>
      </c>
      <c r="C4460" s="4" t="s">
        <v>13</v>
      </c>
      <c r="D4460" s="4" t="s">
        <v>10</v>
      </c>
      <c r="E4460" s="4" t="s">
        <v>10</v>
      </c>
      <c r="F4460" s="4" t="s">
        <v>9</v>
      </c>
    </row>
    <row r="4461" spans="1:18">
      <c r="A4461" t="n">
        <v>36663</v>
      </c>
      <c r="B4461" s="64" t="n">
        <v>84</v>
      </c>
      <c r="C4461" s="7" t="n">
        <v>0</v>
      </c>
      <c r="D4461" s="7" t="n">
        <v>2</v>
      </c>
      <c r="E4461" s="7" t="n">
        <v>0</v>
      </c>
      <c r="F4461" s="7" t="n">
        <v>1045220557</v>
      </c>
    </row>
    <row r="4462" spans="1:18">
      <c r="A4462" t="s">
        <v>4</v>
      </c>
      <c r="B4462" s="4" t="s">
        <v>5</v>
      </c>
      <c r="C4462" s="4" t="s">
        <v>13</v>
      </c>
      <c r="D4462" s="4" t="s">
        <v>13</v>
      </c>
      <c r="E4462" s="4" t="s">
        <v>22</v>
      </c>
      <c r="F4462" s="4" t="s">
        <v>22</v>
      </c>
      <c r="G4462" s="4" t="s">
        <v>22</v>
      </c>
      <c r="H4462" s="4" t="s">
        <v>10</v>
      </c>
    </row>
    <row r="4463" spans="1:18">
      <c r="A4463" t="n">
        <v>36673</v>
      </c>
      <c r="B4463" s="32" t="n">
        <v>45</v>
      </c>
      <c r="C4463" s="7" t="n">
        <v>2</v>
      </c>
      <c r="D4463" s="7" t="n">
        <v>3</v>
      </c>
      <c r="E4463" s="7" t="n">
        <v>88.6699981689453</v>
      </c>
      <c r="F4463" s="7" t="n">
        <v>40.5</v>
      </c>
      <c r="G4463" s="7" t="n">
        <v>-244.889999389648</v>
      </c>
      <c r="H4463" s="7" t="n">
        <v>7000</v>
      </c>
    </row>
    <row r="4464" spans="1:18">
      <c r="A4464" t="s">
        <v>4</v>
      </c>
      <c r="B4464" s="4" t="s">
        <v>5</v>
      </c>
      <c r="C4464" s="4" t="s">
        <v>13</v>
      </c>
      <c r="D4464" s="4" t="s">
        <v>13</v>
      </c>
      <c r="E4464" s="4" t="s">
        <v>22</v>
      </c>
      <c r="F4464" s="4" t="s">
        <v>22</v>
      </c>
      <c r="G4464" s="4" t="s">
        <v>22</v>
      </c>
      <c r="H4464" s="4" t="s">
        <v>10</v>
      </c>
      <c r="I4464" s="4" t="s">
        <v>13</v>
      </c>
    </row>
    <row r="4465" spans="1:9">
      <c r="A4465" t="n">
        <v>36690</v>
      </c>
      <c r="B4465" s="32" t="n">
        <v>45</v>
      </c>
      <c r="C4465" s="7" t="n">
        <v>4</v>
      </c>
      <c r="D4465" s="7" t="n">
        <v>3</v>
      </c>
      <c r="E4465" s="7" t="n">
        <v>349.890014648438</v>
      </c>
      <c r="F4465" s="7" t="n">
        <v>38.8800010681152</v>
      </c>
      <c r="G4465" s="7" t="n">
        <v>4</v>
      </c>
      <c r="H4465" s="7" t="n">
        <v>7000</v>
      </c>
      <c r="I4465" s="7" t="n">
        <v>1</v>
      </c>
    </row>
    <row r="4466" spans="1:9">
      <c r="A4466" t="s">
        <v>4</v>
      </c>
      <c r="B4466" s="4" t="s">
        <v>5</v>
      </c>
      <c r="C4466" s="4" t="s">
        <v>13</v>
      </c>
      <c r="D4466" s="4" t="s">
        <v>13</v>
      </c>
      <c r="E4466" s="4" t="s">
        <v>22</v>
      </c>
      <c r="F4466" s="4" t="s">
        <v>10</v>
      </c>
    </row>
    <row r="4467" spans="1:9">
      <c r="A4467" t="n">
        <v>36708</v>
      </c>
      <c r="B4467" s="32" t="n">
        <v>45</v>
      </c>
      <c r="C4467" s="7" t="n">
        <v>5</v>
      </c>
      <c r="D4467" s="7" t="n">
        <v>3</v>
      </c>
      <c r="E4467" s="7" t="n">
        <v>1.39999997615814</v>
      </c>
      <c r="F4467" s="7" t="n">
        <v>7000</v>
      </c>
    </row>
    <row r="4468" spans="1:9">
      <c r="A4468" t="s">
        <v>4</v>
      </c>
      <c r="B4468" s="4" t="s">
        <v>5</v>
      </c>
      <c r="C4468" s="4" t="s">
        <v>13</v>
      </c>
      <c r="D4468" s="4" t="s">
        <v>13</v>
      </c>
      <c r="E4468" s="4" t="s">
        <v>22</v>
      </c>
      <c r="F4468" s="4" t="s">
        <v>10</v>
      </c>
    </row>
    <row r="4469" spans="1:9">
      <c r="A4469" t="n">
        <v>36717</v>
      </c>
      <c r="B4469" s="32" t="n">
        <v>45</v>
      </c>
      <c r="C4469" s="7" t="n">
        <v>11</v>
      </c>
      <c r="D4469" s="7" t="n">
        <v>3</v>
      </c>
      <c r="E4469" s="7" t="n">
        <v>40.9000015258789</v>
      </c>
      <c r="F4469" s="7" t="n">
        <v>7000</v>
      </c>
    </row>
    <row r="4470" spans="1:9">
      <c r="A4470" t="s">
        <v>4</v>
      </c>
      <c r="B4470" s="4" t="s">
        <v>5</v>
      </c>
      <c r="C4470" s="4" t="s">
        <v>10</v>
      </c>
      <c r="D4470" s="4" t="s">
        <v>13</v>
      </c>
      <c r="E4470" s="4" t="s">
        <v>6</v>
      </c>
      <c r="F4470" s="4" t="s">
        <v>22</v>
      </c>
      <c r="G4470" s="4" t="s">
        <v>22</v>
      </c>
      <c r="H4470" s="4" t="s">
        <v>22</v>
      </c>
    </row>
    <row r="4471" spans="1:9">
      <c r="A4471" t="n">
        <v>36726</v>
      </c>
      <c r="B4471" s="47" t="n">
        <v>48</v>
      </c>
      <c r="C4471" s="7" t="n">
        <v>19</v>
      </c>
      <c r="D4471" s="7" t="n">
        <v>0</v>
      </c>
      <c r="E4471" s="7" t="s">
        <v>247</v>
      </c>
      <c r="F4471" s="7" t="n">
        <v>-1</v>
      </c>
      <c r="G4471" s="7" t="n">
        <v>1</v>
      </c>
      <c r="H4471" s="7" t="n">
        <v>0</v>
      </c>
    </row>
    <row r="4472" spans="1:9">
      <c r="A4472" t="s">
        <v>4</v>
      </c>
      <c r="B4472" s="4" t="s">
        <v>5</v>
      </c>
      <c r="C4472" s="4" t="s">
        <v>13</v>
      </c>
      <c r="D4472" s="4" t="s">
        <v>10</v>
      </c>
    </row>
    <row r="4473" spans="1:9">
      <c r="A4473" t="n">
        <v>36752</v>
      </c>
      <c r="B4473" s="34" t="n">
        <v>58</v>
      </c>
      <c r="C4473" s="7" t="n">
        <v>255</v>
      </c>
      <c r="D4473" s="7" t="n">
        <v>0</v>
      </c>
    </row>
    <row r="4474" spans="1:9">
      <c r="A4474" t="s">
        <v>4</v>
      </c>
      <c r="B4474" s="4" t="s">
        <v>5</v>
      </c>
      <c r="C4474" s="4" t="s">
        <v>13</v>
      </c>
      <c r="D4474" s="4" t="s">
        <v>10</v>
      </c>
      <c r="E4474" s="4" t="s">
        <v>6</v>
      </c>
      <c r="F4474" s="4" t="s">
        <v>6</v>
      </c>
      <c r="G4474" s="4" t="s">
        <v>6</v>
      </c>
      <c r="H4474" s="4" t="s">
        <v>6</v>
      </c>
    </row>
    <row r="4475" spans="1:9">
      <c r="A4475" t="n">
        <v>36756</v>
      </c>
      <c r="B4475" s="36" t="n">
        <v>51</v>
      </c>
      <c r="C4475" s="7" t="n">
        <v>3</v>
      </c>
      <c r="D4475" s="7" t="n">
        <v>19</v>
      </c>
      <c r="E4475" s="7" t="s">
        <v>155</v>
      </c>
      <c r="F4475" s="7" t="s">
        <v>51</v>
      </c>
      <c r="G4475" s="7" t="s">
        <v>50</v>
      </c>
      <c r="H4475" s="7" t="s">
        <v>51</v>
      </c>
    </row>
    <row r="4476" spans="1:9">
      <c r="A4476" t="s">
        <v>4</v>
      </c>
      <c r="B4476" s="4" t="s">
        <v>5</v>
      </c>
      <c r="C4476" s="4" t="s">
        <v>10</v>
      </c>
    </row>
    <row r="4477" spans="1:9">
      <c r="A4477" t="n">
        <v>36769</v>
      </c>
      <c r="B4477" s="30" t="n">
        <v>16</v>
      </c>
      <c r="C4477" s="7" t="n">
        <v>1500</v>
      </c>
    </row>
    <row r="4478" spans="1:9">
      <c r="A4478" t="s">
        <v>4</v>
      </c>
      <c r="B4478" s="4" t="s">
        <v>5</v>
      </c>
      <c r="C4478" s="4" t="s">
        <v>13</v>
      </c>
      <c r="D4478" s="4" t="s">
        <v>10</v>
      </c>
      <c r="E4478" s="4" t="s">
        <v>22</v>
      </c>
      <c r="F4478" s="4" t="s">
        <v>10</v>
      </c>
      <c r="G4478" s="4" t="s">
        <v>9</v>
      </c>
      <c r="H4478" s="4" t="s">
        <v>9</v>
      </c>
      <c r="I4478" s="4" t="s">
        <v>10</v>
      </c>
      <c r="J4478" s="4" t="s">
        <v>10</v>
      </c>
      <c r="K4478" s="4" t="s">
        <v>9</v>
      </c>
      <c r="L4478" s="4" t="s">
        <v>9</v>
      </c>
      <c r="M4478" s="4" t="s">
        <v>9</v>
      </c>
      <c r="N4478" s="4" t="s">
        <v>9</v>
      </c>
      <c r="O4478" s="4" t="s">
        <v>6</v>
      </c>
    </row>
    <row r="4479" spans="1:9">
      <c r="A4479" t="n">
        <v>36772</v>
      </c>
      <c r="B4479" s="59" t="n">
        <v>50</v>
      </c>
      <c r="C4479" s="7" t="n">
        <v>0</v>
      </c>
      <c r="D4479" s="7" t="n">
        <v>2118</v>
      </c>
      <c r="E4479" s="7" t="n">
        <v>1</v>
      </c>
      <c r="F4479" s="7" t="n">
        <v>0</v>
      </c>
      <c r="G4479" s="7" t="n">
        <v>0</v>
      </c>
      <c r="H4479" s="7" t="n">
        <v>-1073741824</v>
      </c>
      <c r="I4479" s="7" t="n">
        <v>0</v>
      </c>
      <c r="J4479" s="7" t="n">
        <v>65533</v>
      </c>
      <c r="K4479" s="7" t="n">
        <v>0</v>
      </c>
      <c r="L4479" s="7" t="n">
        <v>0</v>
      </c>
      <c r="M4479" s="7" t="n">
        <v>0</v>
      </c>
      <c r="N4479" s="7" t="n">
        <v>0</v>
      </c>
      <c r="O4479" s="7" t="s">
        <v>12</v>
      </c>
    </row>
    <row r="4480" spans="1:9">
      <c r="A4480" t="s">
        <v>4</v>
      </c>
      <c r="B4480" s="4" t="s">
        <v>5</v>
      </c>
      <c r="C4480" s="4" t="s">
        <v>10</v>
      </c>
      <c r="D4480" s="4" t="s">
        <v>9</v>
      </c>
      <c r="E4480" s="4" t="s">
        <v>9</v>
      </c>
      <c r="F4480" s="4" t="s">
        <v>9</v>
      </c>
      <c r="G4480" s="4" t="s">
        <v>9</v>
      </c>
      <c r="H4480" s="4" t="s">
        <v>10</v>
      </c>
      <c r="I4480" s="4" t="s">
        <v>13</v>
      </c>
    </row>
    <row r="4481" spans="1:15">
      <c r="A4481" t="n">
        <v>36811</v>
      </c>
      <c r="B4481" s="72" t="n">
        <v>66</v>
      </c>
      <c r="C4481" s="7" t="n">
        <v>19</v>
      </c>
      <c r="D4481" s="7" t="n">
        <v>1065353216</v>
      </c>
      <c r="E4481" s="7" t="n">
        <v>1065353216</v>
      </c>
      <c r="F4481" s="7" t="n">
        <v>1065353216</v>
      </c>
      <c r="G4481" s="7" t="n">
        <v>0</v>
      </c>
      <c r="H4481" s="7" t="n">
        <v>2000</v>
      </c>
      <c r="I4481" s="7" t="n">
        <v>3</v>
      </c>
    </row>
    <row r="4482" spans="1:15">
      <c r="A4482" t="s">
        <v>4</v>
      </c>
      <c r="B4482" s="4" t="s">
        <v>5</v>
      </c>
      <c r="C4482" s="4" t="s">
        <v>10</v>
      </c>
    </row>
    <row r="4483" spans="1:15">
      <c r="A4483" t="n">
        <v>36833</v>
      </c>
      <c r="B4483" s="30" t="n">
        <v>16</v>
      </c>
      <c r="C4483" s="7" t="n">
        <v>1800</v>
      </c>
    </row>
    <row r="4484" spans="1:15">
      <c r="A4484" t="s">
        <v>4</v>
      </c>
      <c r="B4484" s="4" t="s">
        <v>5</v>
      </c>
      <c r="C4484" s="4" t="s">
        <v>13</v>
      </c>
      <c r="D4484" s="4" t="s">
        <v>10</v>
      </c>
      <c r="E4484" s="4" t="s">
        <v>22</v>
      </c>
    </row>
    <row r="4485" spans="1:15">
      <c r="A4485" t="n">
        <v>36836</v>
      </c>
      <c r="B4485" s="34" t="n">
        <v>58</v>
      </c>
      <c r="C4485" s="7" t="n">
        <v>101</v>
      </c>
      <c r="D4485" s="7" t="n">
        <v>200</v>
      </c>
      <c r="E4485" s="7" t="n">
        <v>1</v>
      </c>
    </row>
    <row r="4486" spans="1:15">
      <c r="A4486" t="s">
        <v>4</v>
      </c>
      <c r="B4486" s="4" t="s">
        <v>5</v>
      </c>
      <c r="C4486" s="4" t="s">
        <v>13</v>
      </c>
      <c r="D4486" s="4" t="s">
        <v>10</v>
      </c>
    </row>
    <row r="4487" spans="1:15">
      <c r="A4487" t="n">
        <v>36844</v>
      </c>
      <c r="B4487" s="34" t="n">
        <v>58</v>
      </c>
      <c r="C4487" s="7" t="n">
        <v>254</v>
      </c>
      <c r="D4487" s="7" t="n">
        <v>0</v>
      </c>
    </row>
    <row r="4488" spans="1:15">
      <c r="A4488" t="s">
        <v>4</v>
      </c>
      <c r="B4488" s="4" t="s">
        <v>5</v>
      </c>
      <c r="C4488" s="4" t="s">
        <v>13</v>
      </c>
      <c r="D4488" s="4" t="s">
        <v>10</v>
      </c>
      <c r="E4488" s="4" t="s">
        <v>10</v>
      </c>
      <c r="F4488" s="4" t="s">
        <v>9</v>
      </c>
    </row>
    <row r="4489" spans="1:15">
      <c r="A4489" t="n">
        <v>36848</v>
      </c>
      <c r="B4489" s="64" t="n">
        <v>84</v>
      </c>
      <c r="C4489" s="7" t="n">
        <v>1</v>
      </c>
      <c r="D4489" s="7" t="n">
        <v>0</v>
      </c>
      <c r="E4489" s="7" t="n">
        <v>0</v>
      </c>
      <c r="F4489" s="7" t="n">
        <v>0</v>
      </c>
    </row>
    <row r="4490" spans="1:15">
      <c r="A4490" t="s">
        <v>4</v>
      </c>
      <c r="B4490" s="4" t="s">
        <v>5</v>
      </c>
      <c r="C4490" s="4" t="s">
        <v>13</v>
      </c>
      <c r="D4490" s="4" t="s">
        <v>10</v>
      </c>
      <c r="E4490" s="4" t="s">
        <v>13</v>
      </c>
    </row>
    <row r="4491" spans="1:15">
      <c r="A4491" t="n">
        <v>36858</v>
      </c>
      <c r="B4491" s="11" t="n">
        <v>39</v>
      </c>
      <c r="C4491" s="7" t="n">
        <v>13</v>
      </c>
      <c r="D4491" s="7" t="n">
        <v>65533</v>
      </c>
      <c r="E4491" s="7" t="n">
        <v>104</v>
      </c>
    </row>
    <row r="4492" spans="1:15">
      <c r="A4492" t="s">
        <v>4</v>
      </c>
      <c r="B4492" s="4" t="s">
        <v>5</v>
      </c>
      <c r="C4492" s="4" t="s">
        <v>13</v>
      </c>
      <c r="D4492" s="4" t="s">
        <v>10</v>
      </c>
    </row>
    <row r="4493" spans="1:15">
      <c r="A4493" t="n">
        <v>36863</v>
      </c>
      <c r="B4493" s="32" t="n">
        <v>45</v>
      </c>
      <c r="C4493" s="7" t="n">
        <v>7</v>
      </c>
      <c r="D4493" s="7" t="n">
        <v>255</v>
      </c>
    </row>
    <row r="4494" spans="1:15">
      <c r="A4494" t="s">
        <v>4</v>
      </c>
      <c r="B4494" s="4" t="s">
        <v>5</v>
      </c>
      <c r="C4494" s="4" t="s">
        <v>13</v>
      </c>
      <c r="D4494" s="4" t="s">
        <v>10</v>
      </c>
      <c r="E4494" s="4" t="s">
        <v>10</v>
      </c>
      <c r="F4494" s="4" t="s">
        <v>9</v>
      </c>
    </row>
    <row r="4495" spans="1:15">
      <c r="A4495" t="n">
        <v>36867</v>
      </c>
      <c r="B4495" s="64" t="n">
        <v>84</v>
      </c>
      <c r="C4495" s="7" t="n">
        <v>0</v>
      </c>
      <c r="D4495" s="7" t="n">
        <v>0</v>
      </c>
      <c r="E4495" s="7" t="n">
        <v>0</v>
      </c>
      <c r="F4495" s="7" t="n">
        <v>1036831949</v>
      </c>
    </row>
    <row r="4496" spans="1:15">
      <c r="A4496" t="s">
        <v>4</v>
      </c>
      <c r="B4496" s="4" t="s">
        <v>5</v>
      </c>
      <c r="C4496" s="4" t="s">
        <v>10</v>
      </c>
      <c r="D4496" s="4" t="s">
        <v>13</v>
      </c>
      <c r="E4496" s="4" t="s">
        <v>6</v>
      </c>
      <c r="F4496" s="4" t="s">
        <v>22</v>
      </c>
      <c r="G4496" s="4" t="s">
        <v>22</v>
      </c>
      <c r="H4496" s="4" t="s">
        <v>22</v>
      </c>
    </row>
    <row r="4497" spans="1:9">
      <c r="A4497" t="n">
        <v>36877</v>
      </c>
      <c r="B4497" s="47" t="n">
        <v>48</v>
      </c>
      <c r="C4497" s="7" t="n">
        <v>7024</v>
      </c>
      <c r="D4497" s="7" t="n">
        <v>0</v>
      </c>
      <c r="E4497" s="7" t="s">
        <v>244</v>
      </c>
      <c r="F4497" s="7" t="n">
        <v>-1</v>
      </c>
      <c r="G4497" s="7" t="n">
        <v>1</v>
      </c>
      <c r="H4497" s="7" t="n">
        <v>0</v>
      </c>
    </row>
    <row r="4498" spans="1:9">
      <c r="A4498" t="s">
        <v>4</v>
      </c>
      <c r="B4498" s="4" t="s">
        <v>5</v>
      </c>
      <c r="C4498" s="4" t="s">
        <v>10</v>
      </c>
    </row>
    <row r="4499" spans="1:9">
      <c r="A4499" t="n">
        <v>36901</v>
      </c>
      <c r="B4499" s="30" t="n">
        <v>16</v>
      </c>
      <c r="C4499" s="7" t="n">
        <v>200</v>
      </c>
    </row>
    <row r="4500" spans="1:9">
      <c r="A4500" t="s">
        <v>4</v>
      </c>
      <c r="B4500" s="4" t="s">
        <v>5</v>
      </c>
      <c r="C4500" s="4" t="s">
        <v>13</v>
      </c>
      <c r="D4500" s="4" t="s">
        <v>10</v>
      </c>
      <c r="E4500" s="4" t="s">
        <v>22</v>
      </c>
      <c r="F4500" s="4" t="s">
        <v>10</v>
      </c>
      <c r="G4500" s="4" t="s">
        <v>9</v>
      </c>
      <c r="H4500" s="4" t="s">
        <v>9</v>
      </c>
      <c r="I4500" s="4" t="s">
        <v>10</v>
      </c>
      <c r="J4500" s="4" t="s">
        <v>10</v>
      </c>
      <c r="K4500" s="4" t="s">
        <v>9</v>
      </c>
      <c r="L4500" s="4" t="s">
        <v>9</v>
      </c>
      <c r="M4500" s="4" t="s">
        <v>9</v>
      </c>
      <c r="N4500" s="4" t="s">
        <v>9</v>
      </c>
      <c r="O4500" s="4" t="s">
        <v>6</v>
      </c>
    </row>
    <row r="4501" spans="1:9">
      <c r="A4501" t="n">
        <v>36904</v>
      </c>
      <c r="B4501" s="59" t="n">
        <v>50</v>
      </c>
      <c r="C4501" s="7" t="n">
        <v>0</v>
      </c>
      <c r="D4501" s="7" t="n">
        <v>2125</v>
      </c>
      <c r="E4501" s="7" t="n">
        <v>1</v>
      </c>
      <c r="F4501" s="7" t="n">
        <v>0</v>
      </c>
      <c r="G4501" s="7" t="n">
        <v>0</v>
      </c>
      <c r="H4501" s="7" t="n">
        <v>0</v>
      </c>
      <c r="I4501" s="7" t="n">
        <v>0</v>
      </c>
      <c r="J4501" s="7" t="n">
        <v>65533</v>
      </c>
      <c r="K4501" s="7" t="n">
        <v>0</v>
      </c>
      <c r="L4501" s="7" t="n">
        <v>0</v>
      </c>
      <c r="M4501" s="7" t="n">
        <v>0</v>
      </c>
      <c r="N4501" s="7" t="n">
        <v>0</v>
      </c>
      <c r="O4501" s="7" t="s">
        <v>12</v>
      </c>
    </row>
    <row r="4502" spans="1:9">
      <c r="A4502" t="s">
        <v>4</v>
      </c>
      <c r="B4502" s="4" t="s">
        <v>5</v>
      </c>
      <c r="C4502" s="4" t="s">
        <v>10</v>
      </c>
    </row>
    <row r="4503" spans="1:9">
      <c r="A4503" t="n">
        <v>36943</v>
      </c>
      <c r="B4503" s="30" t="n">
        <v>16</v>
      </c>
      <c r="C4503" s="7" t="n">
        <v>1800</v>
      </c>
    </row>
    <row r="4504" spans="1:9">
      <c r="A4504" t="s">
        <v>4</v>
      </c>
      <c r="B4504" s="4" t="s">
        <v>5</v>
      </c>
      <c r="C4504" s="4" t="s">
        <v>10</v>
      </c>
      <c r="D4504" s="4" t="s">
        <v>13</v>
      </c>
      <c r="E4504" s="4" t="s">
        <v>6</v>
      </c>
      <c r="F4504" s="4" t="s">
        <v>22</v>
      </c>
      <c r="G4504" s="4" t="s">
        <v>22</v>
      </c>
      <c r="H4504" s="4" t="s">
        <v>22</v>
      </c>
    </row>
    <row r="4505" spans="1:9">
      <c r="A4505" t="n">
        <v>36946</v>
      </c>
      <c r="B4505" s="47" t="n">
        <v>48</v>
      </c>
      <c r="C4505" s="7" t="n">
        <v>7024</v>
      </c>
      <c r="D4505" s="7" t="n">
        <v>0</v>
      </c>
      <c r="E4505" s="7" t="s">
        <v>245</v>
      </c>
      <c r="F4505" s="7" t="n">
        <v>-1</v>
      </c>
      <c r="G4505" s="7" t="n">
        <v>1</v>
      </c>
      <c r="H4505" s="7" t="n">
        <v>0</v>
      </c>
    </row>
    <row r="4506" spans="1:9">
      <c r="A4506" t="s">
        <v>4</v>
      </c>
      <c r="B4506" s="4" t="s">
        <v>5</v>
      </c>
      <c r="C4506" s="4" t="s">
        <v>10</v>
      </c>
    </row>
    <row r="4507" spans="1:9">
      <c r="A4507" t="n">
        <v>36972</v>
      </c>
      <c r="B4507" s="30" t="n">
        <v>16</v>
      </c>
      <c r="C4507" s="7" t="n">
        <v>1500</v>
      </c>
    </row>
    <row r="4508" spans="1:9">
      <c r="A4508" t="s">
        <v>4</v>
      </c>
      <c r="B4508" s="4" t="s">
        <v>5</v>
      </c>
      <c r="C4508" s="4" t="s">
        <v>13</v>
      </c>
      <c r="D4508" s="4" t="s">
        <v>10</v>
      </c>
      <c r="E4508" s="4" t="s">
        <v>22</v>
      </c>
    </row>
    <row r="4509" spans="1:9">
      <c r="A4509" t="n">
        <v>36975</v>
      </c>
      <c r="B4509" s="34" t="n">
        <v>58</v>
      </c>
      <c r="C4509" s="7" t="n">
        <v>101</v>
      </c>
      <c r="D4509" s="7" t="n">
        <v>500</v>
      </c>
      <c r="E4509" s="7" t="n">
        <v>1</v>
      </c>
    </row>
    <row r="4510" spans="1:9">
      <c r="A4510" t="s">
        <v>4</v>
      </c>
      <c r="B4510" s="4" t="s">
        <v>5</v>
      </c>
      <c r="C4510" s="4" t="s">
        <v>13</v>
      </c>
      <c r="D4510" s="4" t="s">
        <v>10</v>
      </c>
    </row>
    <row r="4511" spans="1:9">
      <c r="A4511" t="n">
        <v>36983</v>
      </c>
      <c r="B4511" s="34" t="n">
        <v>58</v>
      </c>
      <c r="C4511" s="7" t="n">
        <v>254</v>
      </c>
      <c r="D4511" s="7" t="n">
        <v>0</v>
      </c>
    </row>
    <row r="4512" spans="1:9">
      <c r="A4512" t="s">
        <v>4</v>
      </c>
      <c r="B4512" s="4" t="s">
        <v>5</v>
      </c>
      <c r="C4512" s="4" t="s">
        <v>13</v>
      </c>
      <c r="D4512" s="4" t="s">
        <v>10</v>
      </c>
      <c r="E4512" s="4" t="s">
        <v>10</v>
      </c>
      <c r="F4512" s="4" t="s">
        <v>9</v>
      </c>
    </row>
    <row r="4513" spans="1:15">
      <c r="A4513" t="n">
        <v>36987</v>
      </c>
      <c r="B4513" s="64" t="n">
        <v>84</v>
      </c>
      <c r="C4513" s="7" t="n">
        <v>1</v>
      </c>
      <c r="D4513" s="7" t="n">
        <v>0</v>
      </c>
      <c r="E4513" s="7" t="n">
        <v>0</v>
      </c>
      <c r="F4513" s="7" t="n">
        <v>0</v>
      </c>
    </row>
    <row r="4514" spans="1:15">
      <c r="A4514" t="s">
        <v>4</v>
      </c>
      <c r="B4514" s="4" t="s">
        <v>5</v>
      </c>
      <c r="C4514" s="4" t="s">
        <v>10</v>
      </c>
      <c r="D4514" s="4" t="s">
        <v>22</v>
      </c>
      <c r="E4514" s="4" t="s">
        <v>22</v>
      </c>
      <c r="F4514" s="4" t="s">
        <v>22</v>
      </c>
      <c r="G4514" s="4" t="s">
        <v>22</v>
      </c>
    </row>
    <row r="4515" spans="1:15">
      <c r="A4515" t="n">
        <v>36997</v>
      </c>
      <c r="B4515" s="43" t="n">
        <v>46</v>
      </c>
      <c r="C4515" s="7" t="n">
        <v>0</v>
      </c>
      <c r="D4515" s="7" t="n">
        <v>88.9100036621094</v>
      </c>
      <c r="E4515" s="7" t="n">
        <v>36.0499992370605</v>
      </c>
      <c r="F4515" s="7" t="n">
        <v>-230.070007324219</v>
      </c>
      <c r="G4515" s="7" t="n">
        <v>181.699996948242</v>
      </c>
    </row>
    <row r="4516" spans="1:15">
      <c r="A4516" t="s">
        <v>4</v>
      </c>
      <c r="B4516" s="4" t="s">
        <v>5</v>
      </c>
      <c r="C4516" s="4" t="s">
        <v>10</v>
      </c>
      <c r="D4516" s="4" t="s">
        <v>22</v>
      </c>
      <c r="E4516" s="4" t="s">
        <v>22</v>
      </c>
      <c r="F4516" s="4" t="s">
        <v>22</v>
      </c>
      <c r="G4516" s="4" t="s">
        <v>22</v>
      </c>
    </row>
    <row r="4517" spans="1:15">
      <c r="A4517" t="n">
        <v>37016</v>
      </c>
      <c r="B4517" s="43" t="n">
        <v>46</v>
      </c>
      <c r="C4517" s="7" t="n">
        <v>7032</v>
      </c>
      <c r="D4517" s="7" t="n">
        <v>89.370002746582</v>
      </c>
      <c r="E4517" s="7" t="n">
        <v>36.060001373291</v>
      </c>
      <c r="F4517" s="7" t="n">
        <v>-229.5</v>
      </c>
      <c r="G4517" s="7" t="n">
        <v>178.800003051758</v>
      </c>
    </row>
    <row r="4518" spans="1:15">
      <c r="A4518" t="s">
        <v>4</v>
      </c>
      <c r="B4518" s="4" t="s">
        <v>5</v>
      </c>
      <c r="C4518" s="4" t="s">
        <v>10</v>
      </c>
      <c r="D4518" s="4" t="s">
        <v>22</v>
      </c>
      <c r="E4518" s="4" t="s">
        <v>22</v>
      </c>
      <c r="F4518" s="4" t="s">
        <v>22</v>
      </c>
      <c r="G4518" s="4" t="s">
        <v>22</v>
      </c>
    </row>
    <row r="4519" spans="1:15">
      <c r="A4519" t="n">
        <v>37035</v>
      </c>
      <c r="B4519" s="43" t="n">
        <v>46</v>
      </c>
      <c r="C4519" s="7" t="n">
        <v>16</v>
      </c>
      <c r="D4519" s="7" t="n">
        <v>90.0199966430664</v>
      </c>
      <c r="E4519" s="7" t="n">
        <v>36.060001373291</v>
      </c>
      <c r="F4519" s="7" t="n">
        <v>-229.619995117188</v>
      </c>
      <c r="G4519" s="7" t="n">
        <v>191.899993896484</v>
      </c>
    </row>
    <row r="4520" spans="1:15">
      <c r="A4520" t="s">
        <v>4</v>
      </c>
      <c r="B4520" s="4" t="s">
        <v>5</v>
      </c>
      <c r="C4520" s="4" t="s">
        <v>10</v>
      </c>
      <c r="D4520" s="4" t="s">
        <v>22</v>
      </c>
      <c r="E4520" s="4" t="s">
        <v>22</v>
      </c>
      <c r="F4520" s="4" t="s">
        <v>22</v>
      </c>
      <c r="G4520" s="4" t="s">
        <v>22</v>
      </c>
    </row>
    <row r="4521" spans="1:15">
      <c r="A4521" t="n">
        <v>37054</v>
      </c>
      <c r="B4521" s="43" t="n">
        <v>46</v>
      </c>
      <c r="C4521" s="7" t="n">
        <v>17</v>
      </c>
      <c r="D4521" s="7" t="n">
        <v>88.379997253418</v>
      </c>
      <c r="E4521" s="7" t="n">
        <v>36.060001373291</v>
      </c>
      <c r="F4521" s="7" t="n">
        <v>-229.369995117188</v>
      </c>
      <c r="G4521" s="7" t="n">
        <v>166.699996948242</v>
      </c>
    </row>
    <row r="4522" spans="1:15">
      <c r="A4522" t="s">
        <v>4</v>
      </c>
      <c r="B4522" s="4" t="s">
        <v>5</v>
      </c>
      <c r="C4522" s="4" t="s">
        <v>10</v>
      </c>
      <c r="D4522" s="4" t="s">
        <v>13</v>
      </c>
      <c r="E4522" s="4" t="s">
        <v>6</v>
      </c>
      <c r="F4522" s="4" t="s">
        <v>22</v>
      </c>
      <c r="G4522" s="4" t="s">
        <v>22</v>
      </c>
      <c r="H4522" s="4" t="s">
        <v>22</v>
      </c>
    </row>
    <row r="4523" spans="1:15">
      <c r="A4523" t="n">
        <v>37073</v>
      </c>
      <c r="B4523" s="47" t="n">
        <v>48</v>
      </c>
      <c r="C4523" s="7" t="n">
        <v>0</v>
      </c>
      <c r="D4523" s="7" t="n">
        <v>0</v>
      </c>
      <c r="E4523" s="7" t="s">
        <v>104</v>
      </c>
      <c r="F4523" s="7" t="n">
        <v>0</v>
      </c>
      <c r="G4523" s="7" t="n">
        <v>1</v>
      </c>
      <c r="H4523" s="7" t="n">
        <v>0</v>
      </c>
    </row>
    <row r="4524" spans="1:15">
      <c r="A4524" t="s">
        <v>4</v>
      </c>
      <c r="B4524" s="4" t="s">
        <v>5</v>
      </c>
      <c r="C4524" s="4" t="s">
        <v>13</v>
      </c>
      <c r="D4524" s="4" t="s">
        <v>10</v>
      </c>
      <c r="E4524" s="4" t="s">
        <v>6</v>
      </c>
      <c r="F4524" s="4" t="s">
        <v>6</v>
      </c>
      <c r="G4524" s="4" t="s">
        <v>6</v>
      </c>
      <c r="H4524" s="4" t="s">
        <v>6</v>
      </c>
    </row>
    <row r="4525" spans="1:15">
      <c r="A4525" t="n">
        <v>37098</v>
      </c>
      <c r="B4525" s="36" t="n">
        <v>51</v>
      </c>
      <c r="C4525" s="7" t="n">
        <v>3</v>
      </c>
      <c r="D4525" s="7" t="n">
        <v>16</v>
      </c>
      <c r="E4525" s="7" t="s">
        <v>363</v>
      </c>
      <c r="F4525" s="7" t="s">
        <v>107</v>
      </c>
      <c r="G4525" s="7" t="s">
        <v>50</v>
      </c>
      <c r="H4525" s="7" t="s">
        <v>51</v>
      </c>
    </row>
    <row r="4526" spans="1:15">
      <c r="A4526" t="s">
        <v>4</v>
      </c>
      <c r="B4526" s="4" t="s">
        <v>5</v>
      </c>
      <c r="C4526" s="4" t="s">
        <v>13</v>
      </c>
      <c r="D4526" s="4" t="s">
        <v>13</v>
      </c>
      <c r="E4526" s="4" t="s">
        <v>22</v>
      </c>
      <c r="F4526" s="4" t="s">
        <v>22</v>
      </c>
      <c r="G4526" s="4" t="s">
        <v>22</v>
      </c>
      <c r="H4526" s="4" t="s">
        <v>10</v>
      </c>
    </row>
    <row r="4527" spans="1:15">
      <c r="A4527" t="n">
        <v>37111</v>
      </c>
      <c r="B4527" s="32" t="n">
        <v>45</v>
      </c>
      <c r="C4527" s="7" t="n">
        <v>2</v>
      </c>
      <c r="D4527" s="7" t="n">
        <v>3</v>
      </c>
      <c r="E4527" s="7" t="n">
        <v>88.6699981689453</v>
      </c>
      <c r="F4527" s="7" t="n">
        <v>40.4799995422363</v>
      </c>
      <c r="G4527" s="7" t="n">
        <v>-245.070007324219</v>
      </c>
      <c r="H4527" s="7" t="n">
        <v>0</v>
      </c>
    </row>
    <row r="4528" spans="1:15">
      <c r="A4528" t="s">
        <v>4</v>
      </c>
      <c r="B4528" s="4" t="s">
        <v>5</v>
      </c>
      <c r="C4528" s="4" t="s">
        <v>13</v>
      </c>
      <c r="D4528" s="4" t="s">
        <v>13</v>
      </c>
      <c r="E4528" s="4" t="s">
        <v>22</v>
      </c>
      <c r="F4528" s="4" t="s">
        <v>22</v>
      </c>
      <c r="G4528" s="4" t="s">
        <v>22</v>
      </c>
      <c r="H4528" s="4" t="s">
        <v>10</v>
      </c>
      <c r="I4528" s="4" t="s">
        <v>13</v>
      </c>
    </row>
    <row r="4529" spans="1:9">
      <c r="A4529" t="n">
        <v>37128</v>
      </c>
      <c r="B4529" s="32" t="n">
        <v>45</v>
      </c>
      <c r="C4529" s="7" t="n">
        <v>4</v>
      </c>
      <c r="D4529" s="7" t="n">
        <v>3</v>
      </c>
      <c r="E4529" s="7" t="n">
        <v>25.1100006103516</v>
      </c>
      <c r="F4529" s="7" t="n">
        <v>210.320007324219</v>
      </c>
      <c r="G4529" s="7" t="n">
        <v>-4</v>
      </c>
      <c r="H4529" s="7" t="n">
        <v>0</v>
      </c>
      <c r="I4529" s="7" t="n">
        <v>0</v>
      </c>
    </row>
    <row r="4530" spans="1:9">
      <c r="A4530" t="s">
        <v>4</v>
      </c>
      <c r="B4530" s="4" t="s">
        <v>5</v>
      </c>
      <c r="C4530" s="4" t="s">
        <v>13</v>
      </c>
      <c r="D4530" s="4" t="s">
        <v>13</v>
      </c>
      <c r="E4530" s="4" t="s">
        <v>22</v>
      </c>
      <c r="F4530" s="4" t="s">
        <v>10</v>
      </c>
    </row>
    <row r="4531" spans="1:9">
      <c r="A4531" t="n">
        <v>37146</v>
      </c>
      <c r="B4531" s="32" t="n">
        <v>45</v>
      </c>
      <c r="C4531" s="7" t="n">
        <v>5</v>
      </c>
      <c r="D4531" s="7" t="n">
        <v>3</v>
      </c>
      <c r="E4531" s="7" t="n">
        <v>3.40000009536743</v>
      </c>
      <c r="F4531" s="7" t="n">
        <v>0</v>
      </c>
    </row>
    <row r="4532" spans="1:9">
      <c r="A4532" t="s">
        <v>4</v>
      </c>
      <c r="B4532" s="4" t="s">
        <v>5</v>
      </c>
      <c r="C4532" s="4" t="s">
        <v>13</v>
      </c>
      <c r="D4532" s="4" t="s">
        <v>13</v>
      </c>
      <c r="E4532" s="4" t="s">
        <v>22</v>
      </c>
      <c r="F4532" s="4" t="s">
        <v>10</v>
      </c>
    </row>
    <row r="4533" spans="1:9">
      <c r="A4533" t="n">
        <v>37155</v>
      </c>
      <c r="B4533" s="32" t="n">
        <v>45</v>
      </c>
      <c r="C4533" s="7" t="n">
        <v>11</v>
      </c>
      <c r="D4533" s="7" t="n">
        <v>3</v>
      </c>
      <c r="E4533" s="7" t="n">
        <v>40.9000015258789</v>
      </c>
      <c r="F4533" s="7" t="n">
        <v>0</v>
      </c>
    </row>
    <row r="4534" spans="1:9">
      <c r="A4534" t="s">
        <v>4</v>
      </c>
      <c r="B4534" s="4" t="s">
        <v>5</v>
      </c>
      <c r="C4534" s="4" t="s">
        <v>13</v>
      </c>
      <c r="D4534" s="4" t="s">
        <v>13</v>
      </c>
      <c r="E4534" s="4" t="s">
        <v>22</v>
      </c>
      <c r="F4534" s="4" t="s">
        <v>22</v>
      </c>
      <c r="G4534" s="4" t="s">
        <v>22</v>
      </c>
      <c r="H4534" s="4" t="s">
        <v>10</v>
      </c>
    </row>
    <row r="4535" spans="1:9">
      <c r="A4535" t="n">
        <v>37164</v>
      </c>
      <c r="B4535" s="32" t="n">
        <v>45</v>
      </c>
      <c r="C4535" s="7" t="n">
        <v>2</v>
      </c>
      <c r="D4535" s="7" t="n">
        <v>3</v>
      </c>
      <c r="E4535" s="7" t="n">
        <v>88.6699981689453</v>
      </c>
      <c r="F4535" s="7" t="n">
        <v>43.1699981689453</v>
      </c>
      <c r="G4535" s="7" t="n">
        <v>-245.070007324219</v>
      </c>
      <c r="H4535" s="7" t="n">
        <v>6000</v>
      </c>
    </row>
    <row r="4536" spans="1:9">
      <c r="A4536" t="s">
        <v>4</v>
      </c>
      <c r="B4536" s="4" t="s">
        <v>5</v>
      </c>
      <c r="C4536" s="4" t="s">
        <v>13</v>
      </c>
      <c r="D4536" s="4" t="s">
        <v>13</v>
      </c>
      <c r="E4536" s="4" t="s">
        <v>22</v>
      </c>
      <c r="F4536" s="4" t="s">
        <v>22</v>
      </c>
      <c r="G4536" s="4" t="s">
        <v>22</v>
      </c>
      <c r="H4536" s="4" t="s">
        <v>10</v>
      </c>
      <c r="I4536" s="4" t="s">
        <v>13</v>
      </c>
    </row>
    <row r="4537" spans="1:9">
      <c r="A4537" t="n">
        <v>37181</v>
      </c>
      <c r="B4537" s="32" t="n">
        <v>45</v>
      </c>
      <c r="C4537" s="7" t="n">
        <v>4</v>
      </c>
      <c r="D4537" s="7" t="n">
        <v>3</v>
      </c>
      <c r="E4537" s="7" t="n">
        <v>318.640014648438</v>
      </c>
      <c r="F4537" s="7" t="n">
        <v>200.25</v>
      </c>
      <c r="G4537" s="7" t="n">
        <v>-4</v>
      </c>
      <c r="H4537" s="7" t="n">
        <v>6000</v>
      </c>
      <c r="I4537" s="7" t="n">
        <v>1</v>
      </c>
    </row>
    <row r="4538" spans="1:9">
      <c r="A4538" t="s">
        <v>4</v>
      </c>
      <c r="B4538" s="4" t="s">
        <v>5</v>
      </c>
      <c r="C4538" s="4" t="s">
        <v>13</v>
      </c>
      <c r="D4538" s="4" t="s">
        <v>13</v>
      </c>
      <c r="E4538" s="4" t="s">
        <v>22</v>
      </c>
      <c r="F4538" s="4" t="s">
        <v>10</v>
      </c>
    </row>
    <row r="4539" spans="1:9">
      <c r="A4539" t="n">
        <v>37199</v>
      </c>
      <c r="B4539" s="32" t="n">
        <v>45</v>
      </c>
      <c r="C4539" s="7" t="n">
        <v>5</v>
      </c>
      <c r="D4539" s="7" t="n">
        <v>3</v>
      </c>
      <c r="E4539" s="7" t="n">
        <v>3.40000009536743</v>
      </c>
      <c r="F4539" s="7" t="n">
        <v>6000</v>
      </c>
    </row>
    <row r="4540" spans="1:9">
      <c r="A4540" t="s">
        <v>4</v>
      </c>
      <c r="B4540" s="4" t="s">
        <v>5</v>
      </c>
      <c r="C4540" s="4" t="s">
        <v>13</v>
      </c>
      <c r="D4540" s="4" t="s">
        <v>13</v>
      </c>
      <c r="E4540" s="4" t="s">
        <v>22</v>
      </c>
      <c r="F4540" s="4" t="s">
        <v>10</v>
      </c>
    </row>
    <row r="4541" spans="1:9">
      <c r="A4541" t="n">
        <v>37208</v>
      </c>
      <c r="B4541" s="32" t="n">
        <v>45</v>
      </c>
      <c r="C4541" s="7" t="n">
        <v>11</v>
      </c>
      <c r="D4541" s="7" t="n">
        <v>3</v>
      </c>
      <c r="E4541" s="7" t="n">
        <v>40.9000015258789</v>
      </c>
      <c r="F4541" s="7" t="n">
        <v>6000</v>
      </c>
    </row>
    <row r="4542" spans="1:9">
      <c r="A4542" t="s">
        <v>4</v>
      </c>
      <c r="B4542" s="4" t="s">
        <v>5</v>
      </c>
      <c r="C4542" s="4" t="s">
        <v>13</v>
      </c>
      <c r="D4542" s="4" t="s">
        <v>10</v>
      </c>
      <c r="E4542" s="4" t="s">
        <v>22</v>
      </c>
      <c r="F4542" s="4" t="s">
        <v>10</v>
      </c>
      <c r="G4542" s="4" t="s">
        <v>9</v>
      </c>
      <c r="H4542" s="4" t="s">
        <v>9</v>
      </c>
      <c r="I4542" s="4" t="s">
        <v>10</v>
      </c>
      <c r="J4542" s="4" t="s">
        <v>10</v>
      </c>
      <c r="K4542" s="4" t="s">
        <v>9</v>
      </c>
      <c r="L4542" s="4" t="s">
        <v>9</v>
      </c>
      <c r="M4542" s="4" t="s">
        <v>9</v>
      </c>
      <c r="N4542" s="4" t="s">
        <v>9</v>
      </c>
      <c r="O4542" s="4" t="s">
        <v>6</v>
      </c>
    </row>
    <row r="4543" spans="1:9">
      <c r="A4543" t="n">
        <v>37217</v>
      </c>
      <c r="B4543" s="59" t="n">
        <v>50</v>
      </c>
      <c r="C4543" s="7" t="n">
        <v>0</v>
      </c>
      <c r="D4543" s="7" t="n">
        <v>2208</v>
      </c>
      <c r="E4543" s="7" t="n">
        <v>0.5</v>
      </c>
      <c r="F4543" s="7" t="n">
        <v>0</v>
      </c>
      <c r="G4543" s="7" t="n">
        <v>0</v>
      </c>
      <c r="H4543" s="7" t="n">
        <v>0</v>
      </c>
      <c r="I4543" s="7" t="n">
        <v>0</v>
      </c>
      <c r="J4543" s="7" t="n">
        <v>65533</v>
      </c>
      <c r="K4543" s="7" t="n">
        <v>0</v>
      </c>
      <c r="L4543" s="7" t="n">
        <v>0</v>
      </c>
      <c r="M4543" s="7" t="n">
        <v>0</v>
      </c>
      <c r="N4543" s="7" t="n">
        <v>0</v>
      </c>
      <c r="O4543" s="7" t="s">
        <v>12</v>
      </c>
    </row>
    <row r="4544" spans="1:9">
      <c r="A4544" t="s">
        <v>4</v>
      </c>
      <c r="B4544" s="4" t="s">
        <v>5</v>
      </c>
      <c r="C4544" s="4" t="s">
        <v>10</v>
      </c>
      <c r="D4544" s="4" t="s">
        <v>13</v>
      </c>
      <c r="E4544" s="4" t="s">
        <v>6</v>
      </c>
      <c r="F4544" s="4" t="s">
        <v>22</v>
      </c>
      <c r="G4544" s="4" t="s">
        <v>22</v>
      </c>
      <c r="H4544" s="4" t="s">
        <v>22</v>
      </c>
    </row>
    <row r="4545" spans="1:15">
      <c r="A4545" t="n">
        <v>37256</v>
      </c>
      <c r="B4545" s="47" t="n">
        <v>48</v>
      </c>
      <c r="C4545" s="7" t="n">
        <v>7024</v>
      </c>
      <c r="D4545" s="7" t="n">
        <v>0</v>
      </c>
      <c r="E4545" s="7" t="s">
        <v>242</v>
      </c>
      <c r="F4545" s="7" t="n">
        <v>-1</v>
      </c>
      <c r="G4545" s="7" t="n">
        <v>1</v>
      </c>
      <c r="H4545" s="7" t="n">
        <v>0</v>
      </c>
    </row>
    <row r="4546" spans="1:15">
      <c r="A4546" t="s">
        <v>4</v>
      </c>
      <c r="B4546" s="4" t="s">
        <v>5</v>
      </c>
      <c r="C4546" s="4" t="s">
        <v>10</v>
      </c>
      <c r="D4546" s="4" t="s">
        <v>13</v>
      </c>
    </row>
    <row r="4547" spans="1:15">
      <c r="A4547" t="n">
        <v>37282</v>
      </c>
      <c r="B4547" s="79" t="n">
        <v>96</v>
      </c>
      <c r="C4547" s="7" t="n">
        <v>7024</v>
      </c>
      <c r="D4547" s="7" t="n">
        <v>1</v>
      </c>
    </row>
    <row r="4548" spans="1:15">
      <c r="A4548" t="s">
        <v>4</v>
      </c>
      <c r="B4548" s="4" t="s">
        <v>5</v>
      </c>
      <c r="C4548" s="4" t="s">
        <v>10</v>
      </c>
      <c r="D4548" s="4" t="s">
        <v>13</v>
      </c>
      <c r="E4548" s="4" t="s">
        <v>22</v>
      </c>
      <c r="F4548" s="4" t="s">
        <v>22</v>
      </c>
      <c r="G4548" s="4" t="s">
        <v>22</v>
      </c>
    </row>
    <row r="4549" spans="1:15">
      <c r="A4549" t="n">
        <v>37286</v>
      </c>
      <c r="B4549" s="79" t="n">
        <v>96</v>
      </c>
      <c r="C4549" s="7" t="n">
        <v>7024</v>
      </c>
      <c r="D4549" s="7" t="n">
        <v>2</v>
      </c>
      <c r="E4549" s="7" t="n">
        <v>96.7399978637695</v>
      </c>
      <c r="F4549" s="7" t="n">
        <v>42.4700012207031</v>
      </c>
      <c r="G4549" s="7" t="n">
        <v>-245.449996948242</v>
      </c>
    </row>
    <row r="4550" spans="1:15">
      <c r="A4550" t="s">
        <v>4</v>
      </c>
      <c r="B4550" s="4" t="s">
        <v>5</v>
      </c>
      <c r="C4550" s="4" t="s">
        <v>10</v>
      </c>
      <c r="D4550" s="4" t="s">
        <v>13</v>
      </c>
      <c r="E4550" s="4" t="s">
        <v>22</v>
      </c>
      <c r="F4550" s="4" t="s">
        <v>22</v>
      </c>
      <c r="G4550" s="4" t="s">
        <v>22</v>
      </c>
    </row>
    <row r="4551" spans="1:15">
      <c r="A4551" t="n">
        <v>37302</v>
      </c>
      <c r="B4551" s="79" t="n">
        <v>96</v>
      </c>
      <c r="C4551" s="7" t="n">
        <v>7024</v>
      </c>
      <c r="D4551" s="7" t="n">
        <v>2</v>
      </c>
      <c r="E4551" s="7" t="n">
        <v>89.1600036621094</v>
      </c>
      <c r="F4551" s="7" t="n">
        <v>49</v>
      </c>
      <c r="G4551" s="7" t="n">
        <v>-240.970001220703</v>
      </c>
    </row>
    <row r="4552" spans="1:15">
      <c r="A4552" t="s">
        <v>4</v>
      </c>
      <c r="B4552" s="4" t="s">
        <v>5</v>
      </c>
      <c r="C4552" s="4" t="s">
        <v>10</v>
      </c>
      <c r="D4552" s="4" t="s">
        <v>13</v>
      </c>
      <c r="E4552" s="4" t="s">
        <v>22</v>
      </c>
      <c r="F4552" s="4" t="s">
        <v>22</v>
      </c>
      <c r="G4552" s="4" t="s">
        <v>22</v>
      </c>
    </row>
    <row r="4553" spans="1:15">
      <c r="A4553" t="n">
        <v>37318</v>
      </c>
      <c r="B4553" s="79" t="n">
        <v>96</v>
      </c>
      <c r="C4553" s="7" t="n">
        <v>7024</v>
      </c>
      <c r="D4553" s="7" t="n">
        <v>2</v>
      </c>
      <c r="E4553" s="7" t="n">
        <v>76.0999984741211</v>
      </c>
      <c r="F4553" s="7" t="n">
        <v>50.6699981689453</v>
      </c>
      <c r="G4553" s="7" t="n">
        <v>-233.369995117188</v>
      </c>
    </row>
    <row r="4554" spans="1:15">
      <c r="A4554" t="s">
        <v>4</v>
      </c>
      <c r="B4554" s="4" t="s">
        <v>5</v>
      </c>
      <c r="C4554" s="4" t="s">
        <v>10</v>
      </c>
      <c r="D4554" s="4" t="s">
        <v>13</v>
      </c>
      <c r="E4554" s="4" t="s">
        <v>9</v>
      </c>
      <c r="F4554" s="4" t="s">
        <v>13</v>
      </c>
      <c r="G4554" s="4" t="s">
        <v>10</v>
      </c>
    </row>
    <row r="4555" spans="1:15">
      <c r="A4555" t="n">
        <v>37334</v>
      </c>
      <c r="B4555" s="79" t="n">
        <v>96</v>
      </c>
      <c r="C4555" s="7" t="n">
        <v>7024</v>
      </c>
      <c r="D4555" s="7" t="n">
        <v>0</v>
      </c>
      <c r="E4555" s="7" t="n">
        <v>1077097267</v>
      </c>
      <c r="F4555" s="7" t="n">
        <v>0</v>
      </c>
      <c r="G4555" s="7" t="n">
        <v>0</v>
      </c>
    </row>
    <row r="4556" spans="1:15">
      <c r="A4556" t="s">
        <v>4</v>
      </c>
      <c r="B4556" s="4" t="s">
        <v>5</v>
      </c>
      <c r="C4556" s="4" t="s">
        <v>13</v>
      </c>
      <c r="D4556" s="4" t="s">
        <v>10</v>
      </c>
    </row>
    <row r="4557" spans="1:15">
      <c r="A4557" t="n">
        <v>37345</v>
      </c>
      <c r="B4557" s="34" t="n">
        <v>58</v>
      </c>
      <c r="C4557" s="7" t="n">
        <v>255</v>
      </c>
      <c r="D4557" s="7" t="n">
        <v>0</v>
      </c>
    </row>
    <row r="4558" spans="1:15">
      <c r="A4558" t="s">
        <v>4</v>
      </c>
      <c r="B4558" s="4" t="s">
        <v>5</v>
      </c>
      <c r="C4558" s="4" t="s">
        <v>13</v>
      </c>
      <c r="D4558" s="4" t="s">
        <v>10</v>
      </c>
      <c r="E4558" s="4" t="s">
        <v>10</v>
      </c>
      <c r="F4558" s="4" t="s">
        <v>10</v>
      </c>
      <c r="G4558" s="4" t="s">
        <v>10</v>
      </c>
      <c r="H4558" s="4" t="s">
        <v>10</v>
      </c>
      <c r="I4558" s="4" t="s">
        <v>6</v>
      </c>
      <c r="J4558" s="4" t="s">
        <v>22</v>
      </c>
      <c r="K4558" s="4" t="s">
        <v>22</v>
      </c>
      <c r="L4558" s="4" t="s">
        <v>22</v>
      </c>
      <c r="M4558" s="4" t="s">
        <v>9</v>
      </c>
      <c r="N4558" s="4" t="s">
        <v>9</v>
      </c>
      <c r="O4558" s="4" t="s">
        <v>22</v>
      </c>
      <c r="P4558" s="4" t="s">
        <v>22</v>
      </c>
      <c r="Q4558" s="4" t="s">
        <v>22</v>
      </c>
      <c r="R4558" s="4" t="s">
        <v>22</v>
      </c>
      <c r="S4558" s="4" t="s">
        <v>13</v>
      </c>
    </row>
    <row r="4559" spans="1:15">
      <c r="A4559" t="n">
        <v>37349</v>
      </c>
      <c r="B4559" s="11" t="n">
        <v>39</v>
      </c>
      <c r="C4559" s="7" t="n">
        <v>12</v>
      </c>
      <c r="D4559" s="7" t="n">
        <v>65533</v>
      </c>
      <c r="E4559" s="7" t="n">
        <v>202</v>
      </c>
      <c r="F4559" s="7" t="n">
        <v>0</v>
      </c>
      <c r="G4559" s="7" t="n">
        <v>7024</v>
      </c>
      <c r="H4559" s="7" t="n">
        <v>3</v>
      </c>
      <c r="I4559" s="7" t="s">
        <v>12</v>
      </c>
      <c r="J4559" s="7" t="n">
        <v>0</v>
      </c>
      <c r="K4559" s="7" t="n">
        <v>0</v>
      </c>
      <c r="L4559" s="7" t="n">
        <v>0</v>
      </c>
      <c r="M4559" s="7" t="n">
        <v>0</v>
      </c>
      <c r="N4559" s="7" t="n">
        <v>0</v>
      </c>
      <c r="O4559" s="7" t="n">
        <v>0</v>
      </c>
      <c r="P4559" s="7" t="n">
        <v>1</v>
      </c>
      <c r="Q4559" s="7" t="n">
        <v>1</v>
      </c>
      <c r="R4559" s="7" t="n">
        <v>1</v>
      </c>
      <c r="S4559" s="7" t="n">
        <v>102</v>
      </c>
    </row>
    <row r="4560" spans="1:15">
      <c r="A4560" t="s">
        <v>4</v>
      </c>
      <c r="B4560" s="4" t="s">
        <v>5</v>
      </c>
      <c r="C4560" s="4" t="s">
        <v>10</v>
      </c>
      <c r="D4560" s="4" t="s">
        <v>13</v>
      </c>
      <c r="E4560" s="4" t="s">
        <v>13</v>
      </c>
      <c r="F4560" s="4" t="s">
        <v>6</v>
      </c>
    </row>
    <row r="4561" spans="1:19">
      <c r="A4561" t="n">
        <v>37399</v>
      </c>
      <c r="B4561" s="53" t="n">
        <v>20</v>
      </c>
      <c r="C4561" s="7" t="n">
        <v>7024</v>
      </c>
      <c r="D4561" s="7" t="n">
        <v>2</v>
      </c>
      <c r="E4561" s="7" t="n">
        <v>11</v>
      </c>
      <c r="F4561" s="7" t="s">
        <v>364</v>
      </c>
    </row>
    <row r="4562" spans="1:19">
      <c r="A4562" t="s">
        <v>4</v>
      </c>
      <c r="B4562" s="4" t="s">
        <v>5</v>
      </c>
      <c r="C4562" s="4" t="s">
        <v>10</v>
      </c>
    </row>
    <row r="4563" spans="1:19">
      <c r="A4563" t="n">
        <v>37425</v>
      </c>
      <c r="B4563" s="30" t="n">
        <v>16</v>
      </c>
      <c r="C4563" s="7" t="n">
        <v>8000</v>
      </c>
    </row>
    <row r="4564" spans="1:19">
      <c r="A4564" t="s">
        <v>4</v>
      </c>
      <c r="B4564" s="4" t="s">
        <v>5</v>
      </c>
      <c r="C4564" s="4" t="s">
        <v>10</v>
      </c>
      <c r="D4564" s="4" t="s">
        <v>13</v>
      </c>
    </row>
    <row r="4565" spans="1:19">
      <c r="A4565" t="n">
        <v>37428</v>
      </c>
      <c r="B4565" s="63" t="n">
        <v>21</v>
      </c>
      <c r="C4565" s="7" t="n">
        <v>7024</v>
      </c>
      <c r="D4565" s="7" t="n">
        <v>2</v>
      </c>
    </row>
    <row r="4566" spans="1:19">
      <c r="A4566" t="s">
        <v>4</v>
      </c>
      <c r="B4566" s="4" t="s">
        <v>5</v>
      </c>
      <c r="C4566" s="4" t="s">
        <v>13</v>
      </c>
      <c r="D4566" s="4" t="s">
        <v>10</v>
      </c>
      <c r="E4566" s="4" t="s">
        <v>22</v>
      </c>
    </row>
    <row r="4567" spans="1:19">
      <c r="A4567" t="n">
        <v>37432</v>
      </c>
      <c r="B4567" s="34" t="n">
        <v>58</v>
      </c>
      <c r="C4567" s="7" t="n">
        <v>101</v>
      </c>
      <c r="D4567" s="7" t="n">
        <v>500</v>
      </c>
      <c r="E4567" s="7" t="n">
        <v>1</v>
      </c>
    </row>
    <row r="4568" spans="1:19">
      <c r="A4568" t="s">
        <v>4</v>
      </c>
      <c r="B4568" s="4" t="s">
        <v>5</v>
      </c>
      <c r="C4568" s="4" t="s">
        <v>13</v>
      </c>
      <c r="D4568" s="4" t="s">
        <v>10</v>
      </c>
    </row>
    <row r="4569" spans="1:19">
      <c r="A4569" t="n">
        <v>37440</v>
      </c>
      <c r="B4569" s="34" t="n">
        <v>58</v>
      </c>
      <c r="C4569" s="7" t="n">
        <v>254</v>
      </c>
      <c r="D4569" s="7" t="n">
        <v>0</v>
      </c>
    </row>
    <row r="4570" spans="1:19">
      <c r="A4570" t="s">
        <v>4</v>
      </c>
      <c r="B4570" s="4" t="s">
        <v>5</v>
      </c>
      <c r="C4570" s="4" t="s">
        <v>13</v>
      </c>
      <c r="D4570" s="4" t="s">
        <v>13</v>
      </c>
      <c r="E4570" s="4" t="s">
        <v>22</v>
      </c>
      <c r="F4570" s="4" t="s">
        <v>22</v>
      </c>
      <c r="G4570" s="4" t="s">
        <v>22</v>
      </c>
      <c r="H4570" s="4" t="s">
        <v>10</v>
      </c>
    </row>
    <row r="4571" spans="1:19">
      <c r="A4571" t="n">
        <v>37444</v>
      </c>
      <c r="B4571" s="32" t="n">
        <v>45</v>
      </c>
      <c r="C4571" s="7" t="n">
        <v>2</v>
      </c>
      <c r="D4571" s="7" t="n">
        <v>3</v>
      </c>
      <c r="E4571" s="7" t="n">
        <v>89.0400009155273</v>
      </c>
      <c r="F4571" s="7" t="n">
        <v>37.4900016784668</v>
      </c>
      <c r="G4571" s="7" t="n">
        <v>-229.899993896484</v>
      </c>
      <c r="H4571" s="7" t="n">
        <v>0</v>
      </c>
    </row>
    <row r="4572" spans="1:19">
      <c r="A4572" t="s">
        <v>4</v>
      </c>
      <c r="B4572" s="4" t="s">
        <v>5</v>
      </c>
      <c r="C4572" s="4" t="s">
        <v>13</v>
      </c>
      <c r="D4572" s="4" t="s">
        <v>13</v>
      </c>
      <c r="E4572" s="4" t="s">
        <v>22</v>
      </c>
      <c r="F4572" s="4" t="s">
        <v>22</v>
      </c>
      <c r="G4572" s="4" t="s">
        <v>22</v>
      </c>
      <c r="H4572" s="4" t="s">
        <v>10</v>
      </c>
      <c r="I4572" s="4" t="s">
        <v>13</v>
      </c>
    </row>
    <row r="4573" spans="1:19">
      <c r="A4573" t="n">
        <v>37461</v>
      </c>
      <c r="B4573" s="32" t="n">
        <v>45</v>
      </c>
      <c r="C4573" s="7" t="n">
        <v>4</v>
      </c>
      <c r="D4573" s="7" t="n">
        <v>3</v>
      </c>
      <c r="E4573" s="7" t="n">
        <v>355.790008544922</v>
      </c>
      <c r="F4573" s="7" t="n">
        <v>208.559997558594</v>
      </c>
      <c r="G4573" s="7" t="n">
        <v>0</v>
      </c>
      <c r="H4573" s="7" t="n">
        <v>0</v>
      </c>
      <c r="I4573" s="7" t="n">
        <v>0</v>
      </c>
    </row>
    <row r="4574" spans="1:19">
      <c r="A4574" t="s">
        <v>4</v>
      </c>
      <c r="B4574" s="4" t="s">
        <v>5</v>
      </c>
      <c r="C4574" s="4" t="s">
        <v>13</v>
      </c>
      <c r="D4574" s="4" t="s">
        <v>13</v>
      </c>
      <c r="E4574" s="4" t="s">
        <v>22</v>
      </c>
      <c r="F4574" s="4" t="s">
        <v>10</v>
      </c>
    </row>
    <row r="4575" spans="1:19">
      <c r="A4575" t="n">
        <v>37479</v>
      </c>
      <c r="B4575" s="32" t="n">
        <v>45</v>
      </c>
      <c r="C4575" s="7" t="n">
        <v>5</v>
      </c>
      <c r="D4575" s="7" t="n">
        <v>3</v>
      </c>
      <c r="E4575" s="7" t="n">
        <v>1.60000002384186</v>
      </c>
      <c r="F4575" s="7" t="n">
        <v>0</v>
      </c>
    </row>
    <row r="4576" spans="1:19">
      <c r="A4576" t="s">
        <v>4</v>
      </c>
      <c r="B4576" s="4" t="s">
        <v>5</v>
      </c>
      <c r="C4576" s="4" t="s">
        <v>13</v>
      </c>
      <c r="D4576" s="4" t="s">
        <v>13</v>
      </c>
      <c r="E4576" s="4" t="s">
        <v>22</v>
      </c>
      <c r="F4576" s="4" t="s">
        <v>10</v>
      </c>
    </row>
    <row r="4577" spans="1:9">
      <c r="A4577" t="n">
        <v>37488</v>
      </c>
      <c r="B4577" s="32" t="n">
        <v>45</v>
      </c>
      <c r="C4577" s="7" t="n">
        <v>11</v>
      </c>
      <c r="D4577" s="7" t="n">
        <v>3</v>
      </c>
      <c r="E4577" s="7" t="n">
        <v>40.9000015258789</v>
      </c>
      <c r="F4577" s="7" t="n">
        <v>0</v>
      </c>
    </row>
    <row r="4578" spans="1:9">
      <c r="A4578" t="s">
        <v>4</v>
      </c>
      <c r="B4578" s="4" t="s">
        <v>5</v>
      </c>
      <c r="C4578" s="4" t="s">
        <v>13</v>
      </c>
      <c r="D4578" s="4" t="s">
        <v>10</v>
      </c>
      <c r="E4578" s="4" t="s">
        <v>13</v>
      </c>
    </row>
    <row r="4579" spans="1:9">
      <c r="A4579" t="n">
        <v>37497</v>
      </c>
      <c r="B4579" s="11" t="n">
        <v>39</v>
      </c>
      <c r="C4579" s="7" t="n">
        <v>13</v>
      </c>
      <c r="D4579" s="7" t="n">
        <v>65533</v>
      </c>
      <c r="E4579" s="7" t="n">
        <v>102</v>
      </c>
    </row>
    <row r="4580" spans="1:9">
      <c r="A4580" t="s">
        <v>4</v>
      </c>
      <c r="B4580" s="4" t="s">
        <v>5</v>
      </c>
      <c r="C4580" s="4" t="s">
        <v>13</v>
      </c>
      <c r="D4580" s="4" t="s">
        <v>10</v>
      </c>
    </row>
    <row r="4581" spans="1:9">
      <c r="A4581" t="n">
        <v>37502</v>
      </c>
      <c r="B4581" s="34" t="n">
        <v>58</v>
      </c>
      <c r="C4581" s="7" t="n">
        <v>255</v>
      </c>
      <c r="D4581" s="7" t="n">
        <v>0</v>
      </c>
    </row>
    <row r="4582" spans="1:9">
      <c r="A4582" t="s">
        <v>4</v>
      </c>
      <c r="B4582" s="4" t="s">
        <v>5</v>
      </c>
      <c r="C4582" s="4" t="s">
        <v>13</v>
      </c>
      <c r="D4582" s="4" t="s">
        <v>10</v>
      </c>
      <c r="E4582" s="4" t="s">
        <v>6</v>
      </c>
    </row>
    <row r="4583" spans="1:9">
      <c r="A4583" t="n">
        <v>37506</v>
      </c>
      <c r="B4583" s="36" t="n">
        <v>51</v>
      </c>
      <c r="C4583" s="7" t="n">
        <v>4</v>
      </c>
      <c r="D4583" s="7" t="n">
        <v>7032</v>
      </c>
      <c r="E4583" s="7" t="s">
        <v>44</v>
      </c>
    </row>
    <row r="4584" spans="1:9">
      <c r="A4584" t="s">
        <v>4</v>
      </c>
      <c r="B4584" s="4" t="s">
        <v>5</v>
      </c>
      <c r="C4584" s="4" t="s">
        <v>10</v>
      </c>
    </row>
    <row r="4585" spans="1:9">
      <c r="A4585" t="n">
        <v>37519</v>
      </c>
      <c r="B4585" s="30" t="n">
        <v>16</v>
      </c>
      <c r="C4585" s="7" t="n">
        <v>0</v>
      </c>
    </row>
    <row r="4586" spans="1:9">
      <c r="A4586" t="s">
        <v>4</v>
      </c>
      <c r="B4586" s="4" t="s">
        <v>5</v>
      </c>
      <c r="C4586" s="4" t="s">
        <v>10</v>
      </c>
      <c r="D4586" s="4" t="s">
        <v>13</v>
      </c>
      <c r="E4586" s="4" t="s">
        <v>9</v>
      </c>
      <c r="F4586" s="4" t="s">
        <v>37</v>
      </c>
      <c r="G4586" s="4" t="s">
        <v>13</v>
      </c>
      <c r="H4586" s="4" t="s">
        <v>13</v>
      </c>
    </row>
    <row r="4587" spans="1:9">
      <c r="A4587" t="n">
        <v>37522</v>
      </c>
      <c r="B4587" s="37" t="n">
        <v>26</v>
      </c>
      <c r="C4587" s="7" t="n">
        <v>7032</v>
      </c>
      <c r="D4587" s="7" t="n">
        <v>17</v>
      </c>
      <c r="E4587" s="7" t="n">
        <v>18411</v>
      </c>
      <c r="F4587" s="7" t="s">
        <v>365</v>
      </c>
      <c r="G4587" s="7" t="n">
        <v>2</v>
      </c>
      <c r="H4587" s="7" t="n">
        <v>0</v>
      </c>
    </row>
    <row r="4588" spans="1:9">
      <c r="A4588" t="s">
        <v>4</v>
      </c>
      <c r="B4588" s="4" t="s">
        <v>5</v>
      </c>
    </row>
    <row r="4589" spans="1:9">
      <c r="A4589" t="n">
        <v>37579</v>
      </c>
      <c r="B4589" s="28" t="n">
        <v>28</v>
      </c>
    </row>
    <row r="4590" spans="1:9">
      <c r="A4590" t="s">
        <v>4</v>
      </c>
      <c r="B4590" s="4" t="s">
        <v>5</v>
      </c>
      <c r="C4590" s="4" t="s">
        <v>13</v>
      </c>
      <c r="D4590" s="4" t="s">
        <v>10</v>
      </c>
      <c r="E4590" s="4" t="s">
        <v>6</v>
      </c>
      <c r="F4590" s="4" t="s">
        <v>6</v>
      </c>
      <c r="G4590" s="4" t="s">
        <v>6</v>
      </c>
      <c r="H4590" s="4" t="s">
        <v>6</v>
      </c>
    </row>
    <row r="4591" spans="1:9">
      <c r="A4591" t="n">
        <v>37580</v>
      </c>
      <c r="B4591" s="36" t="n">
        <v>51</v>
      </c>
      <c r="C4591" s="7" t="n">
        <v>3</v>
      </c>
      <c r="D4591" s="7" t="n">
        <v>16</v>
      </c>
      <c r="E4591" s="7" t="s">
        <v>191</v>
      </c>
      <c r="F4591" s="7" t="s">
        <v>107</v>
      </c>
      <c r="G4591" s="7" t="s">
        <v>50</v>
      </c>
      <c r="H4591" s="7" t="s">
        <v>51</v>
      </c>
    </row>
    <row r="4592" spans="1:9">
      <c r="A4592" t="s">
        <v>4</v>
      </c>
      <c r="B4592" s="4" t="s">
        <v>5</v>
      </c>
      <c r="C4592" s="4" t="s">
        <v>10</v>
      </c>
      <c r="D4592" s="4" t="s">
        <v>13</v>
      </c>
      <c r="E4592" s="4" t="s">
        <v>6</v>
      </c>
      <c r="F4592" s="4" t="s">
        <v>22</v>
      </c>
      <c r="G4592" s="4" t="s">
        <v>22</v>
      </c>
      <c r="H4592" s="4" t="s">
        <v>22</v>
      </c>
    </row>
    <row r="4593" spans="1:8">
      <c r="A4593" t="n">
        <v>37593</v>
      </c>
      <c r="B4593" s="47" t="n">
        <v>48</v>
      </c>
      <c r="C4593" s="7" t="n">
        <v>16</v>
      </c>
      <c r="D4593" s="7" t="n">
        <v>0</v>
      </c>
      <c r="E4593" s="7" t="s">
        <v>188</v>
      </c>
      <c r="F4593" s="7" t="n">
        <v>-1</v>
      </c>
      <c r="G4593" s="7" t="n">
        <v>1</v>
      </c>
      <c r="H4593" s="7" t="n">
        <v>0</v>
      </c>
    </row>
    <row r="4594" spans="1:8">
      <c r="A4594" t="s">
        <v>4</v>
      </c>
      <c r="B4594" s="4" t="s">
        <v>5</v>
      </c>
      <c r="C4594" s="4" t="s">
        <v>10</v>
      </c>
      <c r="D4594" s="4" t="s">
        <v>10</v>
      </c>
      <c r="E4594" s="4" t="s">
        <v>10</v>
      </c>
    </row>
    <row r="4595" spans="1:8">
      <c r="A4595" t="n">
        <v>37621</v>
      </c>
      <c r="B4595" s="58" t="n">
        <v>61</v>
      </c>
      <c r="C4595" s="7" t="n">
        <v>16</v>
      </c>
      <c r="D4595" s="7" t="n">
        <v>0</v>
      </c>
      <c r="E4595" s="7" t="n">
        <v>1000</v>
      </c>
    </row>
    <row r="4596" spans="1:8">
      <c r="A4596" t="s">
        <v>4</v>
      </c>
      <c r="B4596" s="4" t="s">
        <v>5</v>
      </c>
      <c r="C4596" s="4" t="s">
        <v>10</v>
      </c>
    </row>
    <row r="4597" spans="1:8">
      <c r="A4597" t="n">
        <v>37628</v>
      </c>
      <c r="B4597" s="30" t="n">
        <v>16</v>
      </c>
      <c r="C4597" s="7" t="n">
        <v>500</v>
      </c>
    </row>
    <row r="4598" spans="1:8">
      <c r="A4598" t="s">
        <v>4</v>
      </c>
      <c r="B4598" s="4" t="s">
        <v>5</v>
      </c>
      <c r="C4598" s="4" t="s">
        <v>13</v>
      </c>
      <c r="D4598" s="4" t="s">
        <v>22</v>
      </c>
      <c r="E4598" s="4" t="s">
        <v>22</v>
      </c>
      <c r="F4598" s="4" t="s">
        <v>22</v>
      </c>
    </row>
    <row r="4599" spans="1:8">
      <c r="A4599" t="n">
        <v>37631</v>
      </c>
      <c r="B4599" s="32" t="n">
        <v>45</v>
      </c>
      <c r="C4599" s="7" t="n">
        <v>9</v>
      </c>
      <c r="D4599" s="7" t="n">
        <v>0.0500000007450581</v>
      </c>
      <c r="E4599" s="7" t="n">
        <v>0.0500000007450581</v>
      </c>
      <c r="F4599" s="7" t="n">
        <v>0.200000002980232</v>
      </c>
    </row>
    <row r="4600" spans="1:8">
      <c r="A4600" t="s">
        <v>4</v>
      </c>
      <c r="B4600" s="4" t="s">
        <v>5</v>
      </c>
      <c r="C4600" s="4" t="s">
        <v>13</v>
      </c>
      <c r="D4600" s="4" t="s">
        <v>10</v>
      </c>
      <c r="E4600" s="4" t="s">
        <v>6</v>
      </c>
    </row>
    <row r="4601" spans="1:8">
      <c r="A4601" t="n">
        <v>37645</v>
      </c>
      <c r="B4601" s="36" t="n">
        <v>51</v>
      </c>
      <c r="C4601" s="7" t="n">
        <v>4</v>
      </c>
      <c r="D4601" s="7" t="n">
        <v>16</v>
      </c>
      <c r="E4601" s="7" t="s">
        <v>44</v>
      </c>
    </row>
    <row r="4602" spans="1:8">
      <c r="A4602" t="s">
        <v>4</v>
      </c>
      <c r="B4602" s="4" t="s">
        <v>5</v>
      </c>
      <c r="C4602" s="4" t="s">
        <v>10</v>
      </c>
    </row>
    <row r="4603" spans="1:8">
      <c r="A4603" t="n">
        <v>37658</v>
      </c>
      <c r="B4603" s="30" t="n">
        <v>16</v>
      </c>
      <c r="C4603" s="7" t="n">
        <v>0</v>
      </c>
    </row>
    <row r="4604" spans="1:8">
      <c r="A4604" t="s">
        <v>4</v>
      </c>
      <c r="B4604" s="4" t="s">
        <v>5</v>
      </c>
      <c r="C4604" s="4" t="s">
        <v>10</v>
      </c>
      <c r="D4604" s="4" t="s">
        <v>13</v>
      </c>
      <c r="E4604" s="4" t="s">
        <v>9</v>
      </c>
      <c r="F4604" s="4" t="s">
        <v>37</v>
      </c>
      <c r="G4604" s="4" t="s">
        <v>13</v>
      </c>
      <c r="H4604" s="4" t="s">
        <v>13</v>
      </c>
    </row>
    <row r="4605" spans="1:8">
      <c r="A4605" t="n">
        <v>37661</v>
      </c>
      <c r="B4605" s="37" t="n">
        <v>26</v>
      </c>
      <c r="C4605" s="7" t="n">
        <v>16</v>
      </c>
      <c r="D4605" s="7" t="n">
        <v>17</v>
      </c>
      <c r="E4605" s="7" t="n">
        <v>14320</v>
      </c>
      <c r="F4605" s="7" t="s">
        <v>366</v>
      </c>
      <c r="G4605" s="7" t="n">
        <v>2</v>
      </c>
      <c r="H4605" s="7" t="n">
        <v>0</v>
      </c>
    </row>
    <row r="4606" spans="1:8">
      <c r="A4606" t="s">
        <v>4</v>
      </c>
      <c r="B4606" s="4" t="s">
        <v>5</v>
      </c>
    </row>
    <row r="4607" spans="1:8">
      <c r="A4607" t="n">
        <v>37711</v>
      </c>
      <c r="B4607" s="28" t="n">
        <v>28</v>
      </c>
    </row>
    <row r="4608" spans="1:8">
      <c r="A4608" t="s">
        <v>4</v>
      </c>
      <c r="B4608" s="4" t="s">
        <v>5</v>
      </c>
      <c r="C4608" s="4" t="s">
        <v>13</v>
      </c>
      <c r="D4608" s="4" t="s">
        <v>10</v>
      </c>
      <c r="E4608" s="4" t="s">
        <v>6</v>
      </c>
      <c r="F4608" s="4" t="s">
        <v>6</v>
      </c>
      <c r="G4608" s="4" t="s">
        <v>6</v>
      </c>
      <c r="H4608" s="4" t="s">
        <v>6</v>
      </c>
    </row>
    <row r="4609" spans="1:8">
      <c r="A4609" t="n">
        <v>37712</v>
      </c>
      <c r="B4609" s="36" t="n">
        <v>51</v>
      </c>
      <c r="C4609" s="7" t="n">
        <v>3</v>
      </c>
      <c r="D4609" s="7" t="n">
        <v>0</v>
      </c>
      <c r="E4609" s="7" t="s">
        <v>191</v>
      </c>
      <c r="F4609" s="7" t="s">
        <v>107</v>
      </c>
      <c r="G4609" s="7" t="s">
        <v>50</v>
      </c>
      <c r="H4609" s="7" t="s">
        <v>51</v>
      </c>
    </row>
    <row r="4610" spans="1:8">
      <c r="A4610" t="s">
        <v>4</v>
      </c>
      <c r="B4610" s="4" t="s">
        <v>5</v>
      </c>
      <c r="C4610" s="4" t="s">
        <v>10</v>
      </c>
      <c r="D4610" s="4" t="s">
        <v>13</v>
      </c>
      <c r="E4610" s="4" t="s">
        <v>13</v>
      </c>
      <c r="F4610" s="4" t="s">
        <v>6</v>
      </c>
    </row>
    <row r="4611" spans="1:8">
      <c r="A4611" t="n">
        <v>37725</v>
      </c>
      <c r="B4611" s="53" t="n">
        <v>20</v>
      </c>
      <c r="C4611" s="7" t="n">
        <v>0</v>
      </c>
      <c r="D4611" s="7" t="n">
        <v>2</v>
      </c>
      <c r="E4611" s="7" t="n">
        <v>10</v>
      </c>
      <c r="F4611" s="7" t="s">
        <v>200</v>
      </c>
    </row>
    <row r="4612" spans="1:8">
      <c r="A4612" t="s">
        <v>4</v>
      </c>
      <c r="B4612" s="4" t="s">
        <v>5</v>
      </c>
      <c r="C4612" s="4" t="s">
        <v>10</v>
      </c>
    </row>
    <row r="4613" spans="1:8">
      <c r="A4613" t="n">
        <v>37746</v>
      </c>
      <c r="B4613" s="30" t="n">
        <v>16</v>
      </c>
      <c r="C4613" s="7" t="n">
        <v>500</v>
      </c>
    </row>
    <row r="4614" spans="1:8">
      <c r="A4614" t="s">
        <v>4</v>
      </c>
      <c r="B4614" s="4" t="s">
        <v>5</v>
      </c>
      <c r="C4614" s="4" t="s">
        <v>13</v>
      </c>
      <c r="D4614" s="4" t="s">
        <v>10</v>
      </c>
      <c r="E4614" s="4" t="s">
        <v>6</v>
      </c>
    </row>
    <row r="4615" spans="1:8">
      <c r="A4615" t="n">
        <v>37749</v>
      </c>
      <c r="B4615" s="36" t="n">
        <v>51</v>
      </c>
      <c r="C4615" s="7" t="n">
        <v>4</v>
      </c>
      <c r="D4615" s="7" t="n">
        <v>0</v>
      </c>
      <c r="E4615" s="7" t="s">
        <v>122</v>
      </c>
    </row>
    <row r="4616" spans="1:8">
      <c r="A4616" t="s">
        <v>4</v>
      </c>
      <c r="B4616" s="4" t="s">
        <v>5</v>
      </c>
      <c r="C4616" s="4" t="s">
        <v>10</v>
      </c>
    </row>
    <row r="4617" spans="1:8">
      <c r="A4617" t="n">
        <v>37762</v>
      </c>
      <c r="B4617" s="30" t="n">
        <v>16</v>
      </c>
      <c r="C4617" s="7" t="n">
        <v>0</v>
      </c>
    </row>
    <row r="4618" spans="1:8">
      <c r="A4618" t="s">
        <v>4</v>
      </c>
      <c r="B4618" s="4" t="s">
        <v>5</v>
      </c>
      <c r="C4618" s="4" t="s">
        <v>10</v>
      </c>
      <c r="D4618" s="4" t="s">
        <v>13</v>
      </c>
      <c r="E4618" s="4" t="s">
        <v>9</v>
      </c>
      <c r="F4618" s="4" t="s">
        <v>37</v>
      </c>
      <c r="G4618" s="4" t="s">
        <v>13</v>
      </c>
      <c r="H4618" s="4" t="s">
        <v>13</v>
      </c>
    </row>
    <row r="4619" spans="1:8">
      <c r="A4619" t="n">
        <v>37765</v>
      </c>
      <c r="B4619" s="37" t="n">
        <v>26</v>
      </c>
      <c r="C4619" s="7" t="n">
        <v>0</v>
      </c>
      <c r="D4619" s="7" t="n">
        <v>17</v>
      </c>
      <c r="E4619" s="7" t="n">
        <v>52440</v>
      </c>
      <c r="F4619" s="7" t="s">
        <v>367</v>
      </c>
      <c r="G4619" s="7" t="n">
        <v>2</v>
      </c>
      <c r="H4619" s="7" t="n">
        <v>0</v>
      </c>
    </row>
    <row r="4620" spans="1:8">
      <c r="A4620" t="s">
        <v>4</v>
      </c>
      <c r="B4620" s="4" t="s">
        <v>5</v>
      </c>
    </row>
    <row r="4621" spans="1:8">
      <c r="A4621" t="n">
        <v>37860</v>
      </c>
      <c r="B4621" s="28" t="n">
        <v>28</v>
      </c>
    </row>
    <row r="4622" spans="1:8">
      <c r="A4622" t="s">
        <v>4</v>
      </c>
      <c r="B4622" s="4" t="s">
        <v>5</v>
      </c>
      <c r="C4622" s="4" t="s">
        <v>10</v>
      </c>
      <c r="D4622" s="4" t="s">
        <v>10</v>
      </c>
      <c r="E4622" s="4" t="s">
        <v>10</v>
      </c>
    </row>
    <row r="4623" spans="1:8">
      <c r="A4623" t="n">
        <v>37861</v>
      </c>
      <c r="B4623" s="58" t="n">
        <v>61</v>
      </c>
      <c r="C4623" s="7" t="n">
        <v>17</v>
      </c>
      <c r="D4623" s="7" t="n">
        <v>0</v>
      </c>
      <c r="E4623" s="7" t="n">
        <v>3000</v>
      </c>
    </row>
    <row r="4624" spans="1:8">
      <c r="A4624" t="s">
        <v>4</v>
      </c>
      <c r="B4624" s="4" t="s">
        <v>5</v>
      </c>
      <c r="C4624" s="4" t="s">
        <v>10</v>
      </c>
    </row>
    <row r="4625" spans="1:8">
      <c r="A4625" t="n">
        <v>37868</v>
      </c>
      <c r="B4625" s="30" t="n">
        <v>16</v>
      </c>
      <c r="C4625" s="7" t="n">
        <v>300</v>
      </c>
    </row>
    <row r="4626" spans="1:8">
      <c r="A4626" t="s">
        <v>4</v>
      </c>
      <c r="B4626" s="4" t="s">
        <v>5</v>
      </c>
      <c r="C4626" s="4" t="s">
        <v>13</v>
      </c>
      <c r="D4626" s="4" t="s">
        <v>22</v>
      </c>
      <c r="E4626" s="4" t="s">
        <v>22</v>
      </c>
      <c r="F4626" s="4" t="s">
        <v>22</v>
      </c>
    </row>
    <row r="4627" spans="1:8">
      <c r="A4627" t="n">
        <v>37871</v>
      </c>
      <c r="B4627" s="32" t="n">
        <v>45</v>
      </c>
      <c r="C4627" s="7" t="n">
        <v>9</v>
      </c>
      <c r="D4627" s="7" t="n">
        <v>0.0399999991059303</v>
      </c>
      <c r="E4627" s="7" t="n">
        <v>0.0399999991059303</v>
      </c>
      <c r="F4627" s="7" t="n">
        <v>0.150000005960464</v>
      </c>
    </row>
    <row r="4628" spans="1:8">
      <c r="A4628" t="s">
        <v>4</v>
      </c>
      <c r="B4628" s="4" t="s">
        <v>5</v>
      </c>
      <c r="C4628" s="4" t="s">
        <v>13</v>
      </c>
      <c r="D4628" s="4" t="s">
        <v>10</v>
      </c>
      <c r="E4628" s="4" t="s">
        <v>6</v>
      </c>
    </row>
    <row r="4629" spans="1:8">
      <c r="A4629" t="n">
        <v>37885</v>
      </c>
      <c r="B4629" s="36" t="n">
        <v>51</v>
      </c>
      <c r="C4629" s="7" t="n">
        <v>4</v>
      </c>
      <c r="D4629" s="7" t="n">
        <v>17</v>
      </c>
      <c r="E4629" s="7" t="s">
        <v>46</v>
      </c>
    </row>
    <row r="4630" spans="1:8">
      <c r="A4630" t="s">
        <v>4</v>
      </c>
      <c r="B4630" s="4" t="s">
        <v>5</v>
      </c>
      <c r="C4630" s="4" t="s">
        <v>10</v>
      </c>
    </row>
    <row r="4631" spans="1:8">
      <c r="A4631" t="n">
        <v>37898</v>
      </c>
      <c r="B4631" s="30" t="n">
        <v>16</v>
      </c>
      <c r="C4631" s="7" t="n">
        <v>0</v>
      </c>
    </row>
    <row r="4632" spans="1:8">
      <c r="A4632" t="s">
        <v>4</v>
      </c>
      <c r="B4632" s="4" t="s">
        <v>5</v>
      </c>
      <c r="C4632" s="4" t="s">
        <v>10</v>
      </c>
      <c r="D4632" s="4" t="s">
        <v>13</v>
      </c>
      <c r="E4632" s="4" t="s">
        <v>9</v>
      </c>
      <c r="F4632" s="4" t="s">
        <v>37</v>
      </c>
      <c r="G4632" s="4" t="s">
        <v>13</v>
      </c>
      <c r="H4632" s="4" t="s">
        <v>13</v>
      </c>
    </row>
    <row r="4633" spans="1:8">
      <c r="A4633" t="n">
        <v>37901</v>
      </c>
      <c r="B4633" s="37" t="n">
        <v>26</v>
      </c>
      <c r="C4633" s="7" t="n">
        <v>17</v>
      </c>
      <c r="D4633" s="7" t="n">
        <v>17</v>
      </c>
      <c r="E4633" s="7" t="n">
        <v>16380</v>
      </c>
      <c r="F4633" s="7" t="s">
        <v>368</v>
      </c>
      <c r="G4633" s="7" t="n">
        <v>2</v>
      </c>
      <c r="H4633" s="7" t="n">
        <v>0</v>
      </c>
    </row>
    <row r="4634" spans="1:8">
      <c r="A4634" t="s">
        <v>4</v>
      </c>
      <c r="B4634" s="4" t="s">
        <v>5</v>
      </c>
    </row>
    <row r="4635" spans="1:8">
      <c r="A4635" t="n">
        <v>37917</v>
      </c>
      <c r="B4635" s="28" t="n">
        <v>28</v>
      </c>
    </row>
    <row r="4636" spans="1:8">
      <c r="A4636" t="s">
        <v>4</v>
      </c>
      <c r="B4636" s="4" t="s">
        <v>5</v>
      </c>
      <c r="C4636" s="4" t="s">
        <v>13</v>
      </c>
      <c r="D4636" s="4" t="s">
        <v>10</v>
      </c>
      <c r="E4636" s="4" t="s">
        <v>13</v>
      </c>
    </row>
    <row r="4637" spans="1:8">
      <c r="A4637" t="n">
        <v>37918</v>
      </c>
      <c r="B4637" s="33" t="n">
        <v>49</v>
      </c>
      <c r="C4637" s="7" t="n">
        <v>1</v>
      </c>
      <c r="D4637" s="7" t="n">
        <v>3000</v>
      </c>
      <c r="E4637" s="7" t="n">
        <v>0</v>
      </c>
    </row>
    <row r="4638" spans="1:8">
      <c r="A4638" t="s">
        <v>4</v>
      </c>
      <c r="B4638" s="4" t="s">
        <v>5</v>
      </c>
      <c r="C4638" s="4" t="s">
        <v>13</v>
      </c>
      <c r="D4638" s="4" t="s">
        <v>13</v>
      </c>
      <c r="E4638" s="4" t="s">
        <v>22</v>
      </c>
      <c r="F4638" s="4" t="s">
        <v>10</v>
      </c>
    </row>
    <row r="4639" spans="1:8">
      <c r="A4639" t="n">
        <v>37923</v>
      </c>
      <c r="B4639" s="32" t="n">
        <v>45</v>
      </c>
      <c r="C4639" s="7" t="n">
        <v>5</v>
      </c>
      <c r="D4639" s="7" t="n">
        <v>3</v>
      </c>
      <c r="E4639" s="7" t="n">
        <v>1.79999995231628</v>
      </c>
      <c r="F4639" s="7" t="n">
        <v>2000</v>
      </c>
    </row>
    <row r="4640" spans="1:8">
      <c r="A4640" t="s">
        <v>4</v>
      </c>
      <c r="B4640" s="4" t="s">
        <v>5</v>
      </c>
      <c r="C4640" s="4" t="s">
        <v>13</v>
      </c>
      <c r="D4640" s="4" t="s">
        <v>10</v>
      </c>
      <c r="E4640" s="4" t="s">
        <v>22</v>
      </c>
    </row>
    <row r="4641" spans="1:8">
      <c r="A4641" t="n">
        <v>37932</v>
      </c>
      <c r="B4641" s="34" t="n">
        <v>58</v>
      </c>
      <c r="C4641" s="7" t="n">
        <v>0</v>
      </c>
      <c r="D4641" s="7" t="n">
        <v>1500</v>
      </c>
      <c r="E4641" s="7" t="n">
        <v>1</v>
      </c>
    </row>
    <row r="4642" spans="1:8">
      <c r="A4642" t="s">
        <v>4</v>
      </c>
      <c r="B4642" s="4" t="s">
        <v>5</v>
      </c>
      <c r="C4642" s="4" t="s">
        <v>13</v>
      </c>
      <c r="D4642" s="4" t="s">
        <v>10</v>
      </c>
    </row>
    <row r="4643" spans="1:8">
      <c r="A4643" t="n">
        <v>37940</v>
      </c>
      <c r="B4643" s="34" t="n">
        <v>58</v>
      </c>
      <c r="C4643" s="7" t="n">
        <v>255</v>
      </c>
      <c r="D4643" s="7" t="n">
        <v>0</v>
      </c>
    </row>
    <row r="4644" spans="1:8">
      <c r="A4644" t="s">
        <v>4</v>
      </c>
      <c r="B4644" s="4" t="s">
        <v>5</v>
      </c>
      <c r="C4644" s="4" t="s">
        <v>13</v>
      </c>
      <c r="D4644" s="4" t="s">
        <v>10</v>
      </c>
    </row>
    <row r="4645" spans="1:8">
      <c r="A4645" t="n">
        <v>37944</v>
      </c>
      <c r="B4645" s="32" t="n">
        <v>45</v>
      </c>
      <c r="C4645" s="7" t="n">
        <v>7</v>
      </c>
      <c r="D4645" s="7" t="n">
        <v>255</v>
      </c>
    </row>
    <row r="4646" spans="1:8">
      <c r="A4646" t="s">
        <v>4</v>
      </c>
      <c r="B4646" s="4" t="s">
        <v>5</v>
      </c>
      <c r="C4646" s="4" t="s">
        <v>13</v>
      </c>
      <c r="D4646" s="4" t="s">
        <v>13</v>
      </c>
    </row>
    <row r="4647" spans="1:8">
      <c r="A4647" t="n">
        <v>37948</v>
      </c>
      <c r="B4647" s="33" t="n">
        <v>49</v>
      </c>
      <c r="C4647" s="7" t="n">
        <v>2</v>
      </c>
      <c r="D4647" s="7" t="n">
        <v>0</v>
      </c>
    </row>
    <row r="4648" spans="1:8">
      <c r="A4648" t="s">
        <v>4</v>
      </c>
      <c r="B4648" s="4" t="s">
        <v>5</v>
      </c>
      <c r="C4648" s="4" t="s">
        <v>6</v>
      </c>
      <c r="D4648" s="4" t="s">
        <v>10</v>
      </c>
    </row>
    <row r="4649" spans="1:8">
      <c r="A4649" t="n">
        <v>37951</v>
      </c>
      <c r="B4649" s="69" t="n">
        <v>29</v>
      </c>
      <c r="C4649" s="7" t="s">
        <v>176</v>
      </c>
      <c r="D4649" s="7" t="n">
        <v>7033</v>
      </c>
    </row>
    <row r="4650" spans="1:8">
      <c r="A4650" t="s">
        <v>4</v>
      </c>
      <c r="B4650" s="4" t="s">
        <v>5</v>
      </c>
      <c r="C4650" s="4" t="s">
        <v>6</v>
      </c>
      <c r="D4650" s="4" t="s">
        <v>10</v>
      </c>
    </row>
    <row r="4651" spans="1:8">
      <c r="A4651" t="n">
        <v>37962</v>
      </c>
      <c r="B4651" s="69" t="n">
        <v>29</v>
      </c>
      <c r="C4651" s="7" t="s">
        <v>235</v>
      </c>
      <c r="D4651" s="7" t="n">
        <v>7024</v>
      </c>
    </row>
    <row r="4652" spans="1:8">
      <c r="A4652" t="s">
        <v>4</v>
      </c>
      <c r="B4652" s="4" t="s">
        <v>5</v>
      </c>
      <c r="C4652" s="4" t="s">
        <v>13</v>
      </c>
      <c r="D4652" s="4" t="s">
        <v>10</v>
      </c>
      <c r="E4652" s="4" t="s">
        <v>13</v>
      </c>
    </row>
    <row r="4653" spans="1:8">
      <c r="A4653" t="n">
        <v>37973</v>
      </c>
      <c r="B4653" s="11" t="n">
        <v>39</v>
      </c>
      <c r="C4653" s="7" t="n">
        <v>11</v>
      </c>
      <c r="D4653" s="7" t="n">
        <v>65533</v>
      </c>
      <c r="E4653" s="7" t="n">
        <v>201</v>
      </c>
    </row>
    <row r="4654" spans="1:8">
      <c r="A4654" t="s">
        <v>4</v>
      </c>
      <c r="B4654" s="4" t="s">
        <v>5</v>
      </c>
      <c r="C4654" s="4" t="s">
        <v>13</v>
      </c>
      <c r="D4654" s="4" t="s">
        <v>10</v>
      </c>
      <c r="E4654" s="4" t="s">
        <v>13</v>
      </c>
    </row>
    <row r="4655" spans="1:8">
      <c r="A4655" t="n">
        <v>37978</v>
      </c>
      <c r="B4655" s="11" t="n">
        <v>39</v>
      </c>
      <c r="C4655" s="7" t="n">
        <v>11</v>
      </c>
      <c r="D4655" s="7" t="n">
        <v>65533</v>
      </c>
      <c r="E4655" s="7" t="n">
        <v>202</v>
      </c>
    </row>
    <row r="4656" spans="1:8">
      <c r="A4656" t="s">
        <v>4</v>
      </c>
      <c r="B4656" s="4" t="s">
        <v>5</v>
      </c>
      <c r="C4656" s="4" t="s">
        <v>13</v>
      </c>
      <c r="D4656" s="4" t="s">
        <v>10</v>
      </c>
      <c r="E4656" s="4" t="s">
        <v>13</v>
      </c>
    </row>
    <row r="4657" spans="1:5">
      <c r="A4657" t="n">
        <v>37983</v>
      </c>
      <c r="B4657" s="11" t="n">
        <v>39</v>
      </c>
      <c r="C4657" s="7" t="n">
        <v>11</v>
      </c>
      <c r="D4657" s="7" t="n">
        <v>65533</v>
      </c>
      <c r="E4657" s="7" t="n">
        <v>203</v>
      </c>
    </row>
    <row r="4658" spans="1:5">
      <c r="A4658" t="s">
        <v>4</v>
      </c>
      <c r="B4658" s="4" t="s">
        <v>5</v>
      </c>
      <c r="C4658" s="4" t="s">
        <v>13</v>
      </c>
      <c r="D4658" s="4" t="s">
        <v>10</v>
      </c>
      <c r="E4658" s="4" t="s">
        <v>13</v>
      </c>
    </row>
    <row r="4659" spans="1:5">
      <c r="A4659" t="n">
        <v>37988</v>
      </c>
      <c r="B4659" s="11" t="n">
        <v>39</v>
      </c>
      <c r="C4659" s="7" t="n">
        <v>11</v>
      </c>
      <c r="D4659" s="7" t="n">
        <v>65533</v>
      </c>
      <c r="E4659" s="7" t="n">
        <v>204</v>
      </c>
    </row>
    <row r="4660" spans="1:5">
      <c r="A4660" t="s">
        <v>4</v>
      </c>
      <c r="B4660" s="4" t="s">
        <v>5</v>
      </c>
      <c r="C4660" s="4" t="s">
        <v>13</v>
      </c>
      <c r="D4660" s="4" t="s">
        <v>10</v>
      </c>
      <c r="E4660" s="4" t="s">
        <v>13</v>
      </c>
    </row>
    <row r="4661" spans="1:5">
      <c r="A4661" t="n">
        <v>37993</v>
      </c>
      <c r="B4661" s="11" t="n">
        <v>39</v>
      </c>
      <c r="C4661" s="7" t="n">
        <v>11</v>
      </c>
      <c r="D4661" s="7" t="n">
        <v>65533</v>
      </c>
      <c r="E4661" s="7" t="n">
        <v>205</v>
      </c>
    </row>
    <row r="4662" spans="1:5">
      <c r="A4662" t="s">
        <v>4</v>
      </c>
      <c r="B4662" s="4" t="s">
        <v>5</v>
      </c>
      <c r="C4662" s="4" t="s">
        <v>13</v>
      </c>
      <c r="D4662" s="4" t="s">
        <v>10</v>
      </c>
      <c r="E4662" s="4" t="s">
        <v>13</v>
      </c>
    </row>
    <row r="4663" spans="1:5">
      <c r="A4663" t="n">
        <v>37998</v>
      </c>
      <c r="B4663" s="11" t="n">
        <v>39</v>
      </c>
      <c r="C4663" s="7" t="n">
        <v>11</v>
      </c>
      <c r="D4663" s="7" t="n">
        <v>65533</v>
      </c>
      <c r="E4663" s="7" t="n">
        <v>206</v>
      </c>
    </row>
    <row r="4664" spans="1:5">
      <c r="A4664" t="s">
        <v>4</v>
      </c>
      <c r="B4664" s="4" t="s">
        <v>5</v>
      </c>
      <c r="C4664" s="4" t="s">
        <v>13</v>
      </c>
      <c r="D4664" s="4" t="s">
        <v>10</v>
      </c>
      <c r="E4664" s="4" t="s">
        <v>13</v>
      </c>
    </row>
    <row r="4665" spans="1:5">
      <c r="A4665" t="n">
        <v>38003</v>
      </c>
      <c r="B4665" s="46" t="n">
        <v>36</v>
      </c>
      <c r="C4665" s="7" t="n">
        <v>9</v>
      </c>
      <c r="D4665" s="7" t="n">
        <v>0</v>
      </c>
      <c r="E4665" s="7" t="n">
        <v>0</v>
      </c>
    </row>
    <row r="4666" spans="1:5">
      <c r="A4666" t="s">
        <v>4</v>
      </c>
      <c r="B4666" s="4" t="s">
        <v>5</v>
      </c>
      <c r="C4666" s="4" t="s">
        <v>13</v>
      </c>
      <c r="D4666" s="4" t="s">
        <v>10</v>
      </c>
      <c r="E4666" s="4" t="s">
        <v>13</v>
      </c>
    </row>
    <row r="4667" spans="1:5">
      <c r="A4667" t="n">
        <v>38008</v>
      </c>
      <c r="B4667" s="46" t="n">
        <v>36</v>
      </c>
      <c r="C4667" s="7" t="n">
        <v>9</v>
      </c>
      <c r="D4667" s="7" t="n">
        <v>16</v>
      </c>
      <c r="E4667" s="7" t="n">
        <v>0</v>
      </c>
    </row>
    <row r="4668" spans="1:5">
      <c r="A4668" t="s">
        <v>4</v>
      </c>
      <c r="B4668" s="4" t="s">
        <v>5</v>
      </c>
      <c r="C4668" s="4" t="s">
        <v>13</v>
      </c>
      <c r="D4668" s="4" t="s">
        <v>10</v>
      </c>
      <c r="E4668" s="4" t="s">
        <v>13</v>
      </c>
    </row>
    <row r="4669" spans="1:5">
      <c r="A4669" t="n">
        <v>38013</v>
      </c>
      <c r="B4669" s="46" t="n">
        <v>36</v>
      </c>
      <c r="C4669" s="7" t="n">
        <v>9</v>
      </c>
      <c r="D4669" s="7" t="n">
        <v>7033</v>
      </c>
      <c r="E4669" s="7" t="n">
        <v>0</v>
      </c>
    </row>
    <row r="4670" spans="1:5">
      <c r="A4670" t="s">
        <v>4</v>
      </c>
      <c r="B4670" s="4" t="s">
        <v>5</v>
      </c>
      <c r="C4670" s="4" t="s">
        <v>13</v>
      </c>
      <c r="D4670" s="4" t="s">
        <v>10</v>
      </c>
      <c r="E4670" s="4" t="s">
        <v>13</v>
      </c>
    </row>
    <row r="4671" spans="1:5">
      <c r="A4671" t="n">
        <v>38018</v>
      </c>
      <c r="B4671" s="46" t="n">
        <v>36</v>
      </c>
      <c r="C4671" s="7" t="n">
        <v>9</v>
      </c>
      <c r="D4671" s="7" t="n">
        <v>1661</v>
      </c>
      <c r="E4671" s="7" t="n">
        <v>0</v>
      </c>
    </row>
    <row r="4672" spans="1:5">
      <c r="A4672" t="s">
        <v>4</v>
      </c>
      <c r="B4672" s="4" t="s">
        <v>5</v>
      </c>
      <c r="C4672" s="4" t="s">
        <v>13</v>
      </c>
      <c r="D4672" s="4" t="s">
        <v>10</v>
      </c>
      <c r="E4672" s="4" t="s">
        <v>13</v>
      </c>
    </row>
    <row r="4673" spans="1:5">
      <c r="A4673" t="n">
        <v>38023</v>
      </c>
      <c r="B4673" s="46" t="n">
        <v>36</v>
      </c>
      <c r="C4673" s="7" t="n">
        <v>9</v>
      </c>
      <c r="D4673" s="7" t="n">
        <v>7024</v>
      </c>
      <c r="E4673" s="7" t="n">
        <v>0</v>
      </c>
    </row>
    <row r="4674" spans="1:5">
      <c r="A4674" t="s">
        <v>4</v>
      </c>
      <c r="B4674" s="4" t="s">
        <v>5</v>
      </c>
      <c r="C4674" s="4" t="s">
        <v>13</v>
      </c>
      <c r="D4674" s="4" t="s">
        <v>10</v>
      </c>
      <c r="E4674" s="4" t="s">
        <v>13</v>
      </c>
    </row>
    <row r="4675" spans="1:5">
      <c r="A4675" t="n">
        <v>38028</v>
      </c>
      <c r="B4675" s="46" t="n">
        <v>36</v>
      </c>
      <c r="C4675" s="7" t="n">
        <v>9</v>
      </c>
      <c r="D4675" s="7" t="n">
        <v>19</v>
      </c>
      <c r="E4675" s="7" t="n">
        <v>0</v>
      </c>
    </row>
    <row r="4676" spans="1:5">
      <c r="A4676" t="s">
        <v>4</v>
      </c>
      <c r="B4676" s="4" t="s">
        <v>5</v>
      </c>
      <c r="C4676" s="4" t="s">
        <v>10</v>
      </c>
    </row>
    <row r="4677" spans="1:5">
      <c r="A4677" t="n">
        <v>38033</v>
      </c>
      <c r="B4677" s="13" t="n">
        <v>12</v>
      </c>
      <c r="C4677" s="7" t="n">
        <v>8205</v>
      </c>
    </row>
    <row r="4678" spans="1:5">
      <c r="A4678" t="s">
        <v>4</v>
      </c>
      <c r="B4678" s="4" t="s">
        <v>5</v>
      </c>
      <c r="C4678" s="4" t="s">
        <v>10</v>
      </c>
      <c r="D4678" s="4" t="s">
        <v>13</v>
      </c>
      <c r="E4678" s="4" t="s">
        <v>10</v>
      </c>
    </row>
    <row r="4679" spans="1:5">
      <c r="A4679" t="n">
        <v>38036</v>
      </c>
      <c r="B4679" s="80" t="n">
        <v>104</v>
      </c>
      <c r="C4679" s="7" t="n">
        <v>102</v>
      </c>
      <c r="D4679" s="7" t="n">
        <v>1</v>
      </c>
      <c r="E4679" s="7" t="n">
        <v>3</v>
      </c>
    </row>
    <row r="4680" spans="1:5">
      <c r="A4680" t="s">
        <v>4</v>
      </c>
      <c r="B4680" s="4" t="s">
        <v>5</v>
      </c>
    </row>
    <row r="4681" spans="1:5">
      <c r="A4681" t="n">
        <v>38042</v>
      </c>
      <c r="B4681" s="5" t="n">
        <v>1</v>
      </c>
    </row>
    <row r="4682" spans="1:5">
      <c r="A4682" t="s">
        <v>4</v>
      </c>
      <c r="B4682" s="4" t="s">
        <v>5</v>
      </c>
      <c r="C4682" s="4" t="s">
        <v>10</v>
      </c>
      <c r="D4682" s="4" t="s">
        <v>22</v>
      </c>
      <c r="E4682" s="4" t="s">
        <v>22</v>
      </c>
      <c r="F4682" s="4" t="s">
        <v>22</v>
      </c>
      <c r="G4682" s="4" t="s">
        <v>22</v>
      </c>
    </row>
    <row r="4683" spans="1:5">
      <c r="A4683" t="n">
        <v>38043</v>
      </c>
      <c r="B4683" s="43" t="n">
        <v>46</v>
      </c>
      <c r="C4683" s="7" t="n">
        <v>61456</v>
      </c>
      <c r="D4683" s="7" t="n">
        <v>89.3199996948242</v>
      </c>
      <c r="E4683" s="7" t="n">
        <v>36.060001373291</v>
      </c>
      <c r="F4683" s="7" t="n">
        <v>-216.960006713867</v>
      </c>
      <c r="G4683" s="7" t="n">
        <v>3.5</v>
      </c>
    </row>
    <row r="4684" spans="1:5">
      <c r="A4684" t="s">
        <v>4</v>
      </c>
      <c r="B4684" s="4" t="s">
        <v>5</v>
      </c>
      <c r="C4684" s="4" t="s">
        <v>13</v>
      </c>
      <c r="D4684" s="4" t="s">
        <v>13</v>
      </c>
      <c r="E4684" s="4" t="s">
        <v>22</v>
      </c>
      <c r="F4684" s="4" t="s">
        <v>22</v>
      </c>
      <c r="G4684" s="4" t="s">
        <v>22</v>
      </c>
      <c r="H4684" s="4" t="s">
        <v>10</v>
      </c>
      <c r="I4684" s="4" t="s">
        <v>13</v>
      </c>
    </row>
    <row r="4685" spans="1:5">
      <c r="A4685" t="n">
        <v>38062</v>
      </c>
      <c r="B4685" s="32" t="n">
        <v>45</v>
      </c>
      <c r="C4685" s="7" t="n">
        <v>4</v>
      </c>
      <c r="D4685" s="7" t="n">
        <v>3</v>
      </c>
      <c r="E4685" s="7" t="n">
        <v>3.76999998092651</v>
      </c>
      <c r="F4685" s="7" t="n">
        <v>184.699996948242</v>
      </c>
      <c r="G4685" s="7" t="n">
        <v>0</v>
      </c>
      <c r="H4685" s="7" t="n">
        <v>0</v>
      </c>
      <c r="I4685" s="7" t="n">
        <v>0</v>
      </c>
    </row>
    <row r="4686" spans="1:5">
      <c r="A4686" t="s">
        <v>4</v>
      </c>
      <c r="B4686" s="4" t="s">
        <v>5</v>
      </c>
      <c r="C4686" s="4" t="s">
        <v>10</v>
      </c>
    </row>
    <row r="4687" spans="1:5">
      <c r="A4687" t="n">
        <v>38080</v>
      </c>
      <c r="B4687" s="30" t="n">
        <v>16</v>
      </c>
      <c r="C4687" s="7" t="n">
        <v>1000</v>
      </c>
    </row>
    <row r="4688" spans="1:5">
      <c r="A4688" t="s">
        <v>4</v>
      </c>
      <c r="B4688" s="4" t="s">
        <v>5</v>
      </c>
      <c r="C4688" s="4" t="s">
        <v>13</v>
      </c>
      <c r="D4688" s="4" t="s">
        <v>10</v>
      </c>
      <c r="E4688" s="4" t="s">
        <v>9</v>
      </c>
      <c r="F4688" s="4" t="s">
        <v>10</v>
      </c>
      <c r="G4688" s="4" t="s">
        <v>9</v>
      </c>
      <c r="H4688" s="4" t="s">
        <v>13</v>
      </c>
    </row>
    <row r="4689" spans="1:9">
      <c r="A4689" t="n">
        <v>38083</v>
      </c>
      <c r="B4689" s="33" t="n">
        <v>49</v>
      </c>
      <c r="C4689" s="7" t="n">
        <v>0</v>
      </c>
      <c r="D4689" s="7" t="n">
        <v>211</v>
      </c>
      <c r="E4689" s="7" t="n">
        <v>1065353216</v>
      </c>
      <c r="F4689" s="7" t="n">
        <v>0</v>
      </c>
      <c r="G4689" s="7" t="n">
        <v>0</v>
      </c>
      <c r="H4689" s="7" t="n">
        <v>0</v>
      </c>
    </row>
    <row r="4690" spans="1:9">
      <c r="A4690" t="s">
        <v>4</v>
      </c>
      <c r="B4690" s="4" t="s">
        <v>5</v>
      </c>
      <c r="C4690" s="4" t="s">
        <v>13</v>
      </c>
      <c r="D4690" s="4" t="s">
        <v>6</v>
      </c>
    </row>
    <row r="4691" spans="1:9">
      <c r="A4691" t="n">
        <v>38098</v>
      </c>
      <c r="B4691" s="9" t="n">
        <v>2</v>
      </c>
      <c r="C4691" s="7" t="n">
        <v>10</v>
      </c>
      <c r="D4691" s="7" t="s">
        <v>369</v>
      </c>
    </row>
    <row r="4692" spans="1:9">
      <c r="A4692" t="s">
        <v>4</v>
      </c>
      <c r="B4692" s="4" t="s">
        <v>5</v>
      </c>
      <c r="C4692" s="4" t="s">
        <v>10</v>
      </c>
    </row>
    <row r="4693" spans="1:9">
      <c r="A4693" t="n">
        <v>38113</v>
      </c>
      <c r="B4693" s="30" t="n">
        <v>16</v>
      </c>
      <c r="C4693" s="7" t="n">
        <v>0</v>
      </c>
    </row>
    <row r="4694" spans="1:9">
      <c r="A4694" t="s">
        <v>4</v>
      </c>
      <c r="B4694" s="4" t="s">
        <v>5</v>
      </c>
      <c r="C4694" s="4" t="s">
        <v>13</v>
      </c>
      <c r="D4694" s="4" t="s">
        <v>10</v>
      </c>
    </row>
    <row r="4695" spans="1:9">
      <c r="A4695" t="n">
        <v>38116</v>
      </c>
      <c r="B4695" s="34" t="n">
        <v>58</v>
      </c>
      <c r="C4695" s="7" t="n">
        <v>105</v>
      </c>
      <c r="D4695" s="7" t="n">
        <v>300</v>
      </c>
    </row>
    <row r="4696" spans="1:9">
      <c r="A4696" t="s">
        <v>4</v>
      </c>
      <c r="B4696" s="4" t="s">
        <v>5</v>
      </c>
      <c r="C4696" s="4" t="s">
        <v>22</v>
      </c>
      <c r="D4696" s="4" t="s">
        <v>10</v>
      </c>
    </row>
    <row r="4697" spans="1:9">
      <c r="A4697" t="n">
        <v>38120</v>
      </c>
      <c r="B4697" s="35" t="n">
        <v>103</v>
      </c>
      <c r="C4697" s="7" t="n">
        <v>1</v>
      </c>
      <c r="D4697" s="7" t="n">
        <v>300</v>
      </c>
    </row>
    <row r="4698" spans="1:9">
      <c r="A4698" t="s">
        <v>4</v>
      </c>
      <c r="B4698" s="4" t="s">
        <v>5</v>
      </c>
      <c r="C4698" s="4" t="s">
        <v>13</v>
      </c>
      <c r="D4698" s="4" t="s">
        <v>10</v>
      </c>
    </row>
    <row r="4699" spans="1:9">
      <c r="A4699" t="n">
        <v>38127</v>
      </c>
      <c r="B4699" s="50" t="n">
        <v>72</v>
      </c>
      <c r="C4699" s="7" t="n">
        <v>4</v>
      </c>
      <c r="D4699" s="7" t="n">
        <v>0</v>
      </c>
    </row>
    <row r="4700" spans="1:9">
      <c r="A4700" t="s">
        <v>4</v>
      </c>
      <c r="B4700" s="4" t="s">
        <v>5</v>
      </c>
      <c r="C4700" s="4" t="s">
        <v>9</v>
      </c>
    </row>
    <row r="4701" spans="1:9">
      <c r="A4701" t="n">
        <v>38131</v>
      </c>
      <c r="B4701" s="38" t="n">
        <v>15</v>
      </c>
      <c r="C4701" s="7" t="n">
        <v>1073741824</v>
      </c>
    </row>
    <row r="4702" spans="1:9">
      <c r="A4702" t="s">
        <v>4</v>
      </c>
      <c r="B4702" s="4" t="s">
        <v>5</v>
      </c>
      <c r="C4702" s="4" t="s">
        <v>13</v>
      </c>
    </row>
    <row r="4703" spans="1:9">
      <c r="A4703" t="n">
        <v>38136</v>
      </c>
      <c r="B4703" s="40" t="n">
        <v>64</v>
      </c>
      <c r="C4703" s="7" t="n">
        <v>3</v>
      </c>
    </row>
    <row r="4704" spans="1:9">
      <c r="A4704" t="s">
        <v>4</v>
      </c>
      <c r="B4704" s="4" t="s">
        <v>5</v>
      </c>
      <c r="C4704" s="4" t="s">
        <v>13</v>
      </c>
    </row>
    <row r="4705" spans="1:8">
      <c r="A4705" t="n">
        <v>38138</v>
      </c>
      <c r="B4705" s="12" t="n">
        <v>74</v>
      </c>
      <c r="C4705" s="7" t="n">
        <v>67</v>
      </c>
    </row>
    <row r="4706" spans="1:8">
      <c r="A4706" t="s">
        <v>4</v>
      </c>
      <c r="B4706" s="4" t="s">
        <v>5</v>
      </c>
      <c r="C4706" s="4" t="s">
        <v>13</v>
      </c>
      <c r="D4706" s="4" t="s">
        <v>13</v>
      </c>
      <c r="E4706" s="4" t="s">
        <v>10</v>
      </c>
    </row>
    <row r="4707" spans="1:8">
      <c r="A4707" t="n">
        <v>38140</v>
      </c>
      <c r="B4707" s="32" t="n">
        <v>45</v>
      </c>
      <c r="C4707" s="7" t="n">
        <v>8</v>
      </c>
      <c r="D4707" s="7" t="n">
        <v>1</v>
      </c>
      <c r="E4707" s="7" t="n">
        <v>0</v>
      </c>
    </row>
    <row r="4708" spans="1:8">
      <c r="A4708" t="s">
        <v>4</v>
      </c>
      <c r="B4708" s="4" t="s">
        <v>5</v>
      </c>
      <c r="C4708" s="4" t="s">
        <v>10</v>
      </c>
    </row>
    <row r="4709" spans="1:8">
      <c r="A4709" t="n">
        <v>38145</v>
      </c>
      <c r="B4709" s="66" t="n">
        <v>13</v>
      </c>
      <c r="C4709" s="7" t="n">
        <v>6409</v>
      </c>
    </row>
    <row r="4710" spans="1:8">
      <c r="A4710" t="s">
        <v>4</v>
      </c>
      <c r="B4710" s="4" t="s">
        <v>5</v>
      </c>
      <c r="C4710" s="4" t="s">
        <v>10</v>
      </c>
    </row>
    <row r="4711" spans="1:8">
      <c r="A4711" t="n">
        <v>38148</v>
      </c>
      <c r="B4711" s="66" t="n">
        <v>13</v>
      </c>
      <c r="C4711" s="7" t="n">
        <v>6408</v>
      </c>
    </row>
    <row r="4712" spans="1:8">
      <c r="A4712" t="s">
        <v>4</v>
      </c>
      <c r="B4712" s="4" t="s">
        <v>5</v>
      </c>
      <c r="C4712" s="4" t="s">
        <v>10</v>
      </c>
    </row>
    <row r="4713" spans="1:8">
      <c r="A4713" t="n">
        <v>38151</v>
      </c>
      <c r="B4713" s="13" t="n">
        <v>12</v>
      </c>
      <c r="C4713" s="7" t="n">
        <v>6464</v>
      </c>
    </row>
    <row r="4714" spans="1:8">
      <c r="A4714" t="s">
        <v>4</v>
      </c>
      <c r="B4714" s="4" t="s">
        <v>5</v>
      </c>
      <c r="C4714" s="4" t="s">
        <v>10</v>
      </c>
    </row>
    <row r="4715" spans="1:8">
      <c r="A4715" t="n">
        <v>38154</v>
      </c>
      <c r="B4715" s="66" t="n">
        <v>13</v>
      </c>
      <c r="C4715" s="7" t="n">
        <v>6465</v>
      </c>
    </row>
    <row r="4716" spans="1:8">
      <c r="A4716" t="s">
        <v>4</v>
      </c>
      <c r="B4716" s="4" t="s">
        <v>5</v>
      </c>
      <c r="C4716" s="4" t="s">
        <v>10</v>
      </c>
    </row>
    <row r="4717" spans="1:8">
      <c r="A4717" t="n">
        <v>38157</v>
      </c>
      <c r="B4717" s="66" t="n">
        <v>13</v>
      </c>
      <c r="C4717" s="7" t="n">
        <v>6466</v>
      </c>
    </row>
    <row r="4718" spans="1:8">
      <c r="A4718" t="s">
        <v>4</v>
      </c>
      <c r="B4718" s="4" t="s">
        <v>5</v>
      </c>
      <c r="C4718" s="4" t="s">
        <v>10</v>
      </c>
    </row>
    <row r="4719" spans="1:8">
      <c r="A4719" t="n">
        <v>38160</v>
      </c>
      <c r="B4719" s="66" t="n">
        <v>13</v>
      </c>
      <c r="C4719" s="7" t="n">
        <v>6467</v>
      </c>
    </row>
    <row r="4720" spans="1:8">
      <c r="A4720" t="s">
        <v>4</v>
      </c>
      <c r="B4720" s="4" t="s">
        <v>5</v>
      </c>
      <c r="C4720" s="4" t="s">
        <v>10</v>
      </c>
    </row>
    <row r="4721" spans="1:5">
      <c r="A4721" t="n">
        <v>38163</v>
      </c>
      <c r="B4721" s="66" t="n">
        <v>13</v>
      </c>
      <c r="C4721" s="7" t="n">
        <v>6468</v>
      </c>
    </row>
    <row r="4722" spans="1:5">
      <c r="A4722" t="s">
        <v>4</v>
      </c>
      <c r="B4722" s="4" t="s">
        <v>5</v>
      </c>
      <c r="C4722" s="4" t="s">
        <v>10</v>
      </c>
    </row>
    <row r="4723" spans="1:5">
      <c r="A4723" t="n">
        <v>38166</v>
      </c>
      <c r="B4723" s="66" t="n">
        <v>13</v>
      </c>
      <c r="C4723" s="7" t="n">
        <v>6469</v>
      </c>
    </row>
    <row r="4724" spans="1:5">
      <c r="A4724" t="s">
        <v>4</v>
      </c>
      <c r="B4724" s="4" t="s">
        <v>5</v>
      </c>
      <c r="C4724" s="4" t="s">
        <v>10</v>
      </c>
    </row>
    <row r="4725" spans="1:5">
      <c r="A4725" t="n">
        <v>38169</v>
      </c>
      <c r="B4725" s="66" t="n">
        <v>13</v>
      </c>
      <c r="C4725" s="7" t="n">
        <v>6470</v>
      </c>
    </row>
    <row r="4726" spans="1:5">
      <c r="A4726" t="s">
        <v>4</v>
      </c>
      <c r="B4726" s="4" t="s">
        <v>5</v>
      </c>
      <c r="C4726" s="4" t="s">
        <v>10</v>
      </c>
    </row>
    <row r="4727" spans="1:5">
      <c r="A4727" t="n">
        <v>38172</v>
      </c>
      <c r="B4727" s="66" t="n">
        <v>13</v>
      </c>
      <c r="C4727" s="7" t="n">
        <v>6471</v>
      </c>
    </row>
    <row r="4728" spans="1:5">
      <c r="A4728" t="s">
        <v>4</v>
      </c>
      <c r="B4728" s="4" t="s">
        <v>5</v>
      </c>
      <c r="C4728" s="4" t="s">
        <v>13</v>
      </c>
    </row>
    <row r="4729" spans="1:5">
      <c r="A4729" t="n">
        <v>38175</v>
      </c>
      <c r="B4729" s="12" t="n">
        <v>74</v>
      </c>
      <c r="C4729" s="7" t="n">
        <v>18</v>
      </c>
    </row>
    <row r="4730" spans="1:5">
      <c r="A4730" t="s">
        <v>4</v>
      </c>
      <c r="B4730" s="4" t="s">
        <v>5</v>
      </c>
      <c r="C4730" s="4" t="s">
        <v>13</v>
      </c>
    </row>
    <row r="4731" spans="1:5">
      <c r="A4731" t="n">
        <v>38177</v>
      </c>
      <c r="B4731" s="12" t="n">
        <v>74</v>
      </c>
      <c r="C4731" s="7" t="n">
        <v>45</v>
      </c>
    </row>
    <row r="4732" spans="1:5">
      <c r="A4732" t="s">
        <v>4</v>
      </c>
      <c r="B4732" s="4" t="s">
        <v>5</v>
      </c>
      <c r="C4732" s="4" t="s">
        <v>10</v>
      </c>
    </row>
    <row r="4733" spans="1:5">
      <c r="A4733" t="n">
        <v>38179</v>
      </c>
      <c r="B4733" s="30" t="n">
        <v>16</v>
      </c>
      <c r="C4733" s="7" t="n">
        <v>0</v>
      </c>
    </row>
    <row r="4734" spans="1:5">
      <c r="A4734" t="s">
        <v>4</v>
      </c>
      <c r="B4734" s="4" t="s">
        <v>5</v>
      </c>
      <c r="C4734" s="4" t="s">
        <v>13</v>
      </c>
      <c r="D4734" s="4" t="s">
        <v>13</v>
      </c>
      <c r="E4734" s="4" t="s">
        <v>13</v>
      </c>
      <c r="F4734" s="4" t="s">
        <v>13</v>
      </c>
    </row>
    <row r="4735" spans="1:5">
      <c r="A4735" t="n">
        <v>38182</v>
      </c>
      <c r="B4735" s="8" t="n">
        <v>14</v>
      </c>
      <c r="C4735" s="7" t="n">
        <v>0</v>
      </c>
      <c r="D4735" s="7" t="n">
        <v>8</v>
      </c>
      <c r="E4735" s="7" t="n">
        <v>0</v>
      </c>
      <c r="F4735" s="7" t="n">
        <v>0</v>
      </c>
    </row>
    <row r="4736" spans="1:5">
      <c r="A4736" t="s">
        <v>4</v>
      </c>
      <c r="B4736" s="4" t="s">
        <v>5</v>
      </c>
      <c r="C4736" s="4" t="s">
        <v>13</v>
      </c>
      <c r="D4736" s="4" t="s">
        <v>6</v>
      </c>
    </row>
    <row r="4737" spans="1:6">
      <c r="A4737" t="n">
        <v>38187</v>
      </c>
      <c r="B4737" s="9" t="n">
        <v>2</v>
      </c>
      <c r="C4737" s="7" t="n">
        <v>11</v>
      </c>
      <c r="D4737" s="7" t="s">
        <v>27</v>
      </c>
    </row>
    <row r="4738" spans="1:6">
      <c r="A4738" t="s">
        <v>4</v>
      </c>
      <c r="B4738" s="4" t="s">
        <v>5</v>
      </c>
      <c r="C4738" s="4" t="s">
        <v>10</v>
      </c>
    </row>
    <row r="4739" spans="1:6">
      <c r="A4739" t="n">
        <v>38201</v>
      </c>
      <c r="B4739" s="30" t="n">
        <v>16</v>
      </c>
      <c r="C4739" s="7" t="n">
        <v>0</v>
      </c>
    </row>
    <row r="4740" spans="1:6">
      <c r="A4740" t="s">
        <v>4</v>
      </c>
      <c r="B4740" s="4" t="s">
        <v>5</v>
      </c>
      <c r="C4740" s="4" t="s">
        <v>13</v>
      </c>
      <c r="D4740" s="4" t="s">
        <v>6</v>
      </c>
    </row>
    <row r="4741" spans="1:6">
      <c r="A4741" t="n">
        <v>38204</v>
      </c>
      <c r="B4741" s="9" t="n">
        <v>2</v>
      </c>
      <c r="C4741" s="7" t="n">
        <v>11</v>
      </c>
      <c r="D4741" s="7" t="s">
        <v>370</v>
      </c>
    </row>
    <row r="4742" spans="1:6">
      <c r="A4742" t="s">
        <v>4</v>
      </c>
      <c r="B4742" s="4" t="s">
        <v>5</v>
      </c>
      <c r="C4742" s="4" t="s">
        <v>10</v>
      </c>
    </row>
    <row r="4743" spans="1:6">
      <c r="A4743" t="n">
        <v>38213</v>
      </c>
      <c r="B4743" s="30" t="n">
        <v>16</v>
      </c>
      <c r="C4743" s="7" t="n">
        <v>0</v>
      </c>
    </row>
    <row r="4744" spans="1:6">
      <c r="A4744" t="s">
        <v>4</v>
      </c>
      <c r="B4744" s="4" t="s">
        <v>5</v>
      </c>
      <c r="C4744" s="4" t="s">
        <v>9</v>
      </c>
    </row>
    <row r="4745" spans="1:6">
      <c r="A4745" t="n">
        <v>38216</v>
      </c>
      <c r="B4745" s="38" t="n">
        <v>15</v>
      </c>
      <c r="C4745" s="7" t="n">
        <v>2048</v>
      </c>
    </row>
    <row r="4746" spans="1:6">
      <c r="A4746" t="s">
        <v>4</v>
      </c>
      <c r="B4746" s="4" t="s">
        <v>5</v>
      </c>
      <c r="C4746" s="4" t="s">
        <v>13</v>
      </c>
      <c r="D4746" s="4" t="s">
        <v>6</v>
      </c>
    </row>
    <row r="4747" spans="1:6">
      <c r="A4747" t="n">
        <v>38221</v>
      </c>
      <c r="B4747" s="9" t="n">
        <v>2</v>
      </c>
      <c r="C4747" s="7" t="n">
        <v>10</v>
      </c>
      <c r="D4747" s="7" t="s">
        <v>40</v>
      </c>
    </row>
    <row r="4748" spans="1:6">
      <c r="A4748" t="s">
        <v>4</v>
      </c>
      <c r="B4748" s="4" t="s">
        <v>5</v>
      </c>
      <c r="C4748" s="4" t="s">
        <v>10</v>
      </c>
    </row>
    <row r="4749" spans="1:6">
      <c r="A4749" t="n">
        <v>38239</v>
      </c>
      <c r="B4749" s="30" t="n">
        <v>16</v>
      </c>
      <c r="C4749" s="7" t="n">
        <v>0</v>
      </c>
    </row>
    <row r="4750" spans="1:6">
      <c r="A4750" t="s">
        <v>4</v>
      </c>
      <c r="B4750" s="4" t="s">
        <v>5</v>
      </c>
      <c r="C4750" s="4" t="s">
        <v>13</v>
      </c>
      <c r="D4750" s="4" t="s">
        <v>6</v>
      </c>
    </row>
    <row r="4751" spans="1:6">
      <c r="A4751" t="n">
        <v>38242</v>
      </c>
      <c r="B4751" s="9" t="n">
        <v>2</v>
      </c>
      <c r="C4751" s="7" t="n">
        <v>10</v>
      </c>
      <c r="D4751" s="7" t="s">
        <v>41</v>
      </c>
    </row>
    <row r="4752" spans="1:6">
      <c r="A4752" t="s">
        <v>4</v>
      </c>
      <c r="B4752" s="4" t="s">
        <v>5</v>
      </c>
      <c r="C4752" s="4" t="s">
        <v>10</v>
      </c>
    </row>
    <row r="4753" spans="1:4">
      <c r="A4753" t="n">
        <v>38261</v>
      </c>
      <c r="B4753" s="30" t="n">
        <v>16</v>
      </c>
      <c r="C4753" s="7" t="n">
        <v>0</v>
      </c>
    </row>
    <row r="4754" spans="1:4">
      <c r="A4754" t="s">
        <v>4</v>
      </c>
      <c r="B4754" s="4" t="s">
        <v>5</v>
      </c>
      <c r="C4754" s="4" t="s">
        <v>13</v>
      </c>
      <c r="D4754" s="4" t="s">
        <v>10</v>
      </c>
      <c r="E4754" s="4" t="s">
        <v>22</v>
      </c>
    </row>
    <row r="4755" spans="1:4">
      <c r="A4755" t="n">
        <v>38264</v>
      </c>
      <c r="B4755" s="34" t="n">
        <v>58</v>
      </c>
      <c r="C4755" s="7" t="n">
        <v>100</v>
      </c>
      <c r="D4755" s="7" t="n">
        <v>300</v>
      </c>
      <c r="E4755" s="7" t="n">
        <v>1</v>
      </c>
    </row>
    <row r="4756" spans="1:4">
      <c r="A4756" t="s">
        <v>4</v>
      </c>
      <c r="B4756" s="4" t="s">
        <v>5</v>
      </c>
      <c r="C4756" s="4" t="s">
        <v>13</v>
      </c>
      <c r="D4756" s="4" t="s">
        <v>10</v>
      </c>
    </row>
    <row r="4757" spans="1:4">
      <c r="A4757" t="n">
        <v>38272</v>
      </c>
      <c r="B4757" s="34" t="n">
        <v>58</v>
      </c>
      <c r="C4757" s="7" t="n">
        <v>255</v>
      </c>
      <c r="D4757" s="7" t="n">
        <v>0</v>
      </c>
    </row>
    <row r="4758" spans="1:4">
      <c r="A4758" t="s">
        <v>4</v>
      </c>
      <c r="B4758" s="4" t="s">
        <v>5</v>
      </c>
      <c r="C4758" s="4" t="s">
        <v>13</v>
      </c>
    </row>
    <row r="4759" spans="1:4">
      <c r="A4759" t="n">
        <v>38276</v>
      </c>
      <c r="B4759" s="31" t="n">
        <v>23</v>
      </c>
      <c r="C4759" s="7" t="n">
        <v>0</v>
      </c>
    </row>
    <row r="4760" spans="1:4">
      <c r="A4760" t="s">
        <v>4</v>
      </c>
      <c r="B4760" s="4" t="s">
        <v>5</v>
      </c>
    </row>
    <row r="4761" spans="1:4">
      <c r="A4761" t="n">
        <v>38278</v>
      </c>
      <c r="B4761" s="5" t="n">
        <v>1</v>
      </c>
    </row>
    <row r="4762" spans="1:4" s="3" customFormat="1" customHeight="0">
      <c r="A4762" s="3" t="s">
        <v>2</v>
      </c>
      <c r="B4762" s="3" t="s">
        <v>371</v>
      </c>
    </row>
    <row r="4763" spans="1:4">
      <c r="A4763" t="s">
        <v>4</v>
      </c>
      <c r="B4763" s="4" t="s">
        <v>5</v>
      </c>
      <c r="C4763" s="4" t="s">
        <v>13</v>
      </c>
      <c r="D4763" s="4" t="s">
        <v>9</v>
      </c>
      <c r="E4763" s="4" t="s">
        <v>13</v>
      </c>
      <c r="F4763" s="4" t="s">
        <v>26</v>
      </c>
    </row>
    <row r="4764" spans="1:4">
      <c r="A4764" t="n">
        <v>38280</v>
      </c>
      <c r="B4764" s="16" t="n">
        <v>5</v>
      </c>
      <c r="C4764" s="7" t="n">
        <v>0</v>
      </c>
      <c r="D4764" s="7" t="n">
        <v>1</v>
      </c>
      <c r="E4764" s="7" t="n">
        <v>1</v>
      </c>
      <c r="F4764" s="19" t="n">
        <f t="normal" ca="1">A4772</f>
        <v>0</v>
      </c>
    </row>
    <row r="4765" spans="1:4">
      <c r="A4765" t="s">
        <v>4</v>
      </c>
      <c r="B4765" s="4" t="s">
        <v>5</v>
      </c>
      <c r="C4765" s="4" t="s">
        <v>13</v>
      </c>
      <c r="D4765" s="4" t="s">
        <v>10</v>
      </c>
      <c r="E4765" s="4" t="s">
        <v>22</v>
      </c>
      <c r="F4765" s="4" t="s">
        <v>10</v>
      </c>
      <c r="G4765" s="4" t="s">
        <v>9</v>
      </c>
      <c r="H4765" s="4" t="s">
        <v>9</v>
      </c>
      <c r="I4765" s="4" t="s">
        <v>10</v>
      </c>
      <c r="J4765" s="4" t="s">
        <v>10</v>
      </c>
      <c r="K4765" s="4" t="s">
        <v>9</v>
      </c>
      <c r="L4765" s="4" t="s">
        <v>9</v>
      </c>
      <c r="M4765" s="4" t="s">
        <v>9</v>
      </c>
      <c r="N4765" s="4" t="s">
        <v>9</v>
      </c>
      <c r="O4765" s="4" t="s">
        <v>6</v>
      </c>
    </row>
    <row r="4766" spans="1:4">
      <c r="A4766" t="n">
        <v>38291</v>
      </c>
      <c r="B4766" s="59" t="n">
        <v>50</v>
      </c>
      <c r="C4766" s="7" t="n">
        <v>0</v>
      </c>
      <c r="D4766" s="7" t="n">
        <v>2209</v>
      </c>
      <c r="E4766" s="7" t="n">
        <v>0.800000011920929</v>
      </c>
      <c r="F4766" s="7" t="n">
        <v>100</v>
      </c>
      <c r="G4766" s="7" t="n">
        <v>0</v>
      </c>
      <c r="H4766" s="7" t="n">
        <v>-1073741824</v>
      </c>
      <c r="I4766" s="7" t="n">
        <v>0</v>
      </c>
      <c r="J4766" s="7" t="n">
        <v>65533</v>
      </c>
      <c r="K4766" s="7" t="n">
        <v>0</v>
      </c>
      <c r="L4766" s="7" t="n">
        <v>0</v>
      </c>
      <c r="M4766" s="7" t="n">
        <v>0</v>
      </c>
      <c r="N4766" s="7" t="n">
        <v>0</v>
      </c>
      <c r="O4766" s="7" t="s">
        <v>12</v>
      </c>
    </row>
    <row r="4767" spans="1:4">
      <c r="A4767" t="s">
        <v>4</v>
      </c>
      <c r="B4767" s="4" t="s">
        <v>5</v>
      </c>
      <c r="C4767" s="4" t="s">
        <v>10</v>
      </c>
    </row>
    <row r="4768" spans="1:4">
      <c r="A4768" t="n">
        <v>38330</v>
      </c>
      <c r="B4768" s="30" t="n">
        <v>16</v>
      </c>
      <c r="C4768" s="7" t="n">
        <v>770</v>
      </c>
    </row>
    <row r="4769" spans="1:15">
      <c r="A4769" t="s">
        <v>4</v>
      </c>
      <c r="B4769" s="4" t="s">
        <v>5</v>
      </c>
      <c r="C4769" s="4" t="s">
        <v>26</v>
      </c>
    </row>
    <row r="4770" spans="1:15">
      <c r="A4770" t="n">
        <v>38333</v>
      </c>
      <c r="B4770" s="23" t="n">
        <v>3</v>
      </c>
      <c r="C4770" s="19" t="n">
        <f t="normal" ca="1">A4764</f>
        <v>0</v>
      </c>
    </row>
    <row r="4771" spans="1:15">
      <c r="A4771" t="s">
        <v>4</v>
      </c>
      <c r="B4771" s="4" t="s">
        <v>5</v>
      </c>
    </row>
    <row r="4772" spans="1:15">
      <c r="A4772" t="n">
        <v>38338</v>
      </c>
      <c r="B4772" s="5" t="n">
        <v>1</v>
      </c>
    </row>
    <row r="4773" spans="1:15" s="3" customFormat="1" customHeight="0">
      <c r="A4773" s="3" t="s">
        <v>2</v>
      </c>
      <c r="B4773" s="3" t="s">
        <v>372</v>
      </c>
    </row>
    <row r="4774" spans="1:15">
      <c r="A4774" t="s">
        <v>4</v>
      </c>
      <c r="B4774" s="4" t="s">
        <v>5</v>
      </c>
      <c r="C4774" s="4" t="s">
        <v>13</v>
      </c>
      <c r="D4774" s="4" t="s">
        <v>10</v>
      </c>
      <c r="E4774" s="4" t="s">
        <v>22</v>
      </c>
      <c r="F4774" s="4" t="s">
        <v>10</v>
      </c>
      <c r="G4774" s="4" t="s">
        <v>9</v>
      </c>
      <c r="H4774" s="4" t="s">
        <v>9</v>
      </c>
      <c r="I4774" s="4" t="s">
        <v>10</v>
      </c>
      <c r="J4774" s="4" t="s">
        <v>10</v>
      </c>
      <c r="K4774" s="4" t="s">
        <v>9</v>
      </c>
      <c r="L4774" s="4" t="s">
        <v>9</v>
      </c>
      <c r="M4774" s="4" t="s">
        <v>9</v>
      </c>
      <c r="N4774" s="4" t="s">
        <v>9</v>
      </c>
      <c r="O4774" s="4" t="s">
        <v>6</v>
      </c>
    </row>
    <row r="4775" spans="1:15">
      <c r="A4775" t="n">
        <v>38340</v>
      </c>
      <c r="B4775" s="59" t="n">
        <v>50</v>
      </c>
      <c r="C4775" s="7" t="n">
        <v>0</v>
      </c>
      <c r="D4775" s="7" t="n">
        <v>2209</v>
      </c>
      <c r="E4775" s="7" t="n">
        <v>0.600000023841858</v>
      </c>
      <c r="F4775" s="7" t="n">
        <v>100</v>
      </c>
      <c r="G4775" s="7" t="n">
        <v>0</v>
      </c>
      <c r="H4775" s="7" t="n">
        <v>-1073741824</v>
      </c>
      <c r="I4775" s="7" t="n">
        <v>0</v>
      </c>
      <c r="J4775" s="7" t="n">
        <v>65533</v>
      </c>
      <c r="K4775" s="7" t="n">
        <v>0</v>
      </c>
      <c r="L4775" s="7" t="n">
        <v>0</v>
      </c>
      <c r="M4775" s="7" t="n">
        <v>0</v>
      </c>
      <c r="N4775" s="7" t="n">
        <v>0</v>
      </c>
      <c r="O4775" s="7" t="s">
        <v>12</v>
      </c>
    </row>
    <row r="4776" spans="1:15">
      <c r="A4776" t="s">
        <v>4</v>
      </c>
      <c r="B4776" s="4" t="s">
        <v>5</v>
      </c>
      <c r="C4776" s="4" t="s">
        <v>10</v>
      </c>
    </row>
    <row r="4777" spans="1:15">
      <c r="A4777" t="n">
        <v>38379</v>
      </c>
      <c r="B4777" s="30" t="n">
        <v>16</v>
      </c>
      <c r="C4777" s="7" t="n">
        <v>770</v>
      </c>
    </row>
    <row r="4778" spans="1:15">
      <c r="A4778" t="s">
        <v>4</v>
      </c>
      <c r="B4778" s="4" t="s">
        <v>5</v>
      </c>
      <c r="C4778" s="4" t="s">
        <v>13</v>
      </c>
      <c r="D4778" s="4" t="s">
        <v>10</v>
      </c>
      <c r="E4778" s="4" t="s">
        <v>22</v>
      </c>
      <c r="F4778" s="4" t="s">
        <v>10</v>
      </c>
      <c r="G4778" s="4" t="s">
        <v>9</v>
      </c>
      <c r="H4778" s="4" t="s">
        <v>9</v>
      </c>
      <c r="I4778" s="4" t="s">
        <v>10</v>
      </c>
      <c r="J4778" s="4" t="s">
        <v>10</v>
      </c>
      <c r="K4778" s="4" t="s">
        <v>9</v>
      </c>
      <c r="L4778" s="4" t="s">
        <v>9</v>
      </c>
      <c r="M4778" s="4" t="s">
        <v>9</v>
      </c>
      <c r="N4778" s="4" t="s">
        <v>9</v>
      </c>
      <c r="O4778" s="4" t="s">
        <v>6</v>
      </c>
    </row>
    <row r="4779" spans="1:15">
      <c r="A4779" t="n">
        <v>38382</v>
      </c>
      <c r="B4779" s="59" t="n">
        <v>50</v>
      </c>
      <c r="C4779" s="7" t="n">
        <v>0</v>
      </c>
      <c r="D4779" s="7" t="n">
        <v>2209</v>
      </c>
      <c r="E4779" s="7" t="n">
        <v>0.600000023841858</v>
      </c>
      <c r="F4779" s="7" t="n">
        <v>100</v>
      </c>
      <c r="G4779" s="7" t="n">
        <v>0</v>
      </c>
      <c r="H4779" s="7" t="n">
        <v>-1073741824</v>
      </c>
      <c r="I4779" s="7" t="n">
        <v>0</v>
      </c>
      <c r="J4779" s="7" t="n">
        <v>65533</v>
      </c>
      <c r="K4779" s="7" t="n">
        <v>0</v>
      </c>
      <c r="L4779" s="7" t="n">
        <v>0</v>
      </c>
      <c r="M4779" s="7" t="n">
        <v>0</v>
      </c>
      <c r="N4779" s="7" t="n">
        <v>0</v>
      </c>
      <c r="O4779" s="7" t="s">
        <v>12</v>
      </c>
    </row>
    <row r="4780" spans="1:15">
      <c r="A4780" t="s">
        <v>4</v>
      </c>
      <c r="B4780" s="4" t="s">
        <v>5</v>
      </c>
      <c r="C4780" s="4" t="s">
        <v>10</v>
      </c>
    </row>
    <row r="4781" spans="1:15">
      <c r="A4781" t="n">
        <v>38421</v>
      </c>
      <c r="B4781" s="30" t="n">
        <v>16</v>
      </c>
      <c r="C4781" s="7" t="n">
        <v>770</v>
      </c>
    </row>
    <row r="4782" spans="1:15">
      <c r="A4782" t="s">
        <v>4</v>
      </c>
      <c r="B4782" s="4" t="s">
        <v>5</v>
      </c>
      <c r="C4782" s="4" t="s">
        <v>13</v>
      </c>
      <c r="D4782" s="4" t="s">
        <v>10</v>
      </c>
      <c r="E4782" s="4" t="s">
        <v>22</v>
      </c>
      <c r="F4782" s="4" t="s">
        <v>10</v>
      </c>
      <c r="G4782" s="4" t="s">
        <v>9</v>
      </c>
      <c r="H4782" s="4" t="s">
        <v>9</v>
      </c>
      <c r="I4782" s="4" t="s">
        <v>10</v>
      </c>
      <c r="J4782" s="4" t="s">
        <v>10</v>
      </c>
      <c r="K4782" s="4" t="s">
        <v>9</v>
      </c>
      <c r="L4782" s="4" t="s">
        <v>9</v>
      </c>
      <c r="M4782" s="4" t="s">
        <v>9</v>
      </c>
      <c r="N4782" s="4" t="s">
        <v>9</v>
      </c>
      <c r="O4782" s="4" t="s">
        <v>6</v>
      </c>
    </row>
    <row r="4783" spans="1:15">
      <c r="A4783" t="n">
        <v>38424</v>
      </c>
      <c r="B4783" s="59" t="n">
        <v>50</v>
      </c>
      <c r="C4783" s="7" t="n">
        <v>0</v>
      </c>
      <c r="D4783" s="7" t="n">
        <v>2209</v>
      </c>
      <c r="E4783" s="7" t="n">
        <v>0.5</v>
      </c>
      <c r="F4783" s="7" t="n">
        <v>100</v>
      </c>
      <c r="G4783" s="7" t="n">
        <v>0</v>
      </c>
      <c r="H4783" s="7" t="n">
        <v>-1073741824</v>
      </c>
      <c r="I4783" s="7" t="n">
        <v>0</v>
      </c>
      <c r="J4783" s="7" t="n">
        <v>65533</v>
      </c>
      <c r="K4783" s="7" t="n">
        <v>0</v>
      </c>
      <c r="L4783" s="7" t="n">
        <v>0</v>
      </c>
      <c r="M4783" s="7" t="n">
        <v>0</v>
      </c>
      <c r="N4783" s="7" t="n">
        <v>0</v>
      </c>
      <c r="O4783" s="7" t="s">
        <v>12</v>
      </c>
    </row>
    <row r="4784" spans="1:15">
      <c r="A4784" t="s">
        <v>4</v>
      </c>
      <c r="B4784" s="4" t="s">
        <v>5</v>
      </c>
      <c r="C4784" s="4" t="s">
        <v>10</v>
      </c>
    </row>
    <row r="4785" spans="1:15">
      <c r="A4785" t="n">
        <v>38463</v>
      </c>
      <c r="B4785" s="30" t="n">
        <v>16</v>
      </c>
      <c r="C4785" s="7" t="n">
        <v>770</v>
      </c>
    </row>
    <row r="4786" spans="1:15">
      <c r="A4786" t="s">
        <v>4</v>
      </c>
      <c r="B4786" s="4" t="s">
        <v>5</v>
      </c>
      <c r="C4786" s="4" t="s">
        <v>13</v>
      </c>
      <c r="D4786" s="4" t="s">
        <v>9</v>
      </c>
      <c r="E4786" s="4" t="s">
        <v>13</v>
      </c>
      <c r="F4786" s="4" t="s">
        <v>26</v>
      </c>
    </row>
    <row r="4787" spans="1:15">
      <c r="A4787" t="n">
        <v>38466</v>
      </c>
      <c r="B4787" s="16" t="n">
        <v>5</v>
      </c>
      <c r="C4787" s="7" t="n">
        <v>0</v>
      </c>
      <c r="D4787" s="7" t="n">
        <v>1</v>
      </c>
      <c r="E4787" s="7" t="n">
        <v>1</v>
      </c>
      <c r="F4787" s="19" t="n">
        <f t="normal" ca="1">A4795</f>
        <v>0</v>
      </c>
    </row>
    <row r="4788" spans="1:15">
      <c r="A4788" t="s">
        <v>4</v>
      </c>
      <c r="B4788" s="4" t="s">
        <v>5</v>
      </c>
      <c r="C4788" s="4" t="s">
        <v>13</v>
      </c>
      <c r="D4788" s="4" t="s">
        <v>10</v>
      </c>
      <c r="E4788" s="4" t="s">
        <v>22</v>
      </c>
      <c r="F4788" s="4" t="s">
        <v>10</v>
      </c>
      <c r="G4788" s="4" t="s">
        <v>9</v>
      </c>
      <c r="H4788" s="4" t="s">
        <v>9</v>
      </c>
      <c r="I4788" s="4" t="s">
        <v>10</v>
      </c>
      <c r="J4788" s="4" t="s">
        <v>10</v>
      </c>
      <c r="K4788" s="4" t="s">
        <v>9</v>
      </c>
      <c r="L4788" s="4" t="s">
        <v>9</v>
      </c>
      <c r="M4788" s="4" t="s">
        <v>9</v>
      </c>
      <c r="N4788" s="4" t="s">
        <v>9</v>
      </c>
      <c r="O4788" s="4" t="s">
        <v>6</v>
      </c>
    </row>
    <row r="4789" spans="1:15">
      <c r="A4789" t="n">
        <v>38477</v>
      </c>
      <c r="B4789" s="59" t="n">
        <v>50</v>
      </c>
      <c r="C4789" s="7" t="n">
        <v>0</v>
      </c>
      <c r="D4789" s="7" t="n">
        <v>2209</v>
      </c>
      <c r="E4789" s="7" t="n">
        <v>0.300000011920929</v>
      </c>
      <c r="F4789" s="7" t="n">
        <v>100</v>
      </c>
      <c r="G4789" s="7" t="n">
        <v>0</v>
      </c>
      <c r="H4789" s="7" t="n">
        <v>-1073741824</v>
      </c>
      <c r="I4789" s="7" t="n">
        <v>0</v>
      </c>
      <c r="J4789" s="7" t="n">
        <v>65533</v>
      </c>
      <c r="K4789" s="7" t="n">
        <v>0</v>
      </c>
      <c r="L4789" s="7" t="n">
        <v>0</v>
      </c>
      <c r="M4789" s="7" t="n">
        <v>0</v>
      </c>
      <c r="N4789" s="7" t="n">
        <v>0</v>
      </c>
      <c r="O4789" s="7" t="s">
        <v>12</v>
      </c>
    </row>
    <row r="4790" spans="1:15">
      <c r="A4790" t="s">
        <v>4</v>
      </c>
      <c r="B4790" s="4" t="s">
        <v>5</v>
      </c>
      <c r="C4790" s="4" t="s">
        <v>10</v>
      </c>
    </row>
    <row r="4791" spans="1:15">
      <c r="A4791" t="n">
        <v>38516</v>
      </c>
      <c r="B4791" s="30" t="n">
        <v>16</v>
      </c>
      <c r="C4791" s="7" t="n">
        <v>770</v>
      </c>
    </row>
    <row r="4792" spans="1:15">
      <c r="A4792" t="s">
        <v>4</v>
      </c>
      <c r="B4792" s="4" t="s">
        <v>5</v>
      </c>
      <c r="C4792" s="4" t="s">
        <v>26</v>
      </c>
    </row>
    <row r="4793" spans="1:15">
      <c r="A4793" t="n">
        <v>38519</v>
      </c>
      <c r="B4793" s="23" t="n">
        <v>3</v>
      </c>
      <c r="C4793" s="19" t="n">
        <f t="normal" ca="1">A4787</f>
        <v>0</v>
      </c>
    </row>
    <row r="4794" spans="1:15">
      <c r="A4794" t="s">
        <v>4</v>
      </c>
      <c r="B4794" s="4" t="s">
        <v>5</v>
      </c>
    </row>
    <row r="4795" spans="1:15">
      <c r="A4795" t="n">
        <v>38524</v>
      </c>
      <c r="B4795" s="5" t="n">
        <v>1</v>
      </c>
    </row>
    <row r="4796" spans="1:15" s="3" customFormat="1" customHeight="0">
      <c r="A4796" s="3" t="s">
        <v>2</v>
      </c>
      <c r="B4796" s="3" t="s">
        <v>373</v>
      </c>
    </row>
    <row r="4797" spans="1:15">
      <c r="A4797" t="s">
        <v>4</v>
      </c>
      <c r="B4797" s="4" t="s">
        <v>5</v>
      </c>
      <c r="C4797" s="4" t="s">
        <v>13</v>
      </c>
      <c r="D4797" s="4" t="s">
        <v>13</v>
      </c>
      <c r="E4797" s="4" t="s">
        <v>13</v>
      </c>
      <c r="F4797" s="4" t="s">
        <v>13</v>
      </c>
    </row>
    <row r="4798" spans="1:15">
      <c r="A4798" t="n">
        <v>38528</v>
      </c>
      <c r="B4798" s="8" t="n">
        <v>14</v>
      </c>
      <c r="C4798" s="7" t="n">
        <v>2</v>
      </c>
      <c r="D4798" s="7" t="n">
        <v>0</v>
      </c>
      <c r="E4798" s="7" t="n">
        <v>0</v>
      </c>
      <c r="F4798" s="7" t="n">
        <v>0</v>
      </c>
    </row>
    <row r="4799" spans="1:15">
      <c r="A4799" t="s">
        <v>4</v>
      </c>
      <c r="B4799" s="4" t="s">
        <v>5</v>
      </c>
      <c r="C4799" s="4" t="s">
        <v>13</v>
      </c>
      <c r="D4799" s="17" t="s">
        <v>24</v>
      </c>
      <c r="E4799" s="4" t="s">
        <v>5</v>
      </c>
      <c r="F4799" s="4" t="s">
        <v>13</v>
      </c>
      <c r="G4799" s="4" t="s">
        <v>10</v>
      </c>
      <c r="H4799" s="17" t="s">
        <v>25</v>
      </c>
      <c r="I4799" s="4" t="s">
        <v>13</v>
      </c>
      <c r="J4799" s="4" t="s">
        <v>9</v>
      </c>
      <c r="K4799" s="4" t="s">
        <v>13</v>
      </c>
      <c r="L4799" s="4" t="s">
        <v>13</v>
      </c>
      <c r="M4799" s="17" t="s">
        <v>24</v>
      </c>
      <c r="N4799" s="4" t="s">
        <v>5</v>
      </c>
      <c r="O4799" s="4" t="s">
        <v>13</v>
      </c>
      <c r="P4799" s="4" t="s">
        <v>10</v>
      </c>
      <c r="Q4799" s="17" t="s">
        <v>25</v>
      </c>
      <c r="R4799" s="4" t="s">
        <v>13</v>
      </c>
      <c r="S4799" s="4" t="s">
        <v>9</v>
      </c>
      <c r="T4799" s="4" t="s">
        <v>13</v>
      </c>
      <c r="U4799" s="4" t="s">
        <v>13</v>
      </c>
      <c r="V4799" s="4" t="s">
        <v>13</v>
      </c>
      <c r="W4799" s="4" t="s">
        <v>26</v>
      </c>
    </row>
    <row r="4800" spans="1:15">
      <c r="A4800" t="n">
        <v>38533</v>
      </c>
      <c r="B4800" s="16" t="n">
        <v>5</v>
      </c>
      <c r="C4800" s="7" t="n">
        <v>28</v>
      </c>
      <c r="D4800" s="17" t="s">
        <v>3</v>
      </c>
      <c r="E4800" s="10" t="n">
        <v>162</v>
      </c>
      <c r="F4800" s="7" t="n">
        <v>3</v>
      </c>
      <c r="G4800" s="7" t="n">
        <v>4101</v>
      </c>
      <c r="H4800" s="17" t="s">
        <v>3</v>
      </c>
      <c r="I4800" s="7" t="n">
        <v>0</v>
      </c>
      <c r="J4800" s="7" t="n">
        <v>1</v>
      </c>
      <c r="K4800" s="7" t="n">
        <v>2</v>
      </c>
      <c r="L4800" s="7" t="n">
        <v>28</v>
      </c>
      <c r="M4800" s="17" t="s">
        <v>3</v>
      </c>
      <c r="N4800" s="10" t="n">
        <v>162</v>
      </c>
      <c r="O4800" s="7" t="n">
        <v>3</v>
      </c>
      <c r="P4800" s="7" t="n">
        <v>4101</v>
      </c>
      <c r="Q4800" s="17" t="s">
        <v>3</v>
      </c>
      <c r="R4800" s="7" t="n">
        <v>0</v>
      </c>
      <c r="S4800" s="7" t="n">
        <v>2</v>
      </c>
      <c r="T4800" s="7" t="n">
        <v>2</v>
      </c>
      <c r="U4800" s="7" t="n">
        <v>11</v>
      </c>
      <c r="V4800" s="7" t="n">
        <v>1</v>
      </c>
      <c r="W4800" s="19" t="n">
        <f t="normal" ca="1">A4804</f>
        <v>0</v>
      </c>
    </row>
    <row r="4801" spans="1:23">
      <c r="A4801" t="s">
        <v>4</v>
      </c>
      <c r="B4801" s="4" t="s">
        <v>5</v>
      </c>
      <c r="C4801" s="4" t="s">
        <v>13</v>
      </c>
      <c r="D4801" s="4" t="s">
        <v>10</v>
      </c>
      <c r="E4801" s="4" t="s">
        <v>22</v>
      </c>
    </row>
    <row r="4802" spans="1:23">
      <c r="A4802" t="n">
        <v>38562</v>
      </c>
      <c r="B4802" s="34" t="n">
        <v>58</v>
      </c>
      <c r="C4802" s="7" t="n">
        <v>0</v>
      </c>
      <c r="D4802" s="7" t="n">
        <v>0</v>
      </c>
      <c r="E4802" s="7" t="n">
        <v>1</v>
      </c>
    </row>
    <row r="4803" spans="1:23">
      <c r="A4803" t="s">
        <v>4</v>
      </c>
      <c r="B4803" s="4" t="s">
        <v>5</v>
      </c>
      <c r="C4803" s="4" t="s">
        <v>13</v>
      </c>
      <c r="D4803" s="17" t="s">
        <v>24</v>
      </c>
      <c r="E4803" s="4" t="s">
        <v>5</v>
      </c>
      <c r="F4803" s="4" t="s">
        <v>13</v>
      </c>
      <c r="G4803" s="4" t="s">
        <v>10</v>
      </c>
      <c r="H4803" s="17" t="s">
        <v>25</v>
      </c>
      <c r="I4803" s="4" t="s">
        <v>13</v>
      </c>
      <c r="J4803" s="4" t="s">
        <v>9</v>
      </c>
      <c r="K4803" s="4" t="s">
        <v>13</v>
      </c>
      <c r="L4803" s="4" t="s">
        <v>13</v>
      </c>
      <c r="M4803" s="17" t="s">
        <v>24</v>
      </c>
      <c r="N4803" s="4" t="s">
        <v>5</v>
      </c>
      <c r="O4803" s="4" t="s">
        <v>13</v>
      </c>
      <c r="P4803" s="4" t="s">
        <v>10</v>
      </c>
      <c r="Q4803" s="17" t="s">
        <v>25</v>
      </c>
      <c r="R4803" s="4" t="s">
        <v>13</v>
      </c>
      <c r="S4803" s="4" t="s">
        <v>9</v>
      </c>
      <c r="T4803" s="4" t="s">
        <v>13</v>
      </c>
      <c r="U4803" s="4" t="s">
        <v>13</v>
      </c>
      <c r="V4803" s="4" t="s">
        <v>13</v>
      </c>
      <c r="W4803" s="4" t="s">
        <v>26</v>
      </c>
    </row>
    <row r="4804" spans="1:23">
      <c r="A4804" t="n">
        <v>38570</v>
      </c>
      <c r="B4804" s="16" t="n">
        <v>5</v>
      </c>
      <c r="C4804" s="7" t="n">
        <v>28</v>
      </c>
      <c r="D4804" s="17" t="s">
        <v>3</v>
      </c>
      <c r="E4804" s="10" t="n">
        <v>162</v>
      </c>
      <c r="F4804" s="7" t="n">
        <v>3</v>
      </c>
      <c r="G4804" s="7" t="n">
        <v>4101</v>
      </c>
      <c r="H4804" s="17" t="s">
        <v>3</v>
      </c>
      <c r="I4804" s="7" t="n">
        <v>0</v>
      </c>
      <c r="J4804" s="7" t="n">
        <v>1</v>
      </c>
      <c r="K4804" s="7" t="n">
        <v>3</v>
      </c>
      <c r="L4804" s="7" t="n">
        <v>28</v>
      </c>
      <c r="M4804" s="17" t="s">
        <v>3</v>
      </c>
      <c r="N4804" s="10" t="n">
        <v>162</v>
      </c>
      <c r="O4804" s="7" t="n">
        <v>3</v>
      </c>
      <c r="P4804" s="7" t="n">
        <v>4101</v>
      </c>
      <c r="Q4804" s="17" t="s">
        <v>3</v>
      </c>
      <c r="R4804" s="7" t="n">
        <v>0</v>
      </c>
      <c r="S4804" s="7" t="n">
        <v>2</v>
      </c>
      <c r="T4804" s="7" t="n">
        <v>3</v>
      </c>
      <c r="U4804" s="7" t="n">
        <v>9</v>
      </c>
      <c r="V4804" s="7" t="n">
        <v>1</v>
      </c>
      <c r="W4804" s="19" t="n">
        <f t="normal" ca="1">A4814</f>
        <v>0</v>
      </c>
    </row>
    <row r="4805" spans="1:23">
      <c r="A4805" t="s">
        <v>4</v>
      </c>
      <c r="B4805" s="4" t="s">
        <v>5</v>
      </c>
      <c r="C4805" s="4" t="s">
        <v>13</v>
      </c>
      <c r="D4805" s="17" t="s">
        <v>24</v>
      </c>
      <c r="E4805" s="4" t="s">
        <v>5</v>
      </c>
      <c r="F4805" s="4" t="s">
        <v>10</v>
      </c>
      <c r="G4805" s="4" t="s">
        <v>13</v>
      </c>
      <c r="H4805" s="4" t="s">
        <v>13</v>
      </c>
      <c r="I4805" s="4" t="s">
        <v>6</v>
      </c>
      <c r="J4805" s="17" t="s">
        <v>25</v>
      </c>
      <c r="K4805" s="4" t="s">
        <v>13</v>
      </c>
      <c r="L4805" s="4" t="s">
        <v>13</v>
      </c>
      <c r="M4805" s="17" t="s">
        <v>24</v>
      </c>
      <c r="N4805" s="4" t="s">
        <v>5</v>
      </c>
      <c r="O4805" s="4" t="s">
        <v>13</v>
      </c>
      <c r="P4805" s="17" t="s">
        <v>25</v>
      </c>
      <c r="Q4805" s="4" t="s">
        <v>13</v>
      </c>
      <c r="R4805" s="4" t="s">
        <v>9</v>
      </c>
      <c r="S4805" s="4" t="s">
        <v>13</v>
      </c>
      <c r="T4805" s="4" t="s">
        <v>13</v>
      </c>
      <c r="U4805" s="4" t="s">
        <v>13</v>
      </c>
      <c r="V4805" s="17" t="s">
        <v>24</v>
      </c>
      <c r="W4805" s="4" t="s">
        <v>5</v>
      </c>
      <c r="X4805" s="4" t="s">
        <v>13</v>
      </c>
      <c r="Y4805" s="17" t="s">
        <v>25</v>
      </c>
      <c r="Z4805" s="4" t="s">
        <v>13</v>
      </c>
      <c r="AA4805" s="4" t="s">
        <v>9</v>
      </c>
      <c r="AB4805" s="4" t="s">
        <v>13</v>
      </c>
      <c r="AC4805" s="4" t="s">
        <v>13</v>
      </c>
      <c r="AD4805" s="4" t="s">
        <v>13</v>
      </c>
      <c r="AE4805" s="4" t="s">
        <v>26</v>
      </c>
    </row>
    <row r="4806" spans="1:23">
      <c r="A4806" t="n">
        <v>38599</v>
      </c>
      <c r="B4806" s="16" t="n">
        <v>5</v>
      </c>
      <c r="C4806" s="7" t="n">
        <v>28</v>
      </c>
      <c r="D4806" s="17" t="s">
        <v>3</v>
      </c>
      <c r="E4806" s="49" t="n">
        <v>47</v>
      </c>
      <c r="F4806" s="7" t="n">
        <v>61456</v>
      </c>
      <c r="G4806" s="7" t="n">
        <v>2</v>
      </c>
      <c r="H4806" s="7" t="n">
        <v>0</v>
      </c>
      <c r="I4806" s="7" t="s">
        <v>87</v>
      </c>
      <c r="J4806" s="17" t="s">
        <v>3</v>
      </c>
      <c r="K4806" s="7" t="n">
        <v>8</v>
      </c>
      <c r="L4806" s="7" t="n">
        <v>28</v>
      </c>
      <c r="M4806" s="17" t="s">
        <v>3</v>
      </c>
      <c r="N4806" s="12" t="n">
        <v>74</v>
      </c>
      <c r="O4806" s="7" t="n">
        <v>65</v>
      </c>
      <c r="P4806" s="17" t="s">
        <v>3</v>
      </c>
      <c r="Q4806" s="7" t="n">
        <v>0</v>
      </c>
      <c r="R4806" s="7" t="n">
        <v>1</v>
      </c>
      <c r="S4806" s="7" t="n">
        <v>3</v>
      </c>
      <c r="T4806" s="7" t="n">
        <v>9</v>
      </c>
      <c r="U4806" s="7" t="n">
        <v>28</v>
      </c>
      <c r="V4806" s="17" t="s">
        <v>3</v>
      </c>
      <c r="W4806" s="12" t="n">
        <v>74</v>
      </c>
      <c r="X4806" s="7" t="n">
        <v>65</v>
      </c>
      <c r="Y4806" s="17" t="s">
        <v>3</v>
      </c>
      <c r="Z4806" s="7" t="n">
        <v>0</v>
      </c>
      <c r="AA4806" s="7" t="n">
        <v>2</v>
      </c>
      <c r="AB4806" s="7" t="n">
        <v>3</v>
      </c>
      <c r="AC4806" s="7" t="n">
        <v>9</v>
      </c>
      <c r="AD4806" s="7" t="n">
        <v>1</v>
      </c>
      <c r="AE4806" s="19" t="n">
        <f t="normal" ca="1">A4810</f>
        <v>0</v>
      </c>
    </row>
    <row r="4807" spans="1:23">
      <c r="A4807" t="s">
        <v>4</v>
      </c>
      <c r="B4807" s="4" t="s">
        <v>5</v>
      </c>
      <c r="C4807" s="4" t="s">
        <v>10</v>
      </c>
      <c r="D4807" s="4" t="s">
        <v>13</v>
      </c>
      <c r="E4807" s="4" t="s">
        <v>13</v>
      </c>
      <c r="F4807" s="4" t="s">
        <v>6</v>
      </c>
    </row>
    <row r="4808" spans="1:23">
      <c r="A4808" t="n">
        <v>38647</v>
      </c>
      <c r="B4808" s="49" t="n">
        <v>47</v>
      </c>
      <c r="C4808" s="7" t="n">
        <v>61456</v>
      </c>
      <c r="D4808" s="7" t="n">
        <v>0</v>
      </c>
      <c r="E4808" s="7" t="n">
        <v>0</v>
      </c>
      <c r="F4808" s="7" t="s">
        <v>88</v>
      </c>
    </row>
    <row r="4809" spans="1:23">
      <c r="A4809" t="s">
        <v>4</v>
      </c>
      <c r="B4809" s="4" t="s">
        <v>5</v>
      </c>
      <c r="C4809" s="4" t="s">
        <v>13</v>
      </c>
      <c r="D4809" s="4" t="s">
        <v>10</v>
      </c>
      <c r="E4809" s="4" t="s">
        <v>22</v>
      </c>
    </row>
    <row r="4810" spans="1:23">
      <c r="A4810" t="n">
        <v>38660</v>
      </c>
      <c r="B4810" s="34" t="n">
        <v>58</v>
      </c>
      <c r="C4810" s="7" t="n">
        <v>0</v>
      </c>
      <c r="D4810" s="7" t="n">
        <v>300</v>
      </c>
      <c r="E4810" s="7" t="n">
        <v>1</v>
      </c>
    </row>
    <row r="4811" spans="1:23">
      <c r="A4811" t="s">
        <v>4</v>
      </c>
      <c r="B4811" s="4" t="s">
        <v>5</v>
      </c>
      <c r="C4811" s="4" t="s">
        <v>13</v>
      </c>
      <c r="D4811" s="4" t="s">
        <v>10</v>
      </c>
    </row>
    <row r="4812" spans="1:23">
      <c r="A4812" t="n">
        <v>38668</v>
      </c>
      <c r="B4812" s="34" t="n">
        <v>58</v>
      </c>
      <c r="C4812" s="7" t="n">
        <v>255</v>
      </c>
      <c r="D4812" s="7" t="n">
        <v>0</v>
      </c>
    </row>
    <row r="4813" spans="1:23">
      <c r="A4813" t="s">
        <v>4</v>
      </c>
      <c r="B4813" s="4" t="s">
        <v>5</v>
      </c>
      <c r="C4813" s="4" t="s">
        <v>13</v>
      </c>
      <c r="D4813" s="4" t="s">
        <v>13</v>
      </c>
      <c r="E4813" s="4" t="s">
        <v>13</v>
      </c>
      <c r="F4813" s="4" t="s">
        <v>13</v>
      </c>
    </row>
    <row r="4814" spans="1:23">
      <c r="A4814" t="n">
        <v>38672</v>
      </c>
      <c r="B4814" s="8" t="n">
        <v>14</v>
      </c>
      <c r="C4814" s="7" t="n">
        <v>0</v>
      </c>
      <c r="D4814" s="7" t="n">
        <v>0</v>
      </c>
      <c r="E4814" s="7" t="n">
        <v>0</v>
      </c>
      <c r="F4814" s="7" t="n">
        <v>64</v>
      </c>
    </row>
    <row r="4815" spans="1:23">
      <c r="A4815" t="s">
        <v>4</v>
      </c>
      <c r="B4815" s="4" t="s">
        <v>5</v>
      </c>
      <c r="C4815" s="4" t="s">
        <v>13</v>
      </c>
      <c r="D4815" s="4" t="s">
        <v>10</v>
      </c>
    </row>
    <row r="4816" spans="1:23">
      <c r="A4816" t="n">
        <v>38677</v>
      </c>
      <c r="B4816" s="25" t="n">
        <v>22</v>
      </c>
      <c r="C4816" s="7" t="n">
        <v>0</v>
      </c>
      <c r="D4816" s="7" t="n">
        <v>4101</v>
      </c>
    </row>
    <row r="4817" spans="1:31">
      <c r="A4817" t="s">
        <v>4</v>
      </c>
      <c r="B4817" s="4" t="s">
        <v>5</v>
      </c>
      <c r="C4817" s="4" t="s">
        <v>13</v>
      </c>
      <c r="D4817" s="4" t="s">
        <v>10</v>
      </c>
    </row>
    <row r="4818" spans="1:31">
      <c r="A4818" t="n">
        <v>38681</v>
      </c>
      <c r="B4818" s="34" t="n">
        <v>58</v>
      </c>
      <c r="C4818" s="7" t="n">
        <v>5</v>
      </c>
      <c r="D4818" s="7" t="n">
        <v>300</v>
      </c>
    </row>
    <row r="4819" spans="1:31">
      <c r="A4819" t="s">
        <v>4</v>
      </c>
      <c r="B4819" s="4" t="s">
        <v>5</v>
      </c>
      <c r="C4819" s="4" t="s">
        <v>22</v>
      </c>
      <c r="D4819" s="4" t="s">
        <v>10</v>
      </c>
    </row>
    <row r="4820" spans="1:31">
      <c r="A4820" t="n">
        <v>38685</v>
      </c>
      <c r="B4820" s="35" t="n">
        <v>103</v>
      </c>
      <c r="C4820" s="7" t="n">
        <v>0</v>
      </c>
      <c r="D4820" s="7" t="n">
        <v>300</v>
      </c>
    </row>
    <row r="4821" spans="1:31">
      <c r="A4821" t="s">
        <v>4</v>
      </c>
      <c r="B4821" s="4" t="s">
        <v>5</v>
      </c>
      <c r="C4821" s="4" t="s">
        <v>13</v>
      </c>
    </row>
    <row r="4822" spans="1:31">
      <c r="A4822" t="n">
        <v>38692</v>
      </c>
      <c r="B4822" s="40" t="n">
        <v>64</v>
      </c>
      <c r="C4822" s="7" t="n">
        <v>7</v>
      </c>
    </row>
    <row r="4823" spans="1:31">
      <c r="A4823" t="s">
        <v>4</v>
      </c>
      <c r="B4823" s="4" t="s">
        <v>5</v>
      </c>
      <c r="C4823" s="4" t="s">
        <v>13</v>
      </c>
      <c r="D4823" s="4" t="s">
        <v>10</v>
      </c>
    </row>
    <row r="4824" spans="1:31">
      <c r="A4824" t="n">
        <v>38694</v>
      </c>
      <c r="B4824" s="50" t="n">
        <v>72</v>
      </c>
      <c r="C4824" s="7" t="n">
        <v>5</v>
      </c>
      <c r="D4824" s="7" t="n">
        <v>0</v>
      </c>
    </row>
    <row r="4825" spans="1:31">
      <c r="A4825" t="s">
        <v>4</v>
      </c>
      <c r="B4825" s="4" t="s">
        <v>5</v>
      </c>
      <c r="C4825" s="4" t="s">
        <v>13</v>
      </c>
      <c r="D4825" s="17" t="s">
        <v>24</v>
      </c>
      <c r="E4825" s="4" t="s">
        <v>5</v>
      </c>
      <c r="F4825" s="4" t="s">
        <v>13</v>
      </c>
      <c r="G4825" s="4" t="s">
        <v>10</v>
      </c>
      <c r="H4825" s="17" t="s">
        <v>25</v>
      </c>
      <c r="I4825" s="4" t="s">
        <v>13</v>
      </c>
      <c r="J4825" s="4" t="s">
        <v>9</v>
      </c>
      <c r="K4825" s="4" t="s">
        <v>13</v>
      </c>
      <c r="L4825" s="4" t="s">
        <v>13</v>
      </c>
      <c r="M4825" s="4" t="s">
        <v>26</v>
      </c>
    </row>
    <row r="4826" spans="1:31">
      <c r="A4826" t="n">
        <v>38698</v>
      </c>
      <c r="B4826" s="16" t="n">
        <v>5</v>
      </c>
      <c r="C4826" s="7" t="n">
        <v>28</v>
      </c>
      <c r="D4826" s="17" t="s">
        <v>3</v>
      </c>
      <c r="E4826" s="10" t="n">
        <v>162</v>
      </c>
      <c r="F4826" s="7" t="n">
        <v>4</v>
      </c>
      <c r="G4826" s="7" t="n">
        <v>4101</v>
      </c>
      <c r="H4826" s="17" t="s">
        <v>3</v>
      </c>
      <c r="I4826" s="7" t="n">
        <v>0</v>
      </c>
      <c r="J4826" s="7" t="n">
        <v>1</v>
      </c>
      <c r="K4826" s="7" t="n">
        <v>2</v>
      </c>
      <c r="L4826" s="7" t="n">
        <v>1</v>
      </c>
      <c r="M4826" s="19" t="n">
        <f t="normal" ca="1">A4832</f>
        <v>0</v>
      </c>
    </row>
    <row r="4827" spans="1:31">
      <c r="A4827" t="s">
        <v>4</v>
      </c>
      <c r="B4827" s="4" t="s">
        <v>5</v>
      </c>
      <c r="C4827" s="4" t="s">
        <v>13</v>
      </c>
      <c r="D4827" s="4" t="s">
        <v>6</v>
      </c>
    </row>
    <row r="4828" spans="1:31">
      <c r="A4828" t="n">
        <v>38715</v>
      </c>
      <c r="B4828" s="9" t="n">
        <v>2</v>
      </c>
      <c r="C4828" s="7" t="n">
        <v>10</v>
      </c>
      <c r="D4828" s="7" t="s">
        <v>89</v>
      </c>
    </row>
    <row r="4829" spans="1:31">
      <c r="A4829" t="s">
        <v>4</v>
      </c>
      <c r="B4829" s="4" t="s">
        <v>5</v>
      </c>
      <c r="C4829" s="4" t="s">
        <v>10</v>
      </c>
    </row>
    <row r="4830" spans="1:31">
      <c r="A4830" t="n">
        <v>38732</v>
      </c>
      <c r="B4830" s="30" t="n">
        <v>16</v>
      </c>
      <c r="C4830" s="7" t="n">
        <v>0</v>
      </c>
    </row>
    <row r="4831" spans="1:31">
      <c r="A4831" t="s">
        <v>4</v>
      </c>
      <c r="B4831" s="4" t="s">
        <v>5</v>
      </c>
      <c r="C4831" s="4" t="s">
        <v>13</v>
      </c>
      <c r="D4831" s="4" t="s">
        <v>10</v>
      </c>
      <c r="E4831" s="4" t="s">
        <v>10</v>
      </c>
      <c r="F4831" s="4" t="s">
        <v>10</v>
      </c>
      <c r="G4831" s="4" t="s">
        <v>10</v>
      </c>
      <c r="H4831" s="4" t="s">
        <v>10</v>
      </c>
      <c r="I4831" s="4" t="s">
        <v>10</v>
      </c>
      <c r="J4831" s="4" t="s">
        <v>10</v>
      </c>
      <c r="K4831" s="4" t="s">
        <v>10</v>
      </c>
      <c r="L4831" s="4" t="s">
        <v>10</v>
      </c>
      <c r="M4831" s="4" t="s">
        <v>10</v>
      </c>
      <c r="N4831" s="4" t="s">
        <v>9</v>
      </c>
      <c r="O4831" s="4" t="s">
        <v>9</v>
      </c>
      <c r="P4831" s="4" t="s">
        <v>9</v>
      </c>
      <c r="Q4831" s="4" t="s">
        <v>9</v>
      </c>
      <c r="R4831" s="4" t="s">
        <v>13</v>
      </c>
      <c r="S4831" s="4" t="s">
        <v>6</v>
      </c>
    </row>
    <row r="4832" spans="1:31">
      <c r="A4832" t="n">
        <v>38735</v>
      </c>
      <c r="B4832" s="51" t="n">
        <v>75</v>
      </c>
      <c r="C4832" s="7" t="n">
        <v>0</v>
      </c>
      <c r="D4832" s="7" t="n">
        <v>0</v>
      </c>
      <c r="E4832" s="7" t="n">
        <v>0</v>
      </c>
      <c r="F4832" s="7" t="n">
        <v>1024</v>
      </c>
      <c r="G4832" s="7" t="n">
        <v>720</v>
      </c>
      <c r="H4832" s="7" t="n">
        <v>0</v>
      </c>
      <c r="I4832" s="7" t="n">
        <v>0</v>
      </c>
      <c r="J4832" s="7" t="n">
        <v>0</v>
      </c>
      <c r="K4832" s="7" t="n">
        <v>0</v>
      </c>
      <c r="L4832" s="7" t="n">
        <v>1024</v>
      </c>
      <c r="M4832" s="7" t="n">
        <v>720</v>
      </c>
      <c r="N4832" s="7" t="n">
        <v>1065353216</v>
      </c>
      <c r="O4832" s="7" t="n">
        <v>1065353216</v>
      </c>
      <c r="P4832" s="7" t="n">
        <v>1065353216</v>
      </c>
      <c r="Q4832" s="7" t="n">
        <v>0</v>
      </c>
      <c r="R4832" s="7" t="n">
        <v>0</v>
      </c>
      <c r="S4832" s="7" t="s">
        <v>374</v>
      </c>
    </row>
    <row r="4833" spans="1:19">
      <c r="A4833" t="s">
        <v>4</v>
      </c>
      <c r="B4833" s="4" t="s">
        <v>5</v>
      </c>
      <c r="C4833" s="4" t="s">
        <v>13</v>
      </c>
      <c r="D4833" s="4" t="s">
        <v>13</v>
      </c>
      <c r="E4833" s="4" t="s">
        <v>13</v>
      </c>
      <c r="F4833" s="4" t="s">
        <v>22</v>
      </c>
      <c r="G4833" s="4" t="s">
        <v>22</v>
      </c>
      <c r="H4833" s="4" t="s">
        <v>22</v>
      </c>
      <c r="I4833" s="4" t="s">
        <v>22</v>
      </c>
      <c r="J4833" s="4" t="s">
        <v>22</v>
      </c>
    </row>
    <row r="4834" spans="1:19">
      <c r="A4834" t="n">
        <v>38784</v>
      </c>
      <c r="B4834" s="52" t="n">
        <v>76</v>
      </c>
      <c r="C4834" s="7" t="n">
        <v>0</v>
      </c>
      <c r="D4834" s="7" t="n">
        <v>9</v>
      </c>
      <c r="E4834" s="7" t="n">
        <v>2</v>
      </c>
      <c r="F4834" s="7" t="n">
        <v>0</v>
      </c>
      <c r="G4834" s="7" t="n">
        <v>0</v>
      </c>
      <c r="H4834" s="7" t="n">
        <v>0</v>
      </c>
      <c r="I4834" s="7" t="n">
        <v>0</v>
      </c>
      <c r="J4834" s="7" t="n">
        <v>0</v>
      </c>
    </row>
    <row r="4835" spans="1:19">
      <c r="A4835" t="s">
        <v>4</v>
      </c>
      <c r="B4835" s="4" t="s">
        <v>5</v>
      </c>
      <c r="C4835" s="4" t="s">
        <v>13</v>
      </c>
      <c r="D4835" s="4" t="s">
        <v>10</v>
      </c>
      <c r="E4835" s="4" t="s">
        <v>10</v>
      </c>
      <c r="F4835" s="4" t="s">
        <v>10</v>
      </c>
      <c r="G4835" s="4" t="s">
        <v>10</v>
      </c>
      <c r="H4835" s="4" t="s">
        <v>10</v>
      </c>
      <c r="I4835" s="4" t="s">
        <v>10</v>
      </c>
      <c r="J4835" s="4" t="s">
        <v>10</v>
      </c>
      <c r="K4835" s="4" t="s">
        <v>10</v>
      </c>
      <c r="L4835" s="4" t="s">
        <v>10</v>
      </c>
      <c r="M4835" s="4" t="s">
        <v>10</v>
      </c>
      <c r="N4835" s="4" t="s">
        <v>22</v>
      </c>
      <c r="O4835" s="4" t="s">
        <v>22</v>
      </c>
      <c r="P4835" s="4" t="s">
        <v>22</v>
      </c>
      <c r="Q4835" s="4" t="s">
        <v>22</v>
      </c>
      <c r="R4835" s="4" t="s">
        <v>13</v>
      </c>
      <c r="S4835" s="4" t="s">
        <v>6</v>
      </c>
      <c r="T4835" s="4" t="s">
        <v>6</v>
      </c>
    </row>
    <row r="4836" spans="1:19">
      <c r="A4836" t="n">
        <v>38808</v>
      </c>
      <c r="B4836" s="81" t="n">
        <v>160</v>
      </c>
      <c r="C4836" s="7" t="n">
        <v>1</v>
      </c>
      <c r="D4836" s="7" t="n">
        <v>0</v>
      </c>
      <c r="E4836" s="7" t="n">
        <v>0</v>
      </c>
      <c r="F4836" s="7" t="n">
        <v>1280</v>
      </c>
      <c r="G4836" s="7" t="n">
        <v>720</v>
      </c>
      <c r="H4836" s="7" t="n">
        <v>0</v>
      </c>
      <c r="I4836" s="7" t="n">
        <v>0</v>
      </c>
      <c r="J4836" s="7" t="n">
        <v>0</v>
      </c>
      <c r="K4836" s="7" t="n">
        <v>0</v>
      </c>
      <c r="L4836" s="7" t="n">
        <v>12</v>
      </c>
      <c r="M4836" s="7" t="n">
        <v>12</v>
      </c>
      <c r="N4836" s="7" t="n">
        <v>0</v>
      </c>
      <c r="O4836" s="7" t="n">
        <v>0</v>
      </c>
      <c r="P4836" s="7" t="n">
        <v>0</v>
      </c>
      <c r="Q4836" s="7" t="n">
        <v>0</v>
      </c>
      <c r="R4836" s="7" t="n">
        <v>0</v>
      </c>
      <c r="S4836" s="7" t="s">
        <v>375</v>
      </c>
      <c r="T4836" s="7" t="s">
        <v>376</v>
      </c>
    </row>
    <row r="4837" spans="1:19">
      <c r="A4837" t="s">
        <v>4</v>
      </c>
      <c r="B4837" s="4" t="s">
        <v>5</v>
      </c>
      <c r="C4837" s="4" t="s">
        <v>13</v>
      </c>
      <c r="D4837" s="4" t="s">
        <v>10</v>
      </c>
      <c r="E4837" s="4" t="s">
        <v>10</v>
      </c>
      <c r="F4837" s="4" t="s">
        <v>10</v>
      </c>
      <c r="G4837" s="4" t="s">
        <v>10</v>
      </c>
      <c r="H4837" s="4" t="s">
        <v>10</v>
      </c>
      <c r="I4837" s="4" t="s">
        <v>10</v>
      </c>
      <c r="J4837" s="4" t="s">
        <v>10</v>
      </c>
      <c r="K4837" s="4" t="s">
        <v>10</v>
      </c>
      <c r="L4837" s="4" t="s">
        <v>10</v>
      </c>
      <c r="M4837" s="4" t="s">
        <v>10</v>
      </c>
      <c r="N4837" s="4" t="s">
        <v>9</v>
      </c>
      <c r="O4837" s="4" t="s">
        <v>9</v>
      </c>
      <c r="P4837" s="4" t="s">
        <v>9</v>
      </c>
      <c r="Q4837" s="4" t="s">
        <v>9</v>
      </c>
      <c r="R4837" s="4" t="s">
        <v>13</v>
      </c>
      <c r="S4837" s="4" t="s">
        <v>6</v>
      </c>
    </row>
    <row r="4838" spans="1:19">
      <c r="A4838" t="n">
        <v>38864</v>
      </c>
      <c r="B4838" s="51" t="n">
        <v>75</v>
      </c>
      <c r="C4838" s="7" t="n">
        <v>2</v>
      </c>
      <c r="D4838" s="7" t="n">
        <v>64468</v>
      </c>
      <c r="E4838" s="7" t="n">
        <v>64210</v>
      </c>
      <c r="F4838" s="7" t="n">
        <v>980</v>
      </c>
      <c r="G4838" s="7" t="n">
        <v>722</v>
      </c>
      <c r="H4838" s="7" t="n">
        <v>0</v>
      </c>
      <c r="I4838" s="7" t="n">
        <v>0</v>
      </c>
      <c r="J4838" s="7" t="n">
        <v>0</v>
      </c>
      <c r="K4838" s="7" t="n">
        <v>0</v>
      </c>
      <c r="L4838" s="7" t="n">
        <v>2048</v>
      </c>
      <c r="M4838" s="7" t="n">
        <v>2048</v>
      </c>
      <c r="N4838" s="7" t="n">
        <v>1065353216</v>
      </c>
      <c r="O4838" s="7" t="n">
        <v>1065353216</v>
      </c>
      <c r="P4838" s="7" t="n">
        <v>1065353216</v>
      </c>
      <c r="Q4838" s="7" t="n">
        <v>0</v>
      </c>
      <c r="R4838" s="7" t="n">
        <v>0</v>
      </c>
      <c r="S4838" s="7" t="s">
        <v>377</v>
      </c>
    </row>
    <row r="4839" spans="1:19">
      <c r="A4839" t="s">
        <v>4</v>
      </c>
      <c r="B4839" s="4" t="s">
        <v>5</v>
      </c>
      <c r="C4839" s="4" t="s">
        <v>13</v>
      </c>
      <c r="D4839" s="4" t="s">
        <v>10</v>
      </c>
      <c r="E4839" s="4" t="s">
        <v>10</v>
      </c>
      <c r="F4839" s="4" t="s">
        <v>10</v>
      </c>
      <c r="G4839" s="4" t="s">
        <v>10</v>
      </c>
      <c r="H4839" s="4" t="s">
        <v>10</v>
      </c>
      <c r="I4839" s="4" t="s">
        <v>10</v>
      </c>
      <c r="J4839" s="4" t="s">
        <v>10</v>
      </c>
      <c r="K4839" s="4" t="s">
        <v>10</v>
      </c>
      <c r="L4839" s="4" t="s">
        <v>10</v>
      </c>
      <c r="M4839" s="4" t="s">
        <v>10</v>
      </c>
      <c r="N4839" s="4" t="s">
        <v>9</v>
      </c>
      <c r="O4839" s="4" t="s">
        <v>9</v>
      </c>
      <c r="P4839" s="4" t="s">
        <v>9</v>
      </c>
      <c r="Q4839" s="4" t="s">
        <v>9</v>
      </c>
      <c r="R4839" s="4" t="s">
        <v>13</v>
      </c>
      <c r="S4839" s="4" t="s">
        <v>6</v>
      </c>
    </row>
    <row r="4840" spans="1:19">
      <c r="A4840" t="n">
        <v>38912</v>
      </c>
      <c r="B4840" s="51" t="n">
        <v>75</v>
      </c>
      <c r="C4840" s="7" t="n">
        <v>3</v>
      </c>
      <c r="D4840" s="7" t="n">
        <v>65408</v>
      </c>
      <c r="E4840" s="7" t="n">
        <v>65408</v>
      </c>
      <c r="F4840" s="7" t="n">
        <v>128</v>
      </c>
      <c r="G4840" s="7" t="n">
        <v>128</v>
      </c>
      <c r="H4840" s="7" t="n">
        <v>0</v>
      </c>
      <c r="I4840" s="7" t="n">
        <v>0</v>
      </c>
      <c r="J4840" s="7" t="n">
        <v>256</v>
      </c>
      <c r="K4840" s="7" t="n">
        <v>0</v>
      </c>
      <c r="L4840" s="7" t="n">
        <v>512</v>
      </c>
      <c r="M4840" s="7" t="n">
        <v>256</v>
      </c>
      <c r="N4840" s="7" t="n">
        <v>1065353216</v>
      </c>
      <c r="O4840" s="7" t="n">
        <v>1065353216</v>
      </c>
      <c r="P4840" s="7" t="n">
        <v>1065353216</v>
      </c>
      <c r="Q4840" s="7" t="n">
        <v>0</v>
      </c>
      <c r="R4840" s="7" t="n">
        <v>0</v>
      </c>
      <c r="S4840" s="7" t="s">
        <v>378</v>
      </c>
    </row>
    <row r="4841" spans="1:19">
      <c r="A4841" t="s">
        <v>4</v>
      </c>
      <c r="B4841" s="4" t="s">
        <v>5</v>
      </c>
      <c r="C4841" s="4" t="s">
        <v>13</v>
      </c>
      <c r="D4841" s="4" t="s">
        <v>10</v>
      </c>
      <c r="E4841" s="4" t="s">
        <v>13</v>
      </c>
      <c r="F4841" s="4" t="s">
        <v>6</v>
      </c>
    </row>
    <row r="4842" spans="1:19">
      <c r="A4842" t="n">
        <v>38960</v>
      </c>
      <c r="B4842" s="11" t="n">
        <v>39</v>
      </c>
      <c r="C4842" s="7" t="n">
        <v>10</v>
      </c>
      <c r="D4842" s="7" t="n">
        <v>65533</v>
      </c>
      <c r="E4842" s="7" t="n">
        <v>203</v>
      </c>
      <c r="F4842" s="7" t="s">
        <v>379</v>
      </c>
    </row>
    <row r="4843" spans="1:19">
      <c r="A4843" t="s">
        <v>4</v>
      </c>
      <c r="B4843" s="4" t="s">
        <v>5</v>
      </c>
      <c r="C4843" s="4" t="s">
        <v>13</v>
      </c>
      <c r="D4843" s="4" t="s">
        <v>10</v>
      </c>
      <c r="E4843" s="4" t="s">
        <v>13</v>
      </c>
      <c r="F4843" s="4" t="s">
        <v>6</v>
      </c>
    </row>
    <row r="4844" spans="1:19">
      <c r="A4844" t="n">
        <v>38984</v>
      </c>
      <c r="B4844" s="11" t="n">
        <v>39</v>
      </c>
      <c r="C4844" s="7" t="n">
        <v>10</v>
      </c>
      <c r="D4844" s="7" t="n">
        <v>65533</v>
      </c>
      <c r="E4844" s="7" t="n">
        <v>204</v>
      </c>
      <c r="F4844" s="7" t="s">
        <v>380</v>
      </c>
    </row>
    <row r="4845" spans="1:19">
      <c r="A4845" t="s">
        <v>4</v>
      </c>
      <c r="B4845" s="4" t="s">
        <v>5</v>
      </c>
      <c r="C4845" s="4" t="s">
        <v>13</v>
      </c>
      <c r="D4845" s="4" t="s">
        <v>10</v>
      </c>
      <c r="E4845" s="4" t="s">
        <v>13</v>
      </c>
      <c r="F4845" s="4" t="s">
        <v>6</v>
      </c>
    </row>
    <row r="4846" spans="1:19">
      <c r="A4846" t="n">
        <v>39008</v>
      </c>
      <c r="B4846" s="11" t="n">
        <v>39</v>
      </c>
      <c r="C4846" s="7" t="n">
        <v>10</v>
      </c>
      <c r="D4846" s="7" t="n">
        <v>65533</v>
      </c>
      <c r="E4846" s="7" t="n">
        <v>205</v>
      </c>
      <c r="F4846" s="7" t="s">
        <v>381</v>
      </c>
    </row>
    <row r="4847" spans="1:19">
      <c r="A4847" t="s">
        <v>4</v>
      </c>
      <c r="B4847" s="4" t="s">
        <v>5</v>
      </c>
      <c r="C4847" s="4" t="s">
        <v>13</v>
      </c>
      <c r="D4847" s="4" t="s">
        <v>10</v>
      </c>
      <c r="E4847" s="4" t="s">
        <v>13</v>
      </c>
      <c r="F4847" s="4" t="s">
        <v>6</v>
      </c>
    </row>
    <row r="4848" spans="1:19">
      <c r="A4848" t="n">
        <v>39032</v>
      </c>
      <c r="B4848" s="11" t="n">
        <v>39</v>
      </c>
      <c r="C4848" s="7" t="n">
        <v>10</v>
      </c>
      <c r="D4848" s="7" t="n">
        <v>65533</v>
      </c>
      <c r="E4848" s="7" t="n">
        <v>206</v>
      </c>
      <c r="F4848" s="7" t="s">
        <v>382</v>
      </c>
    </row>
    <row r="4849" spans="1:20">
      <c r="A4849" t="s">
        <v>4</v>
      </c>
      <c r="B4849" s="4" t="s">
        <v>5</v>
      </c>
      <c r="C4849" s="4" t="s">
        <v>10</v>
      </c>
      <c r="D4849" s="4" t="s">
        <v>6</v>
      </c>
      <c r="E4849" s="4" t="s">
        <v>6</v>
      </c>
      <c r="F4849" s="4" t="s">
        <v>6</v>
      </c>
      <c r="G4849" s="4" t="s">
        <v>13</v>
      </c>
      <c r="H4849" s="4" t="s">
        <v>9</v>
      </c>
      <c r="I4849" s="4" t="s">
        <v>22</v>
      </c>
      <c r="J4849" s="4" t="s">
        <v>22</v>
      </c>
      <c r="K4849" s="4" t="s">
        <v>22</v>
      </c>
      <c r="L4849" s="4" t="s">
        <v>22</v>
      </c>
      <c r="M4849" s="4" t="s">
        <v>22</v>
      </c>
      <c r="N4849" s="4" t="s">
        <v>22</v>
      </c>
      <c r="O4849" s="4" t="s">
        <v>22</v>
      </c>
      <c r="P4849" s="4" t="s">
        <v>6</v>
      </c>
      <c r="Q4849" s="4" t="s">
        <v>6</v>
      </c>
      <c r="R4849" s="4" t="s">
        <v>9</v>
      </c>
      <c r="S4849" s="4" t="s">
        <v>13</v>
      </c>
      <c r="T4849" s="4" t="s">
        <v>9</v>
      </c>
      <c r="U4849" s="4" t="s">
        <v>9</v>
      </c>
      <c r="V4849" s="4" t="s">
        <v>10</v>
      </c>
    </row>
    <row r="4850" spans="1:20">
      <c r="A4850" t="n">
        <v>39056</v>
      </c>
      <c r="B4850" s="15" t="n">
        <v>19</v>
      </c>
      <c r="C4850" s="7" t="n">
        <v>7032</v>
      </c>
      <c r="D4850" s="7" t="s">
        <v>93</v>
      </c>
      <c r="E4850" s="7" t="s">
        <v>94</v>
      </c>
      <c r="F4850" s="7" t="s">
        <v>12</v>
      </c>
      <c r="G4850" s="7" t="n">
        <v>0</v>
      </c>
      <c r="H4850" s="7" t="n">
        <v>1</v>
      </c>
      <c r="I4850" s="7" t="n">
        <v>0</v>
      </c>
      <c r="J4850" s="7" t="n">
        <v>0</v>
      </c>
      <c r="K4850" s="7" t="n">
        <v>0</v>
      </c>
      <c r="L4850" s="7" t="n">
        <v>0</v>
      </c>
      <c r="M4850" s="7" t="n">
        <v>1</v>
      </c>
      <c r="N4850" s="7" t="n">
        <v>1.60000002384186</v>
      </c>
      <c r="O4850" s="7" t="n">
        <v>0.0900000035762787</v>
      </c>
      <c r="P4850" s="7" t="s">
        <v>12</v>
      </c>
      <c r="Q4850" s="7" t="s">
        <v>12</v>
      </c>
      <c r="R4850" s="7" t="n">
        <v>-1</v>
      </c>
      <c r="S4850" s="7" t="n">
        <v>0</v>
      </c>
      <c r="T4850" s="7" t="n">
        <v>0</v>
      </c>
      <c r="U4850" s="7" t="n">
        <v>0</v>
      </c>
      <c r="V4850" s="7" t="n">
        <v>0</v>
      </c>
    </row>
    <row r="4851" spans="1:20">
      <c r="A4851" t="s">
        <v>4</v>
      </c>
      <c r="B4851" s="4" t="s">
        <v>5</v>
      </c>
      <c r="C4851" s="4" t="s">
        <v>10</v>
      </c>
      <c r="D4851" s="4" t="s">
        <v>6</v>
      </c>
      <c r="E4851" s="4" t="s">
        <v>6</v>
      </c>
      <c r="F4851" s="4" t="s">
        <v>6</v>
      </c>
      <c r="G4851" s="4" t="s">
        <v>13</v>
      </c>
      <c r="H4851" s="4" t="s">
        <v>9</v>
      </c>
      <c r="I4851" s="4" t="s">
        <v>22</v>
      </c>
      <c r="J4851" s="4" t="s">
        <v>22</v>
      </c>
      <c r="K4851" s="4" t="s">
        <v>22</v>
      </c>
      <c r="L4851" s="4" t="s">
        <v>22</v>
      </c>
      <c r="M4851" s="4" t="s">
        <v>22</v>
      </c>
      <c r="N4851" s="4" t="s">
        <v>22</v>
      </c>
      <c r="O4851" s="4" t="s">
        <v>22</v>
      </c>
      <c r="P4851" s="4" t="s">
        <v>6</v>
      </c>
      <c r="Q4851" s="4" t="s">
        <v>6</v>
      </c>
      <c r="R4851" s="4" t="s">
        <v>9</v>
      </c>
      <c r="S4851" s="4" t="s">
        <v>13</v>
      </c>
      <c r="T4851" s="4" t="s">
        <v>9</v>
      </c>
      <c r="U4851" s="4" t="s">
        <v>9</v>
      </c>
      <c r="V4851" s="4" t="s">
        <v>10</v>
      </c>
    </row>
    <row r="4852" spans="1:20">
      <c r="A4852" t="n">
        <v>39126</v>
      </c>
      <c r="B4852" s="15" t="n">
        <v>19</v>
      </c>
      <c r="C4852" s="7" t="n">
        <v>7033</v>
      </c>
      <c r="D4852" s="7" t="s">
        <v>175</v>
      </c>
      <c r="E4852" s="7" t="s">
        <v>176</v>
      </c>
      <c r="F4852" s="7" t="s">
        <v>12</v>
      </c>
      <c r="G4852" s="7" t="n">
        <v>0</v>
      </c>
      <c r="H4852" s="7" t="n">
        <v>1</v>
      </c>
      <c r="I4852" s="7" t="n">
        <v>0</v>
      </c>
      <c r="J4852" s="7" t="n">
        <v>0</v>
      </c>
      <c r="K4852" s="7" t="n">
        <v>0</v>
      </c>
      <c r="L4852" s="7" t="n">
        <v>0</v>
      </c>
      <c r="M4852" s="7" t="n">
        <v>1</v>
      </c>
      <c r="N4852" s="7" t="n">
        <v>1.60000002384186</v>
      </c>
      <c r="O4852" s="7" t="n">
        <v>0.0900000035762787</v>
      </c>
      <c r="P4852" s="7" t="s">
        <v>12</v>
      </c>
      <c r="Q4852" s="7" t="s">
        <v>12</v>
      </c>
      <c r="R4852" s="7" t="n">
        <v>-1</v>
      </c>
      <c r="S4852" s="7" t="n">
        <v>0</v>
      </c>
      <c r="T4852" s="7" t="n">
        <v>0</v>
      </c>
      <c r="U4852" s="7" t="n">
        <v>0</v>
      </c>
      <c r="V4852" s="7" t="n">
        <v>0</v>
      </c>
    </row>
    <row r="4853" spans="1:20">
      <c r="A4853" t="s">
        <v>4</v>
      </c>
      <c r="B4853" s="4" t="s">
        <v>5</v>
      </c>
      <c r="C4853" s="4" t="s">
        <v>10</v>
      </c>
      <c r="D4853" s="4" t="s">
        <v>13</v>
      </c>
      <c r="E4853" s="4" t="s">
        <v>13</v>
      </c>
      <c r="F4853" s="4" t="s">
        <v>6</v>
      </c>
    </row>
    <row r="4854" spans="1:20">
      <c r="A4854" t="n">
        <v>39197</v>
      </c>
      <c r="B4854" s="53" t="n">
        <v>20</v>
      </c>
      <c r="C4854" s="7" t="n">
        <v>0</v>
      </c>
      <c r="D4854" s="7" t="n">
        <v>3</v>
      </c>
      <c r="E4854" s="7" t="n">
        <v>10</v>
      </c>
      <c r="F4854" s="7" t="s">
        <v>98</v>
      </c>
    </row>
    <row r="4855" spans="1:20">
      <c r="A4855" t="s">
        <v>4</v>
      </c>
      <c r="B4855" s="4" t="s">
        <v>5</v>
      </c>
      <c r="C4855" s="4" t="s">
        <v>10</v>
      </c>
    </row>
    <row r="4856" spans="1:20">
      <c r="A4856" t="n">
        <v>39215</v>
      </c>
      <c r="B4856" s="30" t="n">
        <v>16</v>
      </c>
      <c r="C4856" s="7" t="n">
        <v>0</v>
      </c>
    </row>
    <row r="4857" spans="1:20">
      <c r="A4857" t="s">
        <v>4</v>
      </c>
      <c r="B4857" s="4" t="s">
        <v>5</v>
      </c>
      <c r="C4857" s="4" t="s">
        <v>10</v>
      </c>
      <c r="D4857" s="4" t="s">
        <v>13</v>
      </c>
      <c r="E4857" s="4" t="s">
        <v>13</v>
      </c>
      <c r="F4857" s="4" t="s">
        <v>6</v>
      </c>
    </row>
    <row r="4858" spans="1:20">
      <c r="A4858" t="n">
        <v>39218</v>
      </c>
      <c r="B4858" s="53" t="n">
        <v>20</v>
      </c>
      <c r="C4858" s="7" t="n">
        <v>7032</v>
      </c>
      <c r="D4858" s="7" t="n">
        <v>3</v>
      </c>
      <c r="E4858" s="7" t="n">
        <v>10</v>
      </c>
      <c r="F4858" s="7" t="s">
        <v>98</v>
      </c>
    </row>
    <row r="4859" spans="1:20">
      <c r="A4859" t="s">
        <v>4</v>
      </c>
      <c r="B4859" s="4" t="s">
        <v>5</v>
      </c>
      <c r="C4859" s="4" t="s">
        <v>10</v>
      </c>
    </row>
    <row r="4860" spans="1:20">
      <c r="A4860" t="n">
        <v>39236</v>
      </c>
      <c r="B4860" s="30" t="n">
        <v>16</v>
      </c>
      <c r="C4860" s="7" t="n">
        <v>0</v>
      </c>
    </row>
    <row r="4861" spans="1:20">
      <c r="A4861" t="s">
        <v>4</v>
      </c>
      <c r="B4861" s="4" t="s">
        <v>5</v>
      </c>
      <c r="C4861" s="4" t="s">
        <v>10</v>
      </c>
      <c r="D4861" s="4" t="s">
        <v>13</v>
      </c>
      <c r="E4861" s="4" t="s">
        <v>13</v>
      </c>
      <c r="F4861" s="4" t="s">
        <v>6</v>
      </c>
    </row>
    <row r="4862" spans="1:20">
      <c r="A4862" t="n">
        <v>39239</v>
      </c>
      <c r="B4862" s="53" t="n">
        <v>20</v>
      </c>
      <c r="C4862" s="7" t="n">
        <v>16</v>
      </c>
      <c r="D4862" s="7" t="n">
        <v>3</v>
      </c>
      <c r="E4862" s="7" t="n">
        <v>10</v>
      </c>
      <c r="F4862" s="7" t="s">
        <v>98</v>
      </c>
    </row>
    <row r="4863" spans="1:20">
      <c r="A4863" t="s">
        <v>4</v>
      </c>
      <c r="B4863" s="4" t="s">
        <v>5</v>
      </c>
      <c r="C4863" s="4" t="s">
        <v>10</v>
      </c>
    </row>
    <row r="4864" spans="1:20">
      <c r="A4864" t="n">
        <v>39257</v>
      </c>
      <c r="B4864" s="30" t="n">
        <v>16</v>
      </c>
      <c r="C4864" s="7" t="n">
        <v>0</v>
      </c>
    </row>
    <row r="4865" spans="1:22">
      <c r="A4865" t="s">
        <v>4</v>
      </c>
      <c r="B4865" s="4" t="s">
        <v>5</v>
      </c>
      <c r="C4865" s="4" t="s">
        <v>10</v>
      </c>
      <c r="D4865" s="4" t="s">
        <v>13</v>
      </c>
      <c r="E4865" s="4" t="s">
        <v>13</v>
      </c>
      <c r="F4865" s="4" t="s">
        <v>6</v>
      </c>
    </row>
    <row r="4866" spans="1:22">
      <c r="A4866" t="n">
        <v>39260</v>
      </c>
      <c r="B4866" s="53" t="n">
        <v>20</v>
      </c>
      <c r="C4866" s="7" t="n">
        <v>7033</v>
      </c>
      <c r="D4866" s="7" t="n">
        <v>3</v>
      </c>
      <c r="E4866" s="7" t="n">
        <v>10</v>
      </c>
      <c r="F4866" s="7" t="s">
        <v>98</v>
      </c>
    </row>
    <row r="4867" spans="1:22">
      <c r="A4867" t="s">
        <v>4</v>
      </c>
      <c r="B4867" s="4" t="s">
        <v>5</v>
      </c>
      <c r="C4867" s="4" t="s">
        <v>10</v>
      </c>
    </row>
    <row r="4868" spans="1:22">
      <c r="A4868" t="n">
        <v>39278</v>
      </c>
      <c r="B4868" s="30" t="n">
        <v>16</v>
      </c>
      <c r="C4868" s="7" t="n">
        <v>0</v>
      </c>
    </row>
    <row r="4869" spans="1:22">
      <c r="A4869" t="s">
        <v>4</v>
      </c>
      <c r="B4869" s="4" t="s">
        <v>5</v>
      </c>
      <c r="C4869" s="4" t="s">
        <v>13</v>
      </c>
      <c r="D4869" s="4" t="s">
        <v>10</v>
      </c>
      <c r="E4869" s="4" t="s">
        <v>13</v>
      </c>
      <c r="F4869" s="4" t="s">
        <v>6</v>
      </c>
      <c r="G4869" s="4" t="s">
        <v>6</v>
      </c>
      <c r="H4869" s="4" t="s">
        <v>6</v>
      </c>
      <c r="I4869" s="4" t="s">
        <v>6</v>
      </c>
      <c r="J4869" s="4" t="s">
        <v>6</v>
      </c>
      <c r="K4869" s="4" t="s">
        <v>6</v>
      </c>
      <c r="L4869" s="4" t="s">
        <v>6</v>
      </c>
      <c r="M4869" s="4" t="s">
        <v>6</v>
      </c>
      <c r="N4869" s="4" t="s">
        <v>6</v>
      </c>
      <c r="O4869" s="4" t="s">
        <v>6</v>
      </c>
      <c r="P4869" s="4" t="s">
        <v>6</v>
      </c>
      <c r="Q4869" s="4" t="s">
        <v>6</v>
      </c>
      <c r="R4869" s="4" t="s">
        <v>6</v>
      </c>
      <c r="S4869" s="4" t="s">
        <v>6</v>
      </c>
      <c r="T4869" s="4" t="s">
        <v>6</v>
      </c>
      <c r="U4869" s="4" t="s">
        <v>6</v>
      </c>
    </row>
    <row r="4870" spans="1:22">
      <c r="A4870" t="n">
        <v>39281</v>
      </c>
      <c r="B4870" s="46" t="n">
        <v>36</v>
      </c>
      <c r="C4870" s="7" t="n">
        <v>8</v>
      </c>
      <c r="D4870" s="7" t="n">
        <v>0</v>
      </c>
      <c r="E4870" s="7" t="n">
        <v>0</v>
      </c>
      <c r="F4870" s="7" t="s">
        <v>188</v>
      </c>
      <c r="G4870" s="7" t="s">
        <v>182</v>
      </c>
      <c r="H4870" s="7" t="s">
        <v>383</v>
      </c>
      <c r="I4870" s="7" t="s">
        <v>384</v>
      </c>
      <c r="J4870" s="7" t="s">
        <v>385</v>
      </c>
      <c r="K4870" s="7" t="s">
        <v>12</v>
      </c>
      <c r="L4870" s="7" t="s">
        <v>12</v>
      </c>
      <c r="M4870" s="7" t="s">
        <v>12</v>
      </c>
      <c r="N4870" s="7" t="s">
        <v>12</v>
      </c>
      <c r="O4870" s="7" t="s">
        <v>12</v>
      </c>
      <c r="P4870" s="7" t="s">
        <v>12</v>
      </c>
      <c r="Q4870" s="7" t="s">
        <v>12</v>
      </c>
      <c r="R4870" s="7" t="s">
        <v>12</v>
      </c>
      <c r="S4870" s="7" t="s">
        <v>12</v>
      </c>
      <c r="T4870" s="7" t="s">
        <v>12</v>
      </c>
      <c r="U4870" s="7" t="s">
        <v>12</v>
      </c>
    </row>
    <row r="4871" spans="1:22">
      <c r="A4871" t="s">
        <v>4</v>
      </c>
      <c r="B4871" s="4" t="s">
        <v>5</v>
      </c>
      <c r="C4871" s="4" t="s">
        <v>13</v>
      </c>
      <c r="D4871" s="4" t="s">
        <v>10</v>
      </c>
      <c r="E4871" s="4" t="s">
        <v>13</v>
      </c>
      <c r="F4871" s="4" t="s">
        <v>6</v>
      </c>
      <c r="G4871" s="4" t="s">
        <v>6</v>
      </c>
      <c r="H4871" s="4" t="s">
        <v>6</v>
      </c>
      <c r="I4871" s="4" t="s">
        <v>6</v>
      </c>
      <c r="J4871" s="4" t="s">
        <v>6</v>
      </c>
      <c r="K4871" s="4" t="s">
        <v>6</v>
      </c>
      <c r="L4871" s="4" t="s">
        <v>6</v>
      </c>
      <c r="M4871" s="4" t="s">
        <v>6</v>
      </c>
      <c r="N4871" s="4" t="s">
        <v>6</v>
      </c>
      <c r="O4871" s="4" t="s">
        <v>6</v>
      </c>
      <c r="P4871" s="4" t="s">
        <v>6</v>
      </c>
      <c r="Q4871" s="4" t="s">
        <v>6</v>
      </c>
      <c r="R4871" s="4" t="s">
        <v>6</v>
      </c>
      <c r="S4871" s="4" t="s">
        <v>6</v>
      </c>
      <c r="T4871" s="4" t="s">
        <v>6</v>
      </c>
      <c r="U4871" s="4" t="s">
        <v>6</v>
      </c>
    </row>
    <row r="4872" spans="1:22">
      <c r="A4872" t="n">
        <v>39357</v>
      </c>
      <c r="B4872" s="46" t="n">
        <v>36</v>
      </c>
      <c r="C4872" s="7" t="n">
        <v>8</v>
      </c>
      <c r="D4872" s="7" t="n">
        <v>16</v>
      </c>
      <c r="E4872" s="7" t="n">
        <v>0</v>
      </c>
      <c r="F4872" s="7" t="s">
        <v>386</v>
      </c>
      <c r="G4872" s="7" t="s">
        <v>100</v>
      </c>
      <c r="H4872" s="7" t="s">
        <v>246</v>
      </c>
      <c r="I4872" s="7" t="s">
        <v>249</v>
      </c>
      <c r="J4872" s="7" t="s">
        <v>387</v>
      </c>
      <c r="K4872" s="7" t="s">
        <v>188</v>
      </c>
      <c r="L4872" s="7" t="s">
        <v>12</v>
      </c>
      <c r="M4872" s="7" t="s">
        <v>12</v>
      </c>
      <c r="N4872" s="7" t="s">
        <v>12</v>
      </c>
      <c r="O4872" s="7" t="s">
        <v>12</v>
      </c>
      <c r="P4872" s="7" t="s">
        <v>12</v>
      </c>
      <c r="Q4872" s="7" t="s">
        <v>12</v>
      </c>
      <c r="R4872" s="7" t="s">
        <v>12</v>
      </c>
      <c r="S4872" s="7" t="s">
        <v>12</v>
      </c>
      <c r="T4872" s="7" t="s">
        <v>12</v>
      </c>
      <c r="U4872" s="7" t="s">
        <v>12</v>
      </c>
    </row>
    <row r="4873" spans="1:22">
      <c r="A4873" t="s">
        <v>4</v>
      </c>
      <c r="B4873" s="4" t="s">
        <v>5</v>
      </c>
      <c r="C4873" s="4" t="s">
        <v>13</v>
      </c>
      <c r="D4873" s="4" t="s">
        <v>10</v>
      </c>
      <c r="E4873" s="4" t="s">
        <v>13</v>
      </c>
      <c r="F4873" s="4" t="s">
        <v>6</v>
      </c>
      <c r="G4873" s="4" t="s">
        <v>6</v>
      </c>
      <c r="H4873" s="4" t="s">
        <v>6</v>
      </c>
      <c r="I4873" s="4" t="s">
        <v>6</v>
      </c>
      <c r="J4873" s="4" t="s">
        <v>6</v>
      </c>
      <c r="K4873" s="4" t="s">
        <v>6</v>
      </c>
      <c r="L4873" s="4" t="s">
        <v>6</v>
      </c>
      <c r="M4873" s="4" t="s">
        <v>6</v>
      </c>
      <c r="N4873" s="4" t="s">
        <v>6</v>
      </c>
      <c r="O4873" s="4" t="s">
        <v>6</v>
      </c>
      <c r="P4873" s="4" t="s">
        <v>6</v>
      </c>
      <c r="Q4873" s="4" t="s">
        <v>6</v>
      </c>
      <c r="R4873" s="4" t="s">
        <v>6</v>
      </c>
      <c r="S4873" s="4" t="s">
        <v>6</v>
      </c>
      <c r="T4873" s="4" t="s">
        <v>6</v>
      </c>
      <c r="U4873" s="4" t="s">
        <v>6</v>
      </c>
    </row>
    <row r="4874" spans="1:22">
      <c r="A4874" t="n">
        <v>39446</v>
      </c>
      <c r="B4874" s="46" t="n">
        <v>36</v>
      </c>
      <c r="C4874" s="7" t="n">
        <v>8</v>
      </c>
      <c r="D4874" s="7" t="n">
        <v>7033</v>
      </c>
      <c r="E4874" s="7" t="n">
        <v>0</v>
      </c>
      <c r="F4874" s="7" t="s">
        <v>84</v>
      </c>
      <c r="G4874" s="7" t="s">
        <v>388</v>
      </c>
      <c r="H4874" s="7" t="s">
        <v>389</v>
      </c>
      <c r="I4874" s="7" t="s">
        <v>390</v>
      </c>
      <c r="J4874" s="7" t="s">
        <v>12</v>
      </c>
      <c r="K4874" s="7" t="s">
        <v>12</v>
      </c>
      <c r="L4874" s="7" t="s">
        <v>12</v>
      </c>
      <c r="M4874" s="7" t="s">
        <v>12</v>
      </c>
      <c r="N4874" s="7" t="s">
        <v>12</v>
      </c>
      <c r="O4874" s="7" t="s">
        <v>12</v>
      </c>
      <c r="P4874" s="7" t="s">
        <v>12</v>
      </c>
      <c r="Q4874" s="7" t="s">
        <v>12</v>
      </c>
      <c r="R4874" s="7" t="s">
        <v>12</v>
      </c>
      <c r="S4874" s="7" t="s">
        <v>12</v>
      </c>
      <c r="T4874" s="7" t="s">
        <v>12</v>
      </c>
      <c r="U4874" s="7" t="s">
        <v>12</v>
      </c>
    </row>
    <row r="4875" spans="1:22">
      <c r="A4875" t="s">
        <v>4</v>
      </c>
      <c r="B4875" s="4" t="s">
        <v>5</v>
      </c>
      <c r="C4875" s="4" t="s">
        <v>13</v>
      </c>
    </row>
    <row r="4876" spans="1:22">
      <c r="A4876" t="n">
        <v>39507</v>
      </c>
      <c r="B4876" s="54" t="n">
        <v>116</v>
      </c>
      <c r="C4876" s="7" t="n">
        <v>0</v>
      </c>
    </row>
    <row r="4877" spans="1:22">
      <c r="A4877" t="s">
        <v>4</v>
      </c>
      <c r="B4877" s="4" t="s">
        <v>5</v>
      </c>
      <c r="C4877" s="4" t="s">
        <v>13</v>
      </c>
      <c r="D4877" s="4" t="s">
        <v>10</v>
      </c>
    </row>
    <row r="4878" spans="1:22">
      <c r="A4878" t="n">
        <v>39509</v>
      </c>
      <c r="B4878" s="54" t="n">
        <v>116</v>
      </c>
      <c r="C4878" s="7" t="n">
        <v>2</v>
      </c>
      <c r="D4878" s="7" t="n">
        <v>1</v>
      </c>
    </row>
    <row r="4879" spans="1:22">
      <c r="A4879" t="s">
        <v>4</v>
      </c>
      <c r="B4879" s="4" t="s">
        <v>5</v>
      </c>
      <c r="C4879" s="4" t="s">
        <v>13</v>
      </c>
      <c r="D4879" s="4" t="s">
        <v>9</v>
      </c>
    </row>
    <row r="4880" spans="1:22">
      <c r="A4880" t="n">
        <v>39513</v>
      </c>
      <c r="B4880" s="54" t="n">
        <v>116</v>
      </c>
      <c r="C4880" s="7" t="n">
        <v>5</v>
      </c>
      <c r="D4880" s="7" t="n">
        <v>1128792064</v>
      </c>
    </row>
    <row r="4881" spans="1:21">
      <c r="A4881" t="s">
        <v>4</v>
      </c>
      <c r="B4881" s="4" t="s">
        <v>5</v>
      </c>
      <c r="C4881" s="4" t="s">
        <v>13</v>
      </c>
      <c r="D4881" s="4" t="s">
        <v>10</v>
      </c>
    </row>
    <row r="4882" spans="1:21">
      <c r="A4882" t="n">
        <v>39519</v>
      </c>
      <c r="B4882" s="54" t="n">
        <v>116</v>
      </c>
      <c r="C4882" s="7" t="n">
        <v>6</v>
      </c>
      <c r="D4882" s="7" t="n">
        <v>1</v>
      </c>
    </row>
    <row r="4883" spans="1:21">
      <c r="A4883" t="s">
        <v>4</v>
      </c>
      <c r="B4883" s="4" t="s">
        <v>5</v>
      </c>
      <c r="C4883" s="4" t="s">
        <v>10</v>
      </c>
      <c r="D4883" s="4" t="s">
        <v>22</v>
      </c>
      <c r="E4883" s="4" t="s">
        <v>22</v>
      </c>
      <c r="F4883" s="4" t="s">
        <v>22</v>
      </c>
      <c r="G4883" s="4" t="s">
        <v>22</v>
      </c>
    </row>
    <row r="4884" spans="1:21">
      <c r="A4884" t="n">
        <v>39523</v>
      </c>
      <c r="B4884" s="43" t="n">
        <v>46</v>
      </c>
      <c r="C4884" s="7" t="n">
        <v>0</v>
      </c>
      <c r="D4884" s="7" t="n">
        <v>88.9000015258789</v>
      </c>
      <c r="E4884" s="7" t="n">
        <v>35.9599990844727</v>
      </c>
      <c r="F4884" s="7" t="n">
        <v>-208.669998168945</v>
      </c>
      <c r="G4884" s="7" t="n">
        <v>180</v>
      </c>
    </row>
    <row r="4885" spans="1:21">
      <c r="A4885" t="s">
        <v>4</v>
      </c>
      <c r="B4885" s="4" t="s">
        <v>5</v>
      </c>
      <c r="C4885" s="4" t="s">
        <v>10</v>
      </c>
      <c r="D4885" s="4" t="s">
        <v>22</v>
      </c>
      <c r="E4885" s="4" t="s">
        <v>22</v>
      </c>
      <c r="F4885" s="4" t="s">
        <v>22</v>
      </c>
      <c r="G4885" s="4" t="s">
        <v>22</v>
      </c>
    </row>
    <row r="4886" spans="1:21">
      <c r="A4886" t="n">
        <v>39542</v>
      </c>
      <c r="B4886" s="43" t="n">
        <v>46</v>
      </c>
      <c r="C4886" s="7" t="n">
        <v>16</v>
      </c>
      <c r="D4886" s="7" t="n">
        <v>89.5</v>
      </c>
      <c r="E4886" s="7" t="n">
        <v>36.0499992370605</v>
      </c>
      <c r="F4886" s="7" t="n">
        <v>-207.759994506836</v>
      </c>
      <c r="G4886" s="7" t="n">
        <v>180</v>
      </c>
    </row>
    <row r="4887" spans="1:21">
      <c r="A4887" t="s">
        <v>4</v>
      </c>
      <c r="B4887" s="4" t="s">
        <v>5</v>
      </c>
      <c r="C4887" s="4" t="s">
        <v>10</v>
      </c>
      <c r="D4887" s="4" t="s">
        <v>22</v>
      </c>
      <c r="E4887" s="4" t="s">
        <v>22</v>
      </c>
      <c r="F4887" s="4" t="s">
        <v>22</v>
      </c>
      <c r="G4887" s="4" t="s">
        <v>22</v>
      </c>
    </row>
    <row r="4888" spans="1:21">
      <c r="A4888" t="n">
        <v>39561</v>
      </c>
      <c r="B4888" s="43" t="n">
        <v>46</v>
      </c>
      <c r="C4888" s="7" t="n">
        <v>7032</v>
      </c>
      <c r="D4888" s="7" t="n">
        <v>88.3000030517578</v>
      </c>
      <c r="E4888" s="7" t="n">
        <v>36.0499992370605</v>
      </c>
      <c r="F4888" s="7" t="n">
        <v>-207.720001220703</v>
      </c>
      <c r="G4888" s="7" t="n">
        <v>180</v>
      </c>
    </row>
    <row r="4889" spans="1:21">
      <c r="A4889" t="s">
        <v>4</v>
      </c>
      <c r="B4889" s="4" t="s">
        <v>5</v>
      </c>
      <c r="C4889" s="4" t="s">
        <v>10</v>
      </c>
      <c r="D4889" s="4" t="s">
        <v>22</v>
      </c>
      <c r="E4889" s="4" t="s">
        <v>22</v>
      </c>
      <c r="F4889" s="4" t="s">
        <v>22</v>
      </c>
      <c r="G4889" s="4" t="s">
        <v>22</v>
      </c>
    </row>
    <row r="4890" spans="1:21">
      <c r="A4890" t="n">
        <v>39580</v>
      </c>
      <c r="B4890" s="43" t="n">
        <v>46</v>
      </c>
      <c r="C4890" s="7" t="n">
        <v>7033</v>
      </c>
      <c r="D4890" s="7" t="n">
        <v>81.879997253418</v>
      </c>
      <c r="E4890" s="7" t="n">
        <v>36.060001373291</v>
      </c>
      <c r="F4890" s="7" t="n">
        <v>-220.75</v>
      </c>
      <c r="G4890" s="7" t="n">
        <v>78.6999969482422</v>
      </c>
    </row>
    <row r="4891" spans="1:21">
      <c r="A4891" t="s">
        <v>4</v>
      </c>
      <c r="B4891" s="4" t="s">
        <v>5</v>
      </c>
      <c r="C4891" s="4" t="s">
        <v>10</v>
      </c>
      <c r="D4891" s="4" t="s">
        <v>13</v>
      </c>
      <c r="E4891" s="4" t="s">
        <v>6</v>
      </c>
      <c r="F4891" s="4" t="s">
        <v>22</v>
      </c>
      <c r="G4891" s="4" t="s">
        <v>22</v>
      </c>
      <c r="H4891" s="4" t="s">
        <v>22</v>
      </c>
    </row>
    <row r="4892" spans="1:21">
      <c r="A4892" t="n">
        <v>39599</v>
      </c>
      <c r="B4892" s="47" t="n">
        <v>48</v>
      </c>
      <c r="C4892" s="7" t="n">
        <v>7033</v>
      </c>
      <c r="D4892" s="7" t="n">
        <v>0</v>
      </c>
      <c r="E4892" s="7" t="s">
        <v>84</v>
      </c>
      <c r="F4892" s="7" t="n">
        <v>-1</v>
      </c>
      <c r="G4892" s="7" t="n">
        <v>1</v>
      </c>
      <c r="H4892" s="7" t="n">
        <v>0</v>
      </c>
    </row>
    <row r="4893" spans="1:21">
      <c r="A4893" t="s">
        <v>4</v>
      </c>
      <c r="B4893" s="4" t="s">
        <v>5</v>
      </c>
      <c r="C4893" s="4" t="s">
        <v>10</v>
      </c>
      <c r="D4893" s="4" t="s">
        <v>10</v>
      </c>
      <c r="E4893" s="4" t="s">
        <v>10</v>
      </c>
    </row>
    <row r="4894" spans="1:21">
      <c r="A4894" t="n">
        <v>39626</v>
      </c>
      <c r="B4894" s="58" t="n">
        <v>61</v>
      </c>
      <c r="C4894" s="7" t="n">
        <v>0</v>
      </c>
      <c r="D4894" s="7" t="n">
        <v>7033</v>
      </c>
      <c r="E4894" s="7" t="n">
        <v>1000</v>
      </c>
    </row>
    <row r="4895" spans="1:21">
      <c r="A4895" t="s">
        <v>4</v>
      </c>
      <c r="B4895" s="4" t="s">
        <v>5</v>
      </c>
      <c r="C4895" s="4" t="s">
        <v>10</v>
      </c>
      <c r="D4895" s="4" t="s">
        <v>10</v>
      </c>
      <c r="E4895" s="4" t="s">
        <v>10</v>
      </c>
    </row>
    <row r="4896" spans="1:21">
      <c r="A4896" t="n">
        <v>39633</v>
      </c>
      <c r="B4896" s="58" t="n">
        <v>61</v>
      </c>
      <c r="C4896" s="7" t="n">
        <v>16</v>
      </c>
      <c r="D4896" s="7" t="n">
        <v>7033</v>
      </c>
      <c r="E4896" s="7" t="n">
        <v>1000</v>
      </c>
    </row>
    <row r="4897" spans="1:8">
      <c r="A4897" t="s">
        <v>4</v>
      </c>
      <c r="B4897" s="4" t="s">
        <v>5</v>
      </c>
      <c r="C4897" s="4" t="s">
        <v>10</v>
      </c>
      <c r="D4897" s="4" t="s">
        <v>10</v>
      </c>
      <c r="E4897" s="4" t="s">
        <v>10</v>
      </c>
    </row>
    <row r="4898" spans="1:8">
      <c r="A4898" t="n">
        <v>39640</v>
      </c>
      <c r="B4898" s="58" t="n">
        <v>61</v>
      </c>
      <c r="C4898" s="7" t="n">
        <v>7032</v>
      </c>
      <c r="D4898" s="7" t="n">
        <v>7033</v>
      </c>
      <c r="E4898" s="7" t="n">
        <v>1000</v>
      </c>
    </row>
    <row r="4899" spans="1:8">
      <c r="A4899" t="s">
        <v>4</v>
      </c>
      <c r="B4899" s="4" t="s">
        <v>5</v>
      </c>
      <c r="C4899" s="4" t="s">
        <v>10</v>
      </c>
      <c r="D4899" s="4" t="s">
        <v>10</v>
      </c>
      <c r="E4899" s="4" t="s">
        <v>22</v>
      </c>
      <c r="F4899" s="4" t="s">
        <v>22</v>
      </c>
      <c r="G4899" s="4" t="s">
        <v>22</v>
      </c>
      <c r="H4899" s="4" t="s">
        <v>22</v>
      </c>
      <c r="I4899" s="4" t="s">
        <v>13</v>
      </c>
      <c r="J4899" s="4" t="s">
        <v>10</v>
      </c>
    </row>
    <row r="4900" spans="1:8">
      <c r="A4900" t="n">
        <v>39647</v>
      </c>
      <c r="B4900" s="55" t="n">
        <v>55</v>
      </c>
      <c r="C4900" s="7" t="n">
        <v>0</v>
      </c>
      <c r="D4900" s="7" t="n">
        <v>65533</v>
      </c>
      <c r="E4900" s="7" t="n">
        <v>87.3099975585938</v>
      </c>
      <c r="F4900" s="7" t="n">
        <v>36.060001373291</v>
      </c>
      <c r="G4900" s="7" t="n">
        <v>-219.699996948242</v>
      </c>
      <c r="H4900" s="7" t="n">
        <v>1.5</v>
      </c>
      <c r="I4900" s="7" t="n">
        <v>1</v>
      </c>
      <c r="J4900" s="7" t="n">
        <v>0</v>
      </c>
    </row>
    <row r="4901" spans="1:8">
      <c r="A4901" t="s">
        <v>4</v>
      </c>
      <c r="B4901" s="4" t="s">
        <v>5</v>
      </c>
      <c r="C4901" s="4" t="s">
        <v>10</v>
      </c>
    </row>
    <row r="4902" spans="1:8">
      <c r="A4902" t="n">
        <v>39671</v>
      </c>
      <c r="B4902" s="30" t="n">
        <v>16</v>
      </c>
      <c r="C4902" s="7" t="n">
        <v>100</v>
      </c>
    </row>
    <row r="4903" spans="1:8">
      <c r="A4903" t="s">
        <v>4</v>
      </c>
      <c r="B4903" s="4" t="s">
        <v>5</v>
      </c>
      <c r="C4903" s="4" t="s">
        <v>10</v>
      </c>
      <c r="D4903" s="4" t="s">
        <v>10</v>
      </c>
      <c r="E4903" s="4" t="s">
        <v>22</v>
      </c>
      <c r="F4903" s="4" t="s">
        <v>22</v>
      </c>
      <c r="G4903" s="4" t="s">
        <v>22</v>
      </c>
      <c r="H4903" s="4" t="s">
        <v>22</v>
      </c>
      <c r="I4903" s="4" t="s">
        <v>13</v>
      </c>
      <c r="J4903" s="4" t="s">
        <v>10</v>
      </c>
    </row>
    <row r="4904" spans="1:8">
      <c r="A4904" t="n">
        <v>39674</v>
      </c>
      <c r="B4904" s="55" t="n">
        <v>55</v>
      </c>
      <c r="C4904" s="7" t="n">
        <v>16</v>
      </c>
      <c r="D4904" s="7" t="n">
        <v>65533</v>
      </c>
      <c r="E4904" s="7" t="n">
        <v>88.4300003051758</v>
      </c>
      <c r="F4904" s="7" t="n">
        <v>36.0499992370605</v>
      </c>
      <c r="G4904" s="7" t="n">
        <v>-220.309997558594</v>
      </c>
      <c r="H4904" s="7" t="n">
        <v>1.5</v>
      </c>
      <c r="I4904" s="7" t="n">
        <v>1</v>
      </c>
      <c r="J4904" s="7" t="n">
        <v>0</v>
      </c>
    </row>
    <row r="4905" spans="1:8">
      <c r="A4905" t="s">
        <v>4</v>
      </c>
      <c r="B4905" s="4" t="s">
        <v>5</v>
      </c>
      <c r="C4905" s="4" t="s">
        <v>10</v>
      </c>
    </row>
    <row r="4906" spans="1:8">
      <c r="A4906" t="n">
        <v>39698</v>
      </c>
      <c r="B4906" s="30" t="n">
        <v>16</v>
      </c>
      <c r="C4906" s="7" t="n">
        <v>100</v>
      </c>
    </row>
    <row r="4907" spans="1:8">
      <c r="A4907" t="s">
        <v>4</v>
      </c>
      <c r="B4907" s="4" t="s">
        <v>5</v>
      </c>
      <c r="C4907" s="4" t="s">
        <v>10</v>
      </c>
      <c r="D4907" s="4" t="s">
        <v>10</v>
      </c>
      <c r="E4907" s="4" t="s">
        <v>22</v>
      </c>
      <c r="F4907" s="4" t="s">
        <v>22</v>
      </c>
      <c r="G4907" s="4" t="s">
        <v>22</v>
      </c>
      <c r="H4907" s="4" t="s">
        <v>22</v>
      </c>
      <c r="I4907" s="4" t="s">
        <v>13</v>
      </c>
      <c r="J4907" s="4" t="s">
        <v>10</v>
      </c>
    </row>
    <row r="4908" spans="1:8">
      <c r="A4908" t="n">
        <v>39701</v>
      </c>
      <c r="B4908" s="55" t="n">
        <v>55</v>
      </c>
      <c r="C4908" s="7" t="n">
        <v>7032</v>
      </c>
      <c r="D4908" s="7" t="n">
        <v>65533</v>
      </c>
      <c r="E4908" s="7" t="n">
        <v>88.2699966430664</v>
      </c>
      <c r="F4908" s="7" t="n">
        <v>36.0499992370605</v>
      </c>
      <c r="G4908" s="7" t="n">
        <v>-218.589996337891</v>
      </c>
      <c r="H4908" s="7" t="n">
        <v>1.5</v>
      </c>
      <c r="I4908" s="7" t="n">
        <v>1</v>
      </c>
      <c r="J4908" s="7" t="n">
        <v>0</v>
      </c>
    </row>
    <row r="4909" spans="1:8">
      <c r="A4909" t="s">
        <v>4</v>
      </c>
      <c r="B4909" s="4" t="s">
        <v>5</v>
      </c>
      <c r="C4909" s="4" t="s">
        <v>13</v>
      </c>
      <c r="D4909" s="4" t="s">
        <v>13</v>
      </c>
      <c r="E4909" s="4" t="s">
        <v>22</v>
      </c>
      <c r="F4909" s="4" t="s">
        <v>22</v>
      </c>
      <c r="G4909" s="4" t="s">
        <v>22</v>
      </c>
      <c r="H4909" s="4" t="s">
        <v>10</v>
      </c>
    </row>
    <row r="4910" spans="1:8">
      <c r="A4910" t="n">
        <v>39725</v>
      </c>
      <c r="B4910" s="32" t="n">
        <v>45</v>
      </c>
      <c r="C4910" s="7" t="n">
        <v>2</v>
      </c>
      <c r="D4910" s="7" t="n">
        <v>3</v>
      </c>
      <c r="E4910" s="7" t="n">
        <v>89.9800033569336</v>
      </c>
      <c r="F4910" s="7" t="n">
        <v>42.060001373291</v>
      </c>
      <c r="G4910" s="7" t="n">
        <v>-210.399993896484</v>
      </c>
      <c r="H4910" s="7" t="n">
        <v>0</v>
      </c>
    </row>
    <row r="4911" spans="1:8">
      <c r="A4911" t="s">
        <v>4</v>
      </c>
      <c r="B4911" s="4" t="s">
        <v>5</v>
      </c>
      <c r="C4911" s="4" t="s">
        <v>13</v>
      </c>
      <c r="D4911" s="4" t="s">
        <v>13</v>
      </c>
      <c r="E4911" s="4" t="s">
        <v>22</v>
      </c>
      <c r="F4911" s="4" t="s">
        <v>22</v>
      </c>
      <c r="G4911" s="4" t="s">
        <v>22</v>
      </c>
      <c r="H4911" s="4" t="s">
        <v>10</v>
      </c>
      <c r="I4911" s="4" t="s">
        <v>13</v>
      </c>
    </row>
    <row r="4912" spans="1:8">
      <c r="A4912" t="n">
        <v>39742</v>
      </c>
      <c r="B4912" s="32" t="n">
        <v>45</v>
      </c>
      <c r="C4912" s="7" t="n">
        <v>4</v>
      </c>
      <c r="D4912" s="7" t="n">
        <v>3</v>
      </c>
      <c r="E4912" s="7" t="n">
        <v>14.9200000762939</v>
      </c>
      <c r="F4912" s="7" t="n">
        <v>166.330001831055</v>
      </c>
      <c r="G4912" s="7" t="n">
        <v>0</v>
      </c>
      <c r="H4912" s="7" t="n">
        <v>0</v>
      </c>
      <c r="I4912" s="7" t="n">
        <v>0</v>
      </c>
    </row>
    <row r="4913" spans="1:10">
      <c r="A4913" t="s">
        <v>4</v>
      </c>
      <c r="B4913" s="4" t="s">
        <v>5</v>
      </c>
      <c r="C4913" s="4" t="s">
        <v>13</v>
      </c>
      <c r="D4913" s="4" t="s">
        <v>13</v>
      </c>
      <c r="E4913" s="4" t="s">
        <v>22</v>
      </c>
      <c r="F4913" s="4" t="s">
        <v>10</v>
      </c>
    </row>
    <row r="4914" spans="1:10">
      <c r="A4914" t="n">
        <v>39760</v>
      </c>
      <c r="B4914" s="32" t="n">
        <v>45</v>
      </c>
      <c r="C4914" s="7" t="n">
        <v>5</v>
      </c>
      <c r="D4914" s="7" t="n">
        <v>3</v>
      </c>
      <c r="E4914" s="7" t="n">
        <v>13.8999996185303</v>
      </c>
      <c r="F4914" s="7" t="n">
        <v>0</v>
      </c>
    </row>
    <row r="4915" spans="1:10">
      <c r="A4915" t="s">
        <v>4</v>
      </c>
      <c r="B4915" s="4" t="s">
        <v>5</v>
      </c>
      <c r="C4915" s="4" t="s">
        <v>13</v>
      </c>
      <c r="D4915" s="4" t="s">
        <v>13</v>
      </c>
      <c r="E4915" s="4" t="s">
        <v>22</v>
      </c>
      <c r="F4915" s="4" t="s">
        <v>10</v>
      </c>
    </row>
    <row r="4916" spans="1:10">
      <c r="A4916" t="n">
        <v>39769</v>
      </c>
      <c r="B4916" s="32" t="n">
        <v>45</v>
      </c>
      <c r="C4916" s="7" t="n">
        <v>11</v>
      </c>
      <c r="D4916" s="7" t="n">
        <v>3</v>
      </c>
      <c r="E4916" s="7" t="n">
        <v>33.7000007629395</v>
      </c>
      <c r="F4916" s="7" t="n">
        <v>0</v>
      </c>
    </row>
    <row r="4917" spans="1:10">
      <c r="A4917" t="s">
        <v>4</v>
      </c>
      <c r="B4917" s="4" t="s">
        <v>5</v>
      </c>
      <c r="C4917" s="4" t="s">
        <v>13</v>
      </c>
      <c r="D4917" s="4" t="s">
        <v>13</v>
      </c>
      <c r="E4917" s="4" t="s">
        <v>22</v>
      </c>
      <c r="F4917" s="4" t="s">
        <v>22</v>
      </c>
      <c r="G4917" s="4" t="s">
        <v>22</v>
      </c>
      <c r="H4917" s="4" t="s">
        <v>10</v>
      </c>
    </row>
    <row r="4918" spans="1:10">
      <c r="A4918" t="n">
        <v>39778</v>
      </c>
      <c r="B4918" s="32" t="n">
        <v>45</v>
      </c>
      <c r="C4918" s="7" t="n">
        <v>2</v>
      </c>
      <c r="D4918" s="7" t="n">
        <v>3</v>
      </c>
      <c r="E4918" s="7" t="n">
        <v>87.5299987792969</v>
      </c>
      <c r="F4918" s="7" t="n">
        <v>37.8699989318848</v>
      </c>
      <c r="G4918" s="7" t="n">
        <v>-220.389999389648</v>
      </c>
      <c r="H4918" s="7" t="n">
        <v>5000</v>
      </c>
    </row>
    <row r="4919" spans="1:10">
      <c r="A4919" t="s">
        <v>4</v>
      </c>
      <c r="B4919" s="4" t="s">
        <v>5</v>
      </c>
      <c r="C4919" s="4" t="s">
        <v>13</v>
      </c>
      <c r="D4919" s="4" t="s">
        <v>13</v>
      </c>
      <c r="E4919" s="4" t="s">
        <v>22</v>
      </c>
      <c r="F4919" s="4" t="s">
        <v>22</v>
      </c>
      <c r="G4919" s="4" t="s">
        <v>22</v>
      </c>
      <c r="H4919" s="4" t="s">
        <v>10</v>
      </c>
      <c r="I4919" s="4" t="s">
        <v>13</v>
      </c>
    </row>
    <row r="4920" spans="1:10">
      <c r="A4920" t="n">
        <v>39795</v>
      </c>
      <c r="B4920" s="32" t="n">
        <v>45</v>
      </c>
      <c r="C4920" s="7" t="n">
        <v>4</v>
      </c>
      <c r="D4920" s="7" t="n">
        <v>3</v>
      </c>
      <c r="E4920" s="7" t="n">
        <v>0.829999983310699</v>
      </c>
      <c r="F4920" s="7" t="n">
        <v>131.699996948242</v>
      </c>
      <c r="G4920" s="7" t="n">
        <v>0</v>
      </c>
      <c r="H4920" s="7" t="n">
        <v>5000</v>
      </c>
      <c r="I4920" s="7" t="n">
        <v>1</v>
      </c>
    </row>
    <row r="4921" spans="1:10">
      <c r="A4921" t="s">
        <v>4</v>
      </c>
      <c r="B4921" s="4" t="s">
        <v>5</v>
      </c>
      <c r="C4921" s="4" t="s">
        <v>13</v>
      </c>
      <c r="D4921" s="4" t="s">
        <v>10</v>
      </c>
      <c r="E4921" s="4" t="s">
        <v>22</v>
      </c>
    </row>
    <row r="4922" spans="1:10">
      <c r="A4922" t="n">
        <v>39813</v>
      </c>
      <c r="B4922" s="34" t="n">
        <v>58</v>
      </c>
      <c r="C4922" s="7" t="n">
        <v>100</v>
      </c>
      <c r="D4922" s="7" t="n">
        <v>1000</v>
      </c>
      <c r="E4922" s="7" t="n">
        <v>1</v>
      </c>
    </row>
    <row r="4923" spans="1:10">
      <c r="A4923" t="s">
        <v>4</v>
      </c>
      <c r="B4923" s="4" t="s">
        <v>5</v>
      </c>
      <c r="C4923" s="4" t="s">
        <v>13</v>
      </c>
      <c r="D4923" s="4" t="s">
        <v>10</v>
      </c>
    </row>
    <row r="4924" spans="1:10">
      <c r="A4924" t="n">
        <v>39821</v>
      </c>
      <c r="B4924" s="34" t="n">
        <v>58</v>
      </c>
      <c r="C4924" s="7" t="n">
        <v>255</v>
      </c>
      <c r="D4924" s="7" t="n">
        <v>0</v>
      </c>
    </row>
    <row r="4925" spans="1:10">
      <c r="A4925" t="s">
        <v>4</v>
      </c>
      <c r="B4925" s="4" t="s">
        <v>5</v>
      </c>
      <c r="C4925" s="4" t="s">
        <v>13</v>
      </c>
      <c r="D4925" s="4" t="s">
        <v>10</v>
      </c>
    </row>
    <row r="4926" spans="1:10">
      <c r="A4926" t="n">
        <v>39825</v>
      </c>
      <c r="B4926" s="32" t="n">
        <v>45</v>
      </c>
      <c r="C4926" s="7" t="n">
        <v>7</v>
      </c>
      <c r="D4926" s="7" t="n">
        <v>255</v>
      </c>
    </row>
    <row r="4927" spans="1:10">
      <c r="A4927" t="s">
        <v>4</v>
      </c>
      <c r="B4927" s="4" t="s">
        <v>5</v>
      </c>
      <c r="C4927" s="4" t="s">
        <v>13</v>
      </c>
      <c r="D4927" s="4" t="s">
        <v>10</v>
      </c>
      <c r="E4927" s="4" t="s">
        <v>22</v>
      </c>
    </row>
    <row r="4928" spans="1:10">
      <c r="A4928" t="n">
        <v>39829</v>
      </c>
      <c r="B4928" s="34" t="n">
        <v>58</v>
      </c>
      <c r="C4928" s="7" t="n">
        <v>101</v>
      </c>
      <c r="D4928" s="7" t="n">
        <v>300</v>
      </c>
      <c r="E4928" s="7" t="n">
        <v>1</v>
      </c>
    </row>
    <row r="4929" spans="1:9">
      <c r="A4929" t="s">
        <v>4</v>
      </c>
      <c r="B4929" s="4" t="s">
        <v>5</v>
      </c>
      <c r="C4929" s="4" t="s">
        <v>13</v>
      </c>
      <c r="D4929" s="4" t="s">
        <v>10</v>
      </c>
    </row>
    <row r="4930" spans="1:9">
      <c r="A4930" t="n">
        <v>39837</v>
      </c>
      <c r="B4930" s="34" t="n">
        <v>58</v>
      </c>
      <c r="C4930" s="7" t="n">
        <v>254</v>
      </c>
      <c r="D4930" s="7" t="n">
        <v>0</v>
      </c>
    </row>
    <row r="4931" spans="1:9">
      <c r="A4931" t="s">
        <v>4</v>
      </c>
      <c r="B4931" s="4" t="s">
        <v>5</v>
      </c>
      <c r="C4931" s="4" t="s">
        <v>13</v>
      </c>
      <c r="D4931" s="4" t="s">
        <v>13</v>
      </c>
      <c r="E4931" s="4" t="s">
        <v>22</v>
      </c>
      <c r="F4931" s="4" t="s">
        <v>22</v>
      </c>
      <c r="G4931" s="4" t="s">
        <v>22</v>
      </c>
      <c r="H4931" s="4" t="s">
        <v>10</v>
      </c>
    </row>
    <row r="4932" spans="1:9">
      <c r="A4932" t="n">
        <v>39841</v>
      </c>
      <c r="B4932" s="32" t="n">
        <v>45</v>
      </c>
      <c r="C4932" s="7" t="n">
        <v>2</v>
      </c>
      <c r="D4932" s="7" t="n">
        <v>3</v>
      </c>
      <c r="E4932" s="7" t="n">
        <v>87.5999984741211</v>
      </c>
      <c r="F4932" s="7" t="n">
        <v>37.6300010681152</v>
      </c>
      <c r="G4932" s="7" t="n">
        <v>-220.979995727539</v>
      </c>
      <c r="H4932" s="7" t="n">
        <v>0</v>
      </c>
    </row>
    <row r="4933" spans="1:9">
      <c r="A4933" t="s">
        <v>4</v>
      </c>
      <c r="B4933" s="4" t="s">
        <v>5</v>
      </c>
      <c r="C4933" s="4" t="s">
        <v>13</v>
      </c>
      <c r="D4933" s="4" t="s">
        <v>13</v>
      </c>
      <c r="E4933" s="4" t="s">
        <v>22</v>
      </c>
      <c r="F4933" s="4" t="s">
        <v>22</v>
      </c>
      <c r="G4933" s="4" t="s">
        <v>22</v>
      </c>
      <c r="H4933" s="4" t="s">
        <v>10</v>
      </c>
      <c r="I4933" s="4" t="s">
        <v>13</v>
      </c>
    </row>
    <row r="4934" spans="1:9">
      <c r="A4934" t="n">
        <v>39858</v>
      </c>
      <c r="B4934" s="32" t="n">
        <v>45</v>
      </c>
      <c r="C4934" s="7" t="n">
        <v>4</v>
      </c>
      <c r="D4934" s="7" t="n">
        <v>3</v>
      </c>
      <c r="E4934" s="7" t="n">
        <v>1.82000005245209</v>
      </c>
      <c r="F4934" s="7" t="n">
        <v>122.76000213623</v>
      </c>
      <c r="G4934" s="7" t="n">
        <v>0</v>
      </c>
      <c r="H4934" s="7" t="n">
        <v>0</v>
      </c>
      <c r="I4934" s="7" t="n">
        <v>0</v>
      </c>
    </row>
    <row r="4935" spans="1:9">
      <c r="A4935" t="s">
        <v>4</v>
      </c>
      <c r="B4935" s="4" t="s">
        <v>5</v>
      </c>
      <c r="C4935" s="4" t="s">
        <v>13</v>
      </c>
      <c r="D4935" s="4" t="s">
        <v>13</v>
      </c>
      <c r="E4935" s="4" t="s">
        <v>22</v>
      </c>
      <c r="F4935" s="4" t="s">
        <v>10</v>
      </c>
    </row>
    <row r="4936" spans="1:9">
      <c r="A4936" t="n">
        <v>39876</v>
      </c>
      <c r="B4936" s="32" t="n">
        <v>45</v>
      </c>
      <c r="C4936" s="7" t="n">
        <v>5</v>
      </c>
      <c r="D4936" s="7" t="n">
        <v>3</v>
      </c>
      <c r="E4936" s="7" t="n">
        <v>5.90000009536743</v>
      </c>
      <c r="F4936" s="7" t="n">
        <v>0</v>
      </c>
    </row>
    <row r="4937" spans="1:9">
      <c r="A4937" t="s">
        <v>4</v>
      </c>
      <c r="B4937" s="4" t="s">
        <v>5</v>
      </c>
      <c r="C4937" s="4" t="s">
        <v>13</v>
      </c>
      <c r="D4937" s="4" t="s">
        <v>13</v>
      </c>
      <c r="E4937" s="4" t="s">
        <v>22</v>
      </c>
      <c r="F4937" s="4" t="s">
        <v>10</v>
      </c>
    </row>
    <row r="4938" spans="1:9">
      <c r="A4938" t="n">
        <v>39885</v>
      </c>
      <c r="B4938" s="32" t="n">
        <v>45</v>
      </c>
      <c r="C4938" s="7" t="n">
        <v>11</v>
      </c>
      <c r="D4938" s="7" t="n">
        <v>3</v>
      </c>
      <c r="E4938" s="7" t="n">
        <v>33.7000007629395</v>
      </c>
      <c r="F4938" s="7" t="n">
        <v>0</v>
      </c>
    </row>
    <row r="4939" spans="1:9">
      <c r="A4939" t="s">
        <v>4</v>
      </c>
      <c r="B4939" s="4" t="s">
        <v>5</v>
      </c>
      <c r="C4939" s="4" t="s">
        <v>13</v>
      </c>
      <c r="D4939" s="4" t="s">
        <v>13</v>
      </c>
      <c r="E4939" s="4" t="s">
        <v>22</v>
      </c>
      <c r="F4939" s="4" t="s">
        <v>22</v>
      </c>
      <c r="G4939" s="4" t="s">
        <v>22</v>
      </c>
      <c r="H4939" s="4" t="s">
        <v>10</v>
      </c>
    </row>
    <row r="4940" spans="1:9">
      <c r="A4940" t="n">
        <v>39894</v>
      </c>
      <c r="B4940" s="32" t="n">
        <v>45</v>
      </c>
      <c r="C4940" s="7" t="n">
        <v>2</v>
      </c>
      <c r="D4940" s="7" t="n">
        <v>3</v>
      </c>
      <c r="E4940" s="7" t="n">
        <v>87.3399963378906</v>
      </c>
      <c r="F4940" s="7" t="n">
        <v>37.3899993896484</v>
      </c>
      <c r="G4940" s="7" t="n">
        <v>-219.25</v>
      </c>
      <c r="H4940" s="7" t="n">
        <v>4000</v>
      </c>
    </row>
    <row r="4941" spans="1:9">
      <c r="A4941" t="s">
        <v>4</v>
      </c>
      <c r="B4941" s="4" t="s">
        <v>5</v>
      </c>
      <c r="C4941" s="4" t="s">
        <v>13</v>
      </c>
      <c r="D4941" s="4" t="s">
        <v>13</v>
      </c>
      <c r="E4941" s="4" t="s">
        <v>22</v>
      </c>
      <c r="F4941" s="4" t="s">
        <v>22</v>
      </c>
      <c r="G4941" s="4" t="s">
        <v>22</v>
      </c>
      <c r="H4941" s="4" t="s">
        <v>10</v>
      </c>
      <c r="I4941" s="4" t="s">
        <v>13</v>
      </c>
    </row>
    <row r="4942" spans="1:9">
      <c r="A4942" t="n">
        <v>39911</v>
      </c>
      <c r="B4942" s="32" t="n">
        <v>45</v>
      </c>
      <c r="C4942" s="7" t="n">
        <v>4</v>
      </c>
      <c r="D4942" s="7" t="n">
        <v>3</v>
      </c>
      <c r="E4942" s="7" t="n">
        <v>353.119995117188</v>
      </c>
      <c r="F4942" s="7" t="n">
        <v>62.8300018310547</v>
      </c>
      <c r="G4942" s="7" t="n">
        <v>0</v>
      </c>
      <c r="H4942" s="7" t="n">
        <v>4000</v>
      </c>
      <c r="I4942" s="7" t="n">
        <v>1</v>
      </c>
    </row>
    <row r="4943" spans="1:9">
      <c r="A4943" t="s">
        <v>4</v>
      </c>
      <c r="B4943" s="4" t="s">
        <v>5</v>
      </c>
      <c r="C4943" s="4" t="s">
        <v>13</v>
      </c>
      <c r="D4943" s="4" t="s">
        <v>13</v>
      </c>
      <c r="E4943" s="4" t="s">
        <v>22</v>
      </c>
      <c r="F4943" s="4" t="s">
        <v>10</v>
      </c>
    </row>
    <row r="4944" spans="1:9">
      <c r="A4944" t="n">
        <v>39929</v>
      </c>
      <c r="B4944" s="32" t="n">
        <v>45</v>
      </c>
      <c r="C4944" s="7" t="n">
        <v>5</v>
      </c>
      <c r="D4944" s="7" t="n">
        <v>3</v>
      </c>
      <c r="E4944" s="7" t="n">
        <v>4.90000009536743</v>
      </c>
      <c r="F4944" s="7" t="n">
        <v>4000</v>
      </c>
    </row>
    <row r="4945" spans="1:9">
      <c r="A4945" t="s">
        <v>4</v>
      </c>
      <c r="B4945" s="4" t="s">
        <v>5</v>
      </c>
      <c r="C4945" s="4" t="s">
        <v>13</v>
      </c>
      <c r="D4945" s="4" t="s">
        <v>10</v>
      </c>
    </row>
    <row r="4946" spans="1:9">
      <c r="A4946" t="n">
        <v>39938</v>
      </c>
      <c r="B4946" s="34" t="n">
        <v>58</v>
      </c>
      <c r="C4946" s="7" t="n">
        <v>255</v>
      </c>
      <c r="D4946" s="7" t="n">
        <v>0</v>
      </c>
    </row>
    <row r="4947" spans="1:9">
      <c r="A4947" t="s">
        <v>4</v>
      </c>
      <c r="B4947" s="4" t="s">
        <v>5</v>
      </c>
      <c r="C4947" s="4" t="s">
        <v>10</v>
      </c>
      <c r="D4947" s="4" t="s">
        <v>13</v>
      </c>
    </row>
    <row r="4948" spans="1:9">
      <c r="A4948" t="n">
        <v>39942</v>
      </c>
      <c r="B4948" s="56" t="n">
        <v>56</v>
      </c>
      <c r="C4948" s="7" t="n">
        <v>0</v>
      </c>
      <c r="D4948" s="7" t="n">
        <v>0</v>
      </c>
    </row>
    <row r="4949" spans="1:9">
      <c r="A4949" t="s">
        <v>4</v>
      </c>
      <c r="B4949" s="4" t="s">
        <v>5</v>
      </c>
      <c r="C4949" s="4" t="s">
        <v>10</v>
      </c>
      <c r="D4949" s="4" t="s">
        <v>22</v>
      </c>
      <c r="E4949" s="4" t="s">
        <v>22</v>
      </c>
      <c r="F4949" s="4" t="s">
        <v>13</v>
      </c>
    </row>
    <row r="4950" spans="1:9">
      <c r="A4950" t="n">
        <v>39946</v>
      </c>
      <c r="B4950" s="70" t="n">
        <v>52</v>
      </c>
      <c r="C4950" s="7" t="n">
        <v>0</v>
      </c>
      <c r="D4950" s="7" t="n">
        <v>265.899993896484</v>
      </c>
      <c r="E4950" s="7" t="n">
        <v>10</v>
      </c>
      <c r="F4950" s="7" t="n">
        <v>0</v>
      </c>
    </row>
    <row r="4951" spans="1:9">
      <c r="A4951" t="s">
        <v>4</v>
      </c>
      <c r="B4951" s="4" t="s">
        <v>5</v>
      </c>
      <c r="C4951" s="4" t="s">
        <v>10</v>
      </c>
      <c r="D4951" s="4" t="s">
        <v>13</v>
      </c>
    </row>
    <row r="4952" spans="1:9">
      <c r="A4952" t="n">
        <v>39958</v>
      </c>
      <c r="B4952" s="56" t="n">
        <v>56</v>
      </c>
      <c r="C4952" s="7" t="n">
        <v>7032</v>
      </c>
      <c r="D4952" s="7" t="n">
        <v>0</v>
      </c>
    </row>
    <row r="4953" spans="1:9">
      <c r="A4953" t="s">
        <v>4</v>
      </c>
      <c r="B4953" s="4" t="s">
        <v>5</v>
      </c>
      <c r="C4953" s="4" t="s">
        <v>10</v>
      </c>
      <c r="D4953" s="4" t="s">
        <v>22</v>
      </c>
      <c r="E4953" s="4" t="s">
        <v>22</v>
      </c>
      <c r="F4953" s="4" t="s">
        <v>13</v>
      </c>
    </row>
    <row r="4954" spans="1:9">
      <c r="A4954" t="n">
        <v>39962</v>
      </c>
      <c r="B4954" s="70" t="n">
        <v>52</v>
      </c>
      <c r="C4954" s="7" t="n">
        <v>7032</v>
      </c>
      <c r="D4954" s="7" t="n">
        <v>265.899993896484</v>
      </c>
      <c r="E4954" s="7" t="n">
        <v>10</v>
      </c>
      <c r="F4954" s="7" t="n">
        <v>0</v>
      </c>
    </row>
    <row r="4955" spans="1:9">
      <c r="A4955" t="s">
        <v>4</v>
      </c>
      <c r="B4955" s="4" t="s">
        <v>5</v>
      </c>
      <c r="C4955" s="4" t="s">
        <v>10</v>
      </c>
      <c r="D4955" s="4" t="s">
        <v>13</v>
      </c>
    </row>
    <row r="4956" spans="1:9">
      <c r="A4956" t="n">
        <v>39974</v>
      </c>
      <c r="B4956" s="56" t="n">
        <v>56</v>
      </c>
      <c r="C4956" s="7" t="n">
        <v>16</v>
      </c>
      <c r="D4956" s="7" t="n">
        <v>0</v>
      </c>
    </row>
    <row r="4957" spans="1:9">
      <c r="A4957" t="s">
        <v>4</v>
      </c>
      <c r="B4957" s="4" t="s">
        <v>5</v>
      </c>
      <c r="C4957" s="4" t="s">
        <v>10</v>
      </c>
      <c r="D4957" s="4" t="s">
        <v>22</v>
      </c>
      <c r="E4957" s="4" t="s">
        <v>22</v>
      </c>
      <c r="F4957" s="4" t="s">
        <v>13</v>
      </c>
    </row>
    <row r="4958" spans="1:9">
      <c r="A4958" t="n">
        <v>39978</v>
      </c>
      <c r="B4958" s="70" t="n">
        <v>52</v>
      </c>
      <c r="C4958" s="7" t="n">
        <v>16</v>
      </c>
      <c r="D4958" s="7" t="n">
        <v>265.899993896484</v>
      </c>
      <c r="E4958" s="7" t="n">
        <v>10</v>
      </c>
      <c r="F4958" s="7" t="n">
        <v>0</v>
      </c>
    </row>
    <row r="4959" spans="1:9">
      <c r="A4959" t="s">
        <v>4</v>
      </c>
      <c r="B4959" s="4" t="s">
        <v>5</v>
      </c>
      <c r="C4959" s="4" t="s">
        <v>13</v>
      </c>
      <c r="D4959" s="4" t="s">
        <v>10</v>
      </c>
    </row>
    <row r="4960" spans="1:9">
      <c r="A4960" t="n">
        <v>39990</v>
      </c>
      <c r="B4960" s="32" t="n">
        <v>45</v>
      </c>
      <c r="C4960" s="7" t="n">
        <v>7</v>
      </c>
      <c r="D4960" s="7" t="n">
        <v>255</v>
      </c>
    </row>
    <row r="4961" spans="1:6">
      <c r="A4961" t="s">
        <v>4</v>
      </c>
      <c r="B4961" s="4" t="s">
        <v>5</v>
      </c>
      <c r="C4961" s="4" t="s">
        <v>10</v>
      </c>
    </row>
    <row r="4962" spans="1:6">
      <c r="A4962" t="n">
        <v>39994</v>
      </c>
      <c r="B4962" s="71" t="n">
        <v>54</v>
      </c>
      <c r="C4962" s="7" t="n">
        <v>0</v>
      </c>
    </row>
    <row r="4963" spans="1:6">
      <c r="A4963" t="s">
        <v>4</v>
      </c>
      <c r="B4963" s="4" t="s">
        <v>5</v>
      </c>
      <c r="C4963" s="4" t="s">
        <v>10</v>
      </c>
    </row>
    <row r="4964" spans="1:6">
      <c r="A4964" t="n">
        <v>39997</v>
      </c>
      <c r="B4964" s="71" t="n">
        <v>54</v>
      </c>
      <c r="C4964" s="7" t="n">
        <v>7032</v>
      </c>
    </row>
    <row r="4965" spans="1:6">
      <c r="A4965" t="s">
        <v>4</v>
      </c>
      <c r="B4965" s="4" t="s">
        <v>5</v>
      </c>
      <c r="C4965" s="4" t="s">
        <v>10</v>
      </c>
    </row>
    <row r="4966" spans="1:6">
      <c r="A4966" t="n">
        <v>40000</v>
      </c>
      <c r="B4966" s="71" t="n">
        <v>54</v>
      </c>
      <c r="C4966" s="7" t="n">
        <v>16</v>
      </c>
    </row>
    <row r="4967" spans="1:6">
      <c r="A4967" t="s">
        <v>4</v>
      </c>
      <c r="B4967" s="4" t="s">
        <v>5</v>
      </c>
      <c r="C4967" s="4" t="s">
        <v>13</v>
      </c>
      <c r="D4967" s="4" t="s">
        <v>10</v>
      </c>
      <c r="E4967" s="4" t="s">
        <v>6</v>
      </c>
    </row>
    <row r="4968" spans="1:6">
      <c r="A4968" t="n">
        <v>40003</v>
      </c>
      <c r="B4968" s="36" t="n">
        <v>51</v>
      </c>
      <c r="C4968" s="7" t="n">
        <v>4</v>
      </c>
      <c r="D4968" s="7" t="n">
        <v>0</v>
      </c>
      <c r="E4968" s="7" t="s">
        <v>61</v>
      </c>
    </row>
    <row r="4969" spans="1:6">
      <c r="A4969" t="s">
        <v>4</v>
      </c>
      <c r="B4969" s="4" t="s">
        <v>5</v>
      </c>
      <c r="C4969" s="4" t="s">
        <v>10</v>
      </c>
    </row>
    <row r="4970" spans="1:6">
      <c r="A4970" t="n">
        <v>40016</v>
      </c>
      <c r="B4970" s="30" t="n">
        <v>16</v>
      </c>
      <c r="C4970" s="7" t="n">
        <v>0</v>
      </c>
    </row>
    <row r="4971" spans="1:6">
      <c r="A4971" t="s">
        <v>4</v>
      </c>
      <c r="B4971" s="4" t="s">
        <v>5</v>
      </c>
      <c r="C4971" s="4" t="s">
        <v>10</v>
      </c>
      <c r="D4971" s="4" t="s">
        <v>13</v>
      </c>
      <c r="E4971" s="4" t="s">
        <v>9</v>
      </c>
      <c r="F4971" s="4" t="s">
        <v>37</v>
      </c>
      <c r="G4971" s="4" t="s">
        <v>13</v>
      </c>
      <c r="H4971" s="4" t="s">
        <v>13</v>
      </c>
    </row>
    <row r="4972" spans="1:6">
      <c r="A4972" t="n">
        <v>40019</v>
      </c>
      <c r="B4972" s="37" t="n">
        <v>26</v>
      </c>
      <c r="C4972" s="7" t="n">
        <v>0</v>
      </c>
      <c r="D4972" s="7" t="n">
        <v>17</v>
      </c>
      <c r="E4972" s="7" t="n">
        <v>60712</v>
      </c>
      <c r="F4972" s="7" t="s">
        <v>391</v>
      </c>
      <c r="G4972" s="7" t="n">
        <v>2</v>
      </c>
      <c r="H4972" s="7" t="n">
        <v>0</v>
      </c>
    </row>
    <row r="4973" spans="1:6">
      <c r="A4973" t="s">
        <v>4</v>
      </c>
      <c r="B4973" s="4" t="s">
        <v>5</v>
      </c>
    </row>
    <row r="4974" spans="1:6">
      <c r="A4974" t="n">
        <v>40050</v>
      </c>
      <c r="B4974" s="28" t="n">
        <v>28</v>
      </c>
    </row>
    <row r="4975" spans="1:6">
      <c r="A4975" t="s">
        <v>4</v>
      </c>
      <c r="B4975" s="4" t="s">
        <v>5</v>
      </c>
      <c r="C4975" s="4" t="s">
        <v>13</v>
      </c>
      <c r="D4975" s="4" t="s">
        <v>10</v>
      </c>
      <c r="E4975" s="4" t="s">
        <v>6</v>
      </c>
    </row>
    <row r="4976" spans="1:6">
      <c r="A4976" t="n">
        <v>40051</v>
      </c>
      <c r="B4976" s="36" t="n">
        <v>51</v>
      </c>
      <c r="C4976" s="7" t="n">
        <v>4</v>
      </c>
      <c r="D4976" s="7" t="n">
        <v>16</v>
      </c>
      <c r="E4976" s="7" t="s">
        <v>347</v>
      </c>
    </row>
    <row r="4977" spans="1:8">
      <c r="A4977" t="s">
        <v>4</v>
      </c>
      <c r="B4977" s="4" t="s">
        <v>5</v>
      </c>
      <c r="C4977" s="4" t="s">
        <v>10</v>
      </c>
    </row>
    <row r="4978" spans="1:8">
      <c r="A4978" t="n">
        <v>40065</v>
      </c>
      <c r="B4978" s="30" t="n">
        <v>16</v>
      </c>
      <c r="C4978" s="7" t="n">
        <v>0</v>
      </c>
    </row>
    <row r="4979" spans="1:8">
      <c r="A4979" t="s">
        <v>4</v>
      </c>
      <c r="B4979" s="4" t="s">
        <v>5</v>
      </c>
      <c r="C4979" s="4" t="s">
        <v>10</v>
      </c>
      <c r="D4979" s="4" t="s">
        <v>13</v>
      </c>
      <c r="E4979" s="4" t="s">
        <v>9</v>
      </c>
      <c r="F4979" s="4" t="s">
        <v>37</v>
      </c>
      <c r="G4979" s="4" t="s">
        <v>13</v>
      </c>
      <c r="H4979" s="4" t="s">
        <v>13</v>
      </c>
      <c r="I4979" s="4" t="s">
        <v>13</v>
      </c>
      <c r="J4979" s="4" t="s">
        <v>9</v>
      </c>
      <c r="K4979" s="4" t="s">
        <v>37</v>
      </c>
      <c r="L4979" s="4" t="s">
        <v>13</v>
      </c>
      <c r="M4979" s="4" t="s">
        <v>13</v>
      </c>
    </row>
    <row r="4980" spans="1:8">
      <c r="A4980" t="n">
        <v>40068</v>
      </c>
      <c r="B4980" s="37" t="n">
        <v>26</v>
      </c>
      <c r="C4980" s="7" t="n">
        <v>16</v>
      </c>
      <c r="D4980" s="7" t="n">
        <v>17</v>
      </c>
      <c r="E4980" s="7" t="n">
        <v>60713</v>
      </c>
      <c r="F4980" s="7" t="s">
        <v>392</v>
      </c>
      <c r="G4980" s="7" t="n">
        <v>2</v>
      </c>
      <c r="H4980" s="7" t="n">
        <v>3</v>
      </c>
      <c r="I4980" s="7" t="n">
        <v>17</v>
      </c>
      <c r="J4980" s="7" t="n">
        <v>60714</v>
      </c>
      <c r="K4980" s="7" t="s">
        <v>393</v>
      </c>
      <c r="L4980" s="7" t="n">
        <v>2</v>
      </c>
      <c r="M4980" s="7" t="n">
        <v>0</v>
      </c>
    </row>
    <row r="4981" spans="1:8">
      <c r="A4981" t="s">
        <v>4</v>
      </c>
      <c r="B4981" s="4" t="s">
        <v>5</v>
      </c>
    </row>
    <row r="4982" spans="1:8">
      <c r="A4982" t="n">
        <v>40197</v>
      </c>
      <c r="B4982" s="28" t="n">
        <v>28</v>
      </c>
    </row>
    <row r="4983" spans="1:8">
      <c r="A4983" t="s">
        <v>4</v>
      </c>
      <c r="B4983" s="4" t="s">
        <v>5</v>
      </c>
      <c r="C4983" s="4" t="s">
        <v>13</v>
      </c>
      <c r="D4983" s="4" t="s">
        <v>10</v>
      </c>
      <c r="E4983" s="4" t="s">
        <v>6</v>
      </c>
    </row>
    <row r="4984" spans="1:8">
      <c r="A4984" t="n">
        <v>40198</v>
      </c>
      <c r="B4984" s="36" t="n">
        <v>51</v>
      </c>
      <c r="C4984" s="7" t="n">
        <v>4</v>
      </c>
      <c r="D4984" s="7" t="n">
        <v>7032</v>
      </c>
      <c r="E4984" s="7" t="s">
        <v>61</v>
      </c>
    </row>
    <row r="4985" spans="1:8">
      <c r="A4985" t="s">
        <v>4</v>
      </c>
      <c r="B4985" s="4" t="s">
        <v>5</v>
      </c>
      <c r="C4985" s="4" t="s">
        <v>10</v>
      </c>
    </row>
    <row r="4986" spans="1:8">
      <c r="A4986" t="n">
        <v>40211</v>
      </c>
      <c r="B4986" s="30" t="n">
        <v>16</v>
      </c>
      <c r="C4986" s="7" t="n">
        <v>0</v>
      </c>
    </row>
    <row r="4987" spans="1:8">
      <c r="A4987" t="s">
        <v>4</v>
      </c>
      <c r="B4987" s="4" t="s">
        <v>5</v>
      </c>
      <c r="C4987" s="4" t="s">
        <v>10</v>
      </c>
      <c r="D4987" s="4" t="s">
        <v>13</v>
      </c>
      <c r="E4987" s="4" t="s">
        <v>9</v>
      </c>
      <c r="F4987" s="4" t="s">
        <v>37</v>
      </c>
      <c r="G4987" s="4" t="s">
        <v>13</v>
      </c>
      <c r="H4987" s="4" t="s">
        <v>13</v>
      </c>
      <c r="I4987" s="4" t="s">
        <v>13</v>
      </c>
      <c r="J4987" s="4" t="s">
        <v>9</v>
      </c>
      <c r="K4987" s="4" t="s">
        <v>37</v>
      </c>
      <c r="L4987" s="4" t="s">
        <v>13</v>
      </c>
      <c r="M4987" s="4" t="s">
        <v>13</v>
      </c>
    </row>
    <row r="4988" spans="1:8">
      <c r="A4988" t="n">
        <v>40214</v>
      </c>
      <c r="B4988" s="37" t="n">
        <v>26</v>
      </c>
      <c r="C4988" s="7" t="n">
        <v>7032</v>
      </c>
      <c r="D4988" s="7" t="n">
        <v>17</v>
      </c>
      <c r="E4988" s="7" t="n">
        <v>60715</v>
      </c>
      <c r="F4988" s="7" t="s">
        <v>394</v>
      </c>
      <c r="G4988" s="7" t="n">
        <v>2</v>
      </c>
      <c r="H4988" s="7" t="n">
        <v>3</v>
      </c>
      <c r="I4988" s="7" t="n">
        <v>17</v>
      </c>
      <c r="J4988" s="7" t="n">
        <v>60716</v>
      </c>
      <c r="K4988" s="7" t="s">
        <v>395</v>
      </c>
      <c r="L4988" s="7" t="n">
        <v>2</v>
      </c>
      <c r="M4988" s="7" t="n">
        <v>0</v>
      </c>
    </row>
    <row r="4989" spans="1:8">
      <c r="A4989" t="s">
        <v>4</v>
      </c>
      <c r="B4989" s="4" t="s">
        <v>5</v>
      </c>
    </row>
    <row r="4990" spans="1:8">
      <c r="A4990" t="n">
        <v>40345</v>
      </c>
      <c r="B4990" s="28" t="n">
        <v>28</v>
      </c>
    </row>
    <row r="4991" spans="1:8">
      <c r="A4991" t="s">
        <v>4</v>
      </c>
      <c r="B4991" s="4" t="s">
        <v>5</v>
      </c>
      <c r="C4991" s="4" t="s">
        <v>10</v>
      </c>
      <c r="D4991" s="4" t="s">
        <v>10</v>
      </c>
      <c r="E4991" s="4" t="s">
        <v>10</v>
      </c>
    </row>
    <row r="4992" spans="1:8">
      <c r="A4992" t="n">
        <v>40346</v>
      </c>
      <c r="B4992" s="58" t="n">
        <v>61</v>
      </c>
      <c r="C4992" s="7" t="n">
        <v>0</v>
      </c>
      <c r="D4992" s="7" t="n">
        <v>65533</v>
      </c>
      <c r="E4992" s="7" t="n">
        <v>1000</v>
      </c>
    </row>
    <row r="4993" spans="1:13">
      <c r="A4993" t="s">
        <v>4</v>
      </c>
      <c r="B4993" s="4" t="s">
        <v>5</v>
      </c>
      <c r="C4993" s="4" t="s">
        <v>10</v>
      </c>
      <c r="D4993" s="4" t="s">
        <v>13</v>
      </c>
      <c r="E4993" s="4" t="s">
        <v>22</v>
      </c>
      <c r="F4993" s="4" t="s">
        <v>10</v>
      </c>
    </row>
    <row r="4994" spans="1:13">
      <c r="A4994" t="n">
        <v>40353</v>
      </c>
      <c r="B4994" s="60" t="n">
        <v>59</v>
      </c>
      <c r="C4994" s="7" t="n">
        <v>0</v>
      </c>
      <c r="D4994" s="7" t="n">
        <v>8</v>
      </c>
      <c r="E4994" s="7" t="n">
        <v>0.150000005960464</v>
      </c>
      <c r="F4994" s="7" t="n">
        <v>0</v>
      </c>
    </row>
    <row r="4995" spans="1:13">
      <c r="A4995" t="s">
        <v>4</v>
      </c>
      <c r="B4995" s="4" t="s">
        <v>5</v>
      </c>
      <c r="C4995" s="4" t="s">
        <v>10</v>
      </c>
    </row>
    <row r="4996" spans="1:13">
      <c r="A4996" t="n">
        <v>40363</v>
      </c>
      <c r="B4996" s="30" t="n">
        <v>16</v>
      </c>
      <c r="C4996" s="7" t="n">
        <v>1500</v>
      </c>
    </row>
    <row r="4997" spans="1:13">
      <c r="A4997" t="s">
        <v>4</v>
      </c>
      <c r="B4997" s="4" t="s">
        <v>5</v>
      </c>
      <c r="C4997" s="4" t="s">
        <v>10</v>
      </c>
      <c r="D4997" s="4" t="s">
        <v>13</v>
      </c>
      <c r="E4997" s="4" t="s">
        <v>22</v>
      </c>
      <c r="F4997" s="4" t="s">
        <v>10</v>
      </c>
    </row>
    <row r="4998" spans="1:13">
      <c r="A4998" t="n">
        <v>40366</v>
      </c>
      <c r="B4998" s="60" t="n">
        <v>59</v>
      </c>
      <c r="C4998" s="7" t="n">
        <v>0</v>
      </c>
      <c r="D4998" s="7" t="n">
        <v>255</v>
      </c>
      <c r="E4998" s="7" t="n">
        <v>0</v>
      </c>
      <c r="F4998" s="7" t="n">
        <v>0</v>
      </c>
    </row>
    <row r="4999" spans="1:13">
      <c r="A4999" t="s">
        <v>4</v>
      </c>
      <c r="B4999" s="4" t="s">
        <v>5</v>
      </c>
      <c r="C4999" s="4" t="s">
        <v>10</v>
      </c>
      <c r="D4999" s="4" t="s">
        <v>10</v>
      </c>
      <c r="E4999" s="4" t="s">
        <v>10</v>
      </c>
    </row>
    <row r="5000" spans="1:13">
      <c r="A5000" t="n">
        <v>40376</v>
      </c>
      <c r="B5000" s="58" t="n">
        <v>61</v>
      </c>
      <c r="C5000" s="7" t="n">
        <v>0</v>
      </c>
      <c r="D5000" s="7" t="n">
        <v>7032</v>
      </c>
      <c r="E5000" s="7" t="n">
        <v>1000</v>
      </c>
    </row>
    <row r="5001" spans="1:13">
      <c r="A5001" t="s">
        <v>4</v>
      </c>
      <c r="B5001" s="4" t="s">
        <v>5</v>
      </c>
      <c r="C5001" s="4" t="s">
        <v>10</v>
      </c>
      <c r="D5001" s="4" t="s">
        <v>10</v>
      </c>
      <c r="E5001" s="4" t="s">
        <v>22</v>
      </c>
      <c r="F5001" s="4" t="s">
        <v>13</v>
      </c>
    </row>
    <row r="5002" spans="1:13">
      <c r="A5002" t="n">
        <v>40383</v>
      </c>
      <c r="B5002" s="62" t="n">
        <v>53</v>
      </c>
      <c r="C5002" s="7" t="n">
        <v>0</v>
      </c>
      <c r="D5002" s="7" t="n">
        <v>7032</v>
      </c>
      <c r="E5002" s="7" t="n">
        <v>10</v>
      </c>
      <c r="F5002" s="7" t="n">
        <v>0</v>
      </c>
    </row>
    <row r="5003" spans="1:13">
      <c r="A5003" t="s">
        <v>4</v>
      </c>
      <c r="B5003" s="4" t="s">
        <v>5</v>
      </c>
      <c r="C5003" s="4" t="s">
        <v>10</v>
      </c>
    </row>
    <row r="5004" spans="1:13">
      <c r="A5004" t="n">
        <v>40393</v>
      </c>
      <c r="B5004" s="71" t="n">
        <v>54</v>
      </c>
      <c r="C5004" s="7" t="n">
        <v>0</v>
      </c>
    </row>
    <row r="5005" spans="1:13">
      <c r="A5005" t="s">
        <v>4</v>
      </c>
      <c r="B5005" s="4" t="s">
        <v>5</v>
      </c>
      <c r="C5005" s="4" t="s">
        <v>10</v>
      </c>
      <c r="D5005" s="4" t="s">
        <v>13</v>
      </c>
      <c r="E5005" s="4" t="s">
        <v>6</v>
      </c>
      <c r="F5005" s="4" t="s">
        <v>22</v>
      </c>
      <c r="G5005" s="4" t="s">
        <v>22</v>
      </c>
      <c r="H5005" s="4" t="s">
        <v>22</v>
      </c>
    </row>
    <row r="5006" spans="1:13">
      <c r="A5006" t="n">
        <v>40396</v>
      </c>
      <c r="B5006" s="47" t="n">
        <v>48</v>
      </c>
      <c r="C5006" s="7" t="n">
        <v>0</v>
      </c>
      <c r="D5006" s="7" t="n">
        <v>0</v>
      </c>
      <c r="E5006" s="7" t="s">
        <v>188</v>
      </c>
      <c r="F5006" s="7" t="n">
        <v>-1</v>
      </c>
      <c r="G5006" s="7" t="n">
        <v>1</v>
      </c>
      <c r="H5006" s="7" t="n">
        <v>0</v>
      </c>
    </row>
    <row r="5007" spans="1:13">
      <c r="A5007" t="s">
        <v>4</v>
      </c>
      <c r="B5007" s="4" t="s">
        <v>5</v>
      </c>
      <c r="C5007" s="4" t="s">
        <v>10</v>
      </c>
    </row>
    <row r="5008" spans="1:13">
      <c r="A5008" t="n">
        <v>40424</v>
      </c>
      <c r="B5008" s="30" t="n">
        <v>16</v>
      </c>
      <c r="C5008" s="7" t="n">
        <v>500</v>
      </c>
    </row>
    <row r="5009" spans="1:8">
      <c r="A5009" t="s">
        <v>4</v>
      </c>
      <c r="B5009" s="4" t="s">
        <v>5</v>
      </c>
      <c r="C5009" s="4" t="s">
        <v>13</v>
      </c>
      <c r="D5009" s="4" t="s">
        <v>10</v>
      </c>
      <c r="E5009" s="4" t="s">
        <v>6</v>
      </c>
    </row>
    <row r="5010" spans="1:8">
      <c r="A5010" t="n">
        <v>40427</v>
      </c>
      <c r="B5010" s="36" t="n">
        <v>51</v>
      </c>
      <c r="C5010" s="7" t="n">
        <v>4</v>
      </c>
      <c r="D5010" s="7" t="n">
        <v>0</v>
      </c>
      <c r="E5010" s="7" t="s">
        <v>44</v>
      </c>
    </row>
    <row r="5011" spans="1:8">
      <c r="A5011" t="s">
        <v>4</v>
      </c>
      <c r="B5011" s="4" t="s">
        <v>5</v>
      </c>
      <c r="C5011" s="4" t="s">
        <v>10</v>
      </c>
    </row>
    <row r="5012" spans="1:8">
      <c r="A5012" t="n">
        <v>40440</v>
      </c>
      <c r="B5012" s="30" t="n">
        <v>16</v>
      </c>
      <c r="C5012" s="7" t="n">
        <v>0</v>
      </c>
    </row>
    <row r="5013" spans="1:8">
      <c r="A5013" t="s">
        <v>4</v>
      </c>
      <c r="B5013" s="4" t="s">
        <v>5</v>
      </c>
      <c r="C5013" s="4" t="s">
        <v>10</v>
      </c>
      <c r="D5013" s="4" t="s">
        <v>13</v>
      </c>
      <c r="E5013" s="4" t="s">
        <v>9</v>
      </c>
      <c r="F5013" s="4" t="s">
        <v>37</v>
      </c>
      <c r="G5013" s="4" t="s">
        <v>13</v>
      </c>
      <c r="H5013" s="4" t="s">
        <v>13</v>
      </c>
      <c r="I5013" s="4" t="s">
        <v>13</v>
      </c>
      <c r="J5013" s="4" t="s">
        <v>9</v>
      </c>
      <c r="K5013" s="4" t="s">
        <v>37</v>
      </c>
      <c r="L5013" s="4" t="s">
        <v>13</v>
      </c>
      <c r="M5013" s="4" t="s">
        <v>13</v>
      </c>
    </row>
    <row r="5014" spans="1:8">
      <c r="A5014" t="n">
        <v>40443</v>
      </c>
      <c r="B5014" s="37" t="n">
        <v>26</v>
      </c>
      <c r="C5014" s="7" t="n">
        <v>0</v>
      </c>
      <c r="D5014" s="7" t="n">
        <v>17</v>
      </c>
      <c r="E5014" s="7" t="n">
        <v>60717</v>
      </c>
      <c r="F5014" s="7" t="s">
        <v>396</v>
      </c>
      <c r="G5014" s="7" t="n">
        <v>2</v>
      </c>
      <c r="H5014" s="7" t="n">
        <v>3</v>
      </c>
      <c r="I5014" s="7" t="n">
        <v>17</v>
      </c>
      <c r="J5014" s="7" t="n">
        <v>60718</v>
      </c>
      <c r="K5014" s="7" t="s">
        <v>397</v>
      </c>
      <c r="L5014" s="7" t="n">
        <v>2</v>
      </c>
      <c r="M5014" s="7" t="n">
        <v>0</v>
      </c>
    </row>
    <row r="5015" spans="1:8">
      <c r="A5015" t="s">
        <v>4</v>
      </c>
      <c r="B5015" s="4" t="s">
        <v>5</v>
      </c>
    </row>
    <row r="5016" spans="1:8">
      <c r="A5016" t="n">
        <v>40644</v>
      </c>
      <c r="B5016" s="28" t="n">
        <v>28</v>
      </c>
    </row>
    <row r="5017" spans="1:8">
      <c r="A5017" t="s">
        <v>4</v>
      </c>
      <c r="B5017" s="4" t="s">
        <v>5</v>
      </c>
      <c r="C5017" s="4" t="s">
        <v>10</v>
      </c>
      <c r="D5017" s="4" t="s">
        <v>10</v>
      </c>
      <c r="E5017" s="4" t="s">
        <v>10</v>
      </c>
    </row>
    <row r="5018" spans="1:8">
      <c r="A5018" t="n">
        <v>40645</v>
      </c>
      <c r="B5018" s="58" t="n">
        <v>61</v>
      </c>
      <c r="C5018" s="7" t="n">
        <v>16</v>
      </c>
      <c r="D5018" s="7" t="n">
        <v>7032</v>
      </c>
      <c r="E5018" s="7" t="n">
        <v>1000</v>
      </c>
    </row>
    <row r="5019" spans="1:8">
      <c r="A5019" t="s">
        <v>4</v>
      </c>
      <c r="B5019" s="4" t="s">
        <v>5</v>
      </c>
      <c r="C5019" s="4" t="s">
        <v>10</v>
      </c>
      <c r="D5019" s="4" t="s">
        <v>10</v>
      </c>
      <c r="E5019" s="4" t="s">
        <v>10</v>
      </c>
    </row>
    <row r="5020" spans="1:8">
      <c r="A5020" t="n">
        <v>40652</v>
      </c>
      <c r="B5020" s="58" t="n">
        <v>61</v>
      </c>
      <c r="C5020" s="7" t="n">
        <v>7032</v>
      </c>
      <c r="D5020" s="7" t="n">
        <v>0</v>
      </c>
      <c r="E5020" s="7" t="n">
        <v>1000</v>
      </c>
    </row>
    <row r="5021" spans="1:8">
      <c r="A5021" t="s">
        <v>4</v>
      </c>
      <c r="B5021" s="4" t="s">
        <v>5</v>
      </c>
      <c r="C5021" s="4" t="s">
        <v>10</v>
      </c>
      <c r="D5021" s="4" t="s">
        <v>10</v>
      </c>
      <c r="E5021" s="4" t="s">
        <v>22</v>
      </c>
      <c r="F5021" s="4" t="s">
        <v>13</v>
      </c>
    </row>
    <row r="5022" spans="1:8">
      <c r="A5022" t="n">
        <v>40659</v>
      </c>
      <c r="B5022" s="62" t="n">
        <v>53</v>
      </c>
      <c r="C5022" s="7" t="n">
        <v>16</v>
      </c>
      <c r="D5022" s="7" t="n">
        <v>7032</v>
      </c>
      <c r="E5022" s="7" t="n">
        <v>10</v>
      </c>
      <c r="F5022" s="7" t="n">
        <v>0</v>
      </c>
    </row>
    <row r="5023" spans="1:8">
      <c r="A5023" t="s">
        <v>4</v>
      </c>
      <c r="B5023" s="4" t="s">
        <v>5</v>
      </c>
      <c r="C5023" s="4" t="s">
        <v>10</v>
      </c>
      <c r="D5023" s="4" t="s">
        <v>10</v>
      </c>
      <c r="E5023" s="4" t="s">
        <v>22</v>
      </c>
      <c r="F5023" s="4" t="s">
        <v>13</v>
      </c>
    </row>
    <row r="5024" spans="1:8">
      <c r="A5024" t="n">
        <v>40669</v>
      </c>
      <c r="B5024" s="62" t="n">
        <v>53</v>
      </c>
      <c r="C5024" s="7" t="n">
        <v>7032</v>
      </c>
      <c r="D5024" s="7" t="n">
        <v>0</v>
      </c>
      <c r="E5024" s="7" t="n">
        <v>10</v>
      </c>
      <c r="F5024" s="7" t="n">
        <v>0</v>
      </c>
    </row>
    <row r="5025" spans="1:13">
      <c r="A5025" t="s">
        <v>4</v>
      </c>
      <c r="B5025" s="4" t="s">
        <v>5</v>
      </c>
      <c r="C5025" s="4" t="s">
        <v>10</v>
      </c>
    </row>
    <row r="5026" spans="1:13">
      <c r="A5026" t="n">
        <v>40679</v>
      </c>
      <c r="B5026" s="71" t="n">
        <v>54</v>
      </c>
      <c r="C5026" s="7" t="n">
        <v>16</v>
      </c>
    </row>
    <row r="5027" spans="1:13">
      <c r="A5027" t="s">
        <v>4</v>
      </c>
      <c r="B5027" s="4" t="s">
        <v>5</v>
      </c>
      <c r="C5027" s="4" t="s">
        <v>10</v>
      </c>
    </row>
    <row r="5028" spans="1:13">
      <c r="A5028" t="n">
        <v>40682</v>
      </c>
      <c r="B5028" s="71" t="n">
        <v>54</v>
      </c>
      <c r="C5028" s="7" t="n">
        <v>7032</v>
      </c>
    </row>
    <row r="5029" spans="1:13">
      <c r="A5029" t="s">
        <v>4</v>
      </c>
      <c r="B5029" s="4" t="s">
        <v>5</v>
      </c>
      <c r="C5029" s="4" t="s">
        <v>13</v>
      </c>
      <c r="D5029" s="4" t="s">
        <v>10</v>
      </c>
      <c r="E5029" s="4" t="s">
        <v>6</v>
      </c>
    </row>
    <row r="5030" spans="1:13">
      <c r="A5030" t="n">
        <v>40685</v>
      </c>
      <c r="B5030" s="36" t="n">
        <v>51</v>
      </c>
      <c r="C5030" s="7" t="n">
        <v>4</v>
      </c>
      <c r="D5030" s="7" t="n">
        <v>16</v>
      </c>
      <c r="E5030" s="7" t="s">
        <v>44</v>
      </c>
    </row>
    <row r="5031" spans="1:13">
      <c r="A5031" t="s">
        <v>4</v>
      </c>
      <c r="B5031" s="4" t="s">
        <v>5</v>
      </c>
      <c r="C5031" s="4" t="s">
        <v>10</v>
      </c>
    </row>
    <row r="5032" spans="1:13">
      <c r="A5032" t="n">
        <v>40698</v>
      </c>
      <c r="B5032" s="30" t="n">
        <v>16</v>
      </c>
      <c r="C5032" s="7" t="n">
        <v>0</v>
      </c>
    </row>
    <row r="5033" spans="1:13">
      <c r="A5033" t="s">
        <v>4</v>
      </c>
      <c r="B5033" s="4" t="s">
        <v>5</v>
      </c>
      <c r="C5033" s="4" t="s">
        <v>10</v>
      </c>
      <c r="D5033" s="4" t="s">
        <v>13</v>
      </c>
      <c r="E5033" s="4" t="s">
        <v>9</v>
      </c>
      <c r="F5033" s="4" t="s">
        <v>37</v>
      </c>
      <c r="G5033" s="4" t="s">
        <v>13</v>
      </c>
      <c r="H5033" s="4" t="s">
        <v>13</v>
      </c>
    </row>
    <row r="5034" spans="1:13">
      <c r="A5034" t="n">
        <v>40701</v>
      </c>
      <c r="B5034" s="37" t="n">
        <v>26</v>
      </c>
      <c r="C5034" s="7" t="n">
        <v>16</v>
      </c>
      <c r="D5034" s="7" t="n">
        <v>17</v>
      </c>
      <c r="E5034" s="7" t="n">
        <v>60719</v>
      </c>
      <c r="F5034" s="7" t="s">
        <v>398</v>
      </c>
      <c r="G5034" s="7" t="n">
        <v>2</v>
      </c>
      <c r="H5034" s="7" t="n">
        <v>0</v>
      </c>
    </row>
    <row r="5035" spans="1:13">
      <c r="A5035" t="s">
        <v>4</v>
      </c>
      <c r="B5035" s="4" t="s">
        <v>5</v>
      </c>
    </row>
    <row r="5036" spans="1:13">
      <c r="A5036" t="n">
        <v>40818</v>
      </c>
      <c r="B5036" s="28" t="n">
        <v>28</v>
      </c>
    </row>
    <row r="5037" spans="1:13">
      <c r="A5037" t="s">
        <v>4</v>
      </c>
      <c r="B5037" s="4" t="s">
        <v>5</v>
      </c>
      <c r="C5037" s="4" t="s">
        <v>13</v>
      </c>
      <c r="D5037" s="4" t="s">
        <v>10</v>
      </c>
      <c r="E5037" s="4" t="s">
        <v>6</v>
      </c>
    </row>
    <row r="5038" spans="1:13">
      <c r="A5038" t="n">
        <v>40819</v>
      </c>
      <c r="B5038" s="36" t="n">
        <v>51</v>
      </c>
      <c r="C5038" s="7" t="n">
        <v>4</v>
      </c>
      <c r="D5038" s="7" t="n">
        <v>7032</v>
      </c>
      <c r="E5038" s="7" t="s">
        <v>281</v>
      </c>
    </row>
    <row r="5039" spans="1:13">
      <c r="A5039" t="s">
        <v>4</v>
      </c>
      <c r="B5039" s="4" t="s">
        <v>5</v>
      </c>
      <c r="C5039" s="4" t="s">
        <v>10</v>
      </c>
    </row>
    <row r="5040" spans="1:13">
      <c r="A5040" t="n">
        <v>40833</v>
      </c>
      <c r="B5040" s="30" t="n">
        <v>16</v>
      </c>
      <c r="C5040" s="7" t="n">
        <v>0</v>
      </c>
    </row>
    <row r="5041" spans="1:8">
      <c r="A5041" t="s">
        <v>4</v>
      </c>
      <c r="B5041" s="4" t="s">
        <v>5</v>
      </c>
      <c r="C5041" s="4" t="s">
        <v>10</v>
      </c>
      <c r="D5041" s="4" t="s">
        <v>13</v>
      </c>
      <c r="E5041" s="4" t="s">
        <v>9</v>
      </c>
      <c r="F5041" s="4" t="s">
        <v>37</v>
      </c>
      <c r="G5041" s="4" t="s">
        <v>13</v>
      </c>
      <c r="H5041" s="4" t="s">
        <v>13</v>
      </c>
      <c r="I5041" s="4" t="s">
        <v>13</v>
      </c>
      <c r="J5041" s="4" t="s">
        <v>9</v>
      </c>
      <c r="K5041" s="4" t="s">
        <v>37</v>
      </c>
      <c r="L5041" s="4" t="s">
        <v>13</v>
      </c>
      <c r="M5041" s="4" t="s">
        <v>13</v>
      </c>
      <c r="N5041" s="4" t="s">
        <v>13</v>
      </c>
      <c r="O5041" s="4" t="s">
        <v>9</v>
      </c>
      <c r="P5041" s="4" t="s">
        <v>37</v>
      </c>
      <c r="Q5041" s="4" t="s">
        <v>13</v>
      </c>
      <c r="R5041" s="4" t="s">
        <v>13</v>
      </c>
    </row>
    <row r="5042" spans="1:8">
      <c r="A5042" t="n">
        <v>40836</v>
      </c>
      <c r="B5042" s="37" t="n">
        <v>26</v>
      </c>
      <c r="C5042" s="7" t="n">
        <v>7032</v>
      </c>
      <c r="D5042" s="7" t="n">
        <v>17</v>
      </c>
      <c r="E5042" s="7" t="n">
        <v>60720</v>
      </c>
      <c r="F5042" s="7" t="s">
        <v>399</v>
      </c>
      <c r="G5042" s="7" t="n">
        <v>2</v>
      </c>
      <c r="H5042" s="7" t="n">
        <v>3</v>
      </c>
      <c r="I5042" s="7" t="n">
        <v>17</v>
      </c>
      <c r="J5042" s="7" t="n">
        <v>60721</v>
      </c>
      <c r="K5042" s="7" t="s">
        <v>400</v>
      </c>
      <c r="L5042" s="7" t="n">
        <v>2</v>
      </c>
      <c r="M5042" s="7" t="n">
        <v>3</v>
      </c>
      <c r="N5042" s="7" t="n">
        <v>17</v>
      </c>
      <c r="O5042" s="7" t="n">
        <v>60722</v>
      </c>
      <c r="P5042" s="7" t="s">
        <v>401</v>
      </c>
      <c r="Q5042" s="7" t="n">
        <v>2</v>
      </c>
      <c r="R5042" s="7" t="n">
        <v>0</v>
      </c>
    </row>
    <row r="5043" spans="1:8">
      <c r="A5043" t="s">
        <v>4</v>
      </c>
      <c r="B5043" s="4" t="s">
        <v>5</v>
      </c>
    </row>
    <row r="5044" spans="1:8">
      <c r="A5044" t="n">
        <v>41132</v>
      </c>
      <c r="B5044" s="28" t="n">
        <v>28</v>
      </c>
    </row>
    <row r="5045" spans="1:8">
      <c r="A5045" t="s">
        <v>4</v>
      </c>
      <c r="B5045" s="4" t="s">
        <v>5</v>
      </c>
      <c r="C5045" s="4" t="s">
        <v>13</v>
      </c>
      <c r="D5045" s="4" t="s">
        <v>10</v>
      </c>
      <c r="E5045" s="4" t="s">
        <v>6</v>
      </c>
    </row>
    <row r="5046" spans="1:8">
      <c r="A5046" t="n">
        <v>41133</v>
      </c>
      <c r="B5046" s="36" t="n">
        <v>51</v>
      </c>
      <c r="C5046" s="7" t="n">
        <v>4</v>
      </c>
      <c r="D5046" s="7" t="n">
        <v>0</v>
      </c>
      <c r="E5046" s="7" t="s">
        <v>347</v>
      </c>
    </row>
    <row r="5047" spans="1:8">
      <c r="A5047" t="s">
        <v>4</v>
      </c>
      <c r="B5047" s="4" t="s">
        <v>5</v>
      </c>
      <c r="C5047" s="4" t="s">
        <v>10</v>
      </c>
    </row>
    <row r="5048" spans="1:8">
      <c r="A5048" t="n">
        <v>41147</v>
      </c>
      <c r="B5048" s="30" t="n">
        <v>16</v>
      </c>
      <c r="C5048" s="7" t="n">
        <v>0</v>
      </c>
    </row>
    <row r="5049" spans="1:8">
      <c r="A5049" t="s">
        <v>4</v>
      </c>
      <c r="B5049" s="4" t="s">
        <v>5</v>
      </c>
      <c r="C5049" s="4" t="s">
        <v>10</v>
      </c>
      <c r="D5049" s="4" t="s">
        <v>13</v>
      </c>
      <c r="E5049" s="4" t="s">
        <v>9</v>
      </c>
      <c r="F5049" s="4" t="s">
        <v>37</v>
      </c>
      <c r="G5049" s="4" t="s">
        <v>13</v>
      </c>
      <c r="H5049" s="4" t="s">
        <v>13</v>
      </c>
    </row>
    <row r="5050" spans="1:8">
      <c r="A5050" t="n">
        <v>41150</v>
      </c>
      <c r="B5050" s="37" t="n">
        <v>26</v>
      </c>
      <c r="C5050" s="7" t="n">
        <v>0</v>
      </c>
      <c r="D5050" s="7" t="n">
        <v>17</v>
      </c>
      <c r="E5050" s="7" t="n">
        <v>60723</v>
      </c>
      <c r="F5050" s="7" t="s">
        <v>402</v>
      </c>
      <c r="G5050" s="7" t="n">
        <v>2</v>
      </c>
      <c r="H5050" s="7" t="n">
        <v>0</v>
      </c>
    </row>
    <row r="5051" spans="1:8">
      <c r="A5051" t="s">
        <v>4</v>
      </c>
      <c r="B5051" s="4" t="s">
        <v>5</v>
      </c>
    </row>
    <row r="5052" spans="1:8">
      <c r="A5052" t="n">
        <v>41307</v>
      </c>
      <c r="B5052" s="28" t="n">
        <v>28</v>
      </c>
    </row>
    <row r="5053" spans="1:8">
      <c r="A5053" t="s">
        <v>4</v>
      </c>
      <c r="B5053" s="4" t="s">
        <v>5</v>
      </c>
      <c r="C5053" s="4" t="s">
        <v>10</v>
      </c>
      <c r="D5053" s="4" t="s">
        <v>13</v>
      </c>
      <c r="E5053" s="4" t="s">
        <v>6</v>
      </c>
      <c r="F5053" s="4" t="s">
        <v>22</v>
      </c>
      <c r="G5053" s="4" t="s">
        <v>22</v>
      </c>
      <c r="H5053" s="4" t="s">
        <v>22</v>
      </c>
    </row>
    <row r="5054" spans="1:8">
      <c r="A5054" t="n">
        <v>41308</v>
      </c>
      <c r="B5054" s="47" t="n">
        <v>48</v>
      </c>
      <c r="C5054" s="7" t="n">
        <v>16</v>
      </c>
      <c r="D5054" s="7" t="n">
        <v>0</v>
      </c>
      <c r="E5054" s="7" t="s">
        <v>246</v>
      </c>
      <c r="F5054" s="7" t="n">
        <v>-1</v>
      </c>
      <c r="G5054" s="7" t="n">
        <v>1</v>
      </c>
      <c r="H5054" s="7" t="n">
        <v>0</v>
      </c>
    </row>
    <row r="5055" spans="1:8">
      <c r="A5055" t="s">
        <v>4</v>
      </c>
      <c r="B5055" s="4" t="s">
        <v>5</v>
      </c>
      <c r="C5055" s="4" t="s">
        <v>10</v>
      </c>
    </row>
    <row r="5056" spans="1:8">
      <c r="A5056" t="n">
        <v>41338</v>
      </c>
      <c r="B5056" s="30" t="n">
        <v>16</v>
      </c>
      <c r="C5056" s="7" t="n">
        <v>500</v>
      </c>
    </row>
    <row r="5057" spans="1:18">
      <c r="A5057" t="s">
        <v>4</v>
      </c>
      <c r="B5057" s="4" t="s">
        <v>5</v>
      </c>
      <c r="C5057" s="4" t="s">
        <v>13</v>
      </c>
      <c r="D5057" s="4" t="s">
        <v>10</v>
      </c>
      <c r="E5057" s="4" t="s">
        <v>6</v>
      </c>
    </row>
    <row r="5058" spans="1:18">
      <c r="A5058" t="n">
        <v>41341</v>
      </c>
      <c r="B5058" s="36" t="n">
        <v>51</v>
      </c>
      <c r="C5058" s="7" t="n">
        <v>4</v>
      </c>
      <c r="D5058" s="7" t="n">
        <v>16</v>
      </c>
      <c r="E5058" s="7" t="s">
        <v>281</v>
      </c>
    </row>
    <row r="5059" spans="1:18">
      <c r="A5059" t="s">
        <v>4</v>
      </c>
      <c r="B5059" s="4" t="s">
        <v>5</v>
      </c>
      <c r="C5059" s="4" t="s">
        <v>10</v>
      </c>
    </row>
    <row r="5060" spans="1:18">
      <c r="A5060" t="n">
        <v>41355</v>
      </c>
      <c r="B5060" s="30" t="n">
        <v>16</v>
      </c>
      <c r="C5060" s="7" t="n">
        <v>0</v>
      </c>
    </row>
    <row r="5061" spans="1:18">
      <c r="A5061" t="s">
        <v>4</v>
      </c>
      <c r="B5061" s="4" t="s">
        <v>5</v>
      </c>
      <c r="C5061" s="4" t="s">
        <v>10</v>
      </c>
      <c r="D5061" s="4" t="s">
        <v>13</v>
      </c>
      <c r="E5061" s="4" t="s">
        <v>9</v>
      </c>
      <c r="F5061" s="4" t="s">
        <v>37</v>
      </c>
      <c r="G5061" s="4" t="s">
        <v>13</v>
      </c>
      <c r="H5061" s="4" t="s">
        <v>13</v>
      </c>
      <c r="I5061" s="4" t="s">
        <v>13</v>
      </c>
      <c r="J5061" s="4" t="s">
        <v>9</v>
      </c>
      <c r="K5061" s="4" t="s">
        <v>37</v>
      </c>
      <c r="L5061" s="4" t="s">
        <v>13</v>
      </c>
      <c r="M5061" s="4" t="s">
        <v>13</v>
      </c>
    </row>
    <row r="5062" spans="1:18">
      <c r="A5062" t="n">
        <v>41358</v>
      </c>
      <c r="B5062" s="37" t="n">
        <v>26</v>
      </c>
      <c r="C5062" s="7" t="n">
        <v>16</v>
      </c>
      <c r="D5062" s="7" t="n">
        <v>17</v>
      </c>
      <c r="E5062" s="7" t="n">
        <v>60724</v>
      </c>
      <c r="F5062" s="7" t="s">
        <v>403</v>
      </c>
      <c r="G5062" s="7" t="n">
        <v>2</v>
      </c>
      <c r="H5062" s="7" t="n">
        <v>3</v>
      </c>
      <c r="I5062" s="7" t="n">
        <v>17</v>
      </c>
      <c r="J5062" s="7" t="n">
        <v>60725</v>
      </c>
      <c r="K5062" s="7" t="s">
        <v>404</v>
      </c>
      <c r="L5062" s="7" t="n">
        <v>2</v>
      </c>
      <c r="M5062" s="7" t="n">
        <v>0</v>
      </c>
    </row>
    <row r="5063" spans="1:18">
      <c r="A5063" t="s">
        <v>4</v>
      </c>
      <c r="B5063" s="4" t="s">
        <v>5</v>
      </c>
    </row>
    <row r="5064" spans="1:18">
      <c r="A5064" t="n">
        <v>41574</v>
      </c>
      <c r="B5064" s="28" t="n">
        <v>28</v>
      </c>
    </row>
    <row r="5065" spans="1:18">
      <c r="A5065" t="s">
        <v>4</v>
      </c>
      <c r="B5065" s="4" t="s">
        <v>5</v>
      </c>
      <c r="C5065" s="4" t="s">
        <v>13</v>
      </c>
      <c r="D5065" s="4" t="s">
        <v>10</v>
      </c>
      <c r="E5065" s="4" t="s">
        <v>22</v>
      </c>
    </row>
    <row r="5066" spans="1:18">
      <c r="A5066" t="n">
        <v>41575</v>
      </c>
      <c r="B5066" s="34" t="n">
        <v>58</v>
      </c>
      <c r="C5066" s="7" t="n">
        <v>101</v>
      </c>
      <c r="D5066" s="7" t="n">
        <v>500</v>
      </c>
      <c r="E5066" s="7" t="n">
        <v>1</v>
      </c>
    </row>
    <row r="5067" spans="1:18">
      <c r="A5067" t="s">
        <v>4</v>
      </c>
      <c r="B5067" s="4" t="s">
        <v>5</v>
      </c>
      <c r="C5067" s="4" t="s">
        <v>13</v>
      </c>
      <c r="D5067" s="4" t="s">
        <v>10</v>
      </c>
    </row>
    <row r="5068" spans="1:18">
      <c r="A5068" t="n">
        <v>41583</v>
      </c>
      <c r="B5068" s="34" t="n">
        <v>58</v>
      </c>
      <c r="C5068" s="7" t="n">
        <v>254</v>
      </c>
      <c r="D5068" s="7" t="n">
        <v>0</v>
      </c>
    </row>
    <row r="5069" spans="1:18">
      <c r="A5069" t="s">
        <v>4</v>
      </c>
      <c r="B5069" s="4" t="s">
        <v>5</v>
      </c>
      <c r="C5069" s="4" t="s">
        <v>13</v>
      </c>
      <c r="D5069" s="4" t="s">
        <v>13</v>
      </c>
      <c r="E5069" s="4" t="s">
        <v>22</v>
      </c>
      <c r="F5069" s="4" t="s">
        <v>22</v>
      </c>
      <c r="G5069" s="4" t="s">
        <v>22</v>
      </c>
      <c r="H5069" s="4" t="s">
        <v>10</v>
      </c>
    </row>
    <row r="5070" spans="1:18">
      <c r="A5070" t="n">
        <v>41587</v>
      </c>
      <c r="B5070" s="32" t="n">
        <v>45</v>
      </c>
      <c r="C5070" s="7" t="n">
        <v>2</v>
      </c>
      <c r="D5070" s="7" t="n">
        <v>3</v>
      </c>
      <c r="E5070" s="7" t="n">
        <v>87.3499984741211</v>
      </c>
      <c r="F5070" s="7" t="n">
        <v>37.5800018310547</v>
      </c>
      <c r="G5070" s="7" t="n">
        <v>-218.940002441406</v>
      </c>
      <c r="H5070" s="7" t="n">
        <v>0</v>
      </c>
    </row>
    <row r="5071" spans="1:18">
      <c r="A5071" t="s">
        <v>4</v>
      </c>
      <c r="B5071" s="4" t="s">
        <v>5</v>
      </c>
      <c r="C5071" s="4" t="s">
        <v>13</v>
      </c>
      <c r="D5071" s="4" t="s">
        <v>13</v>
      </c>
      <c r="E5071" s="4" t="s">
        <v>22</v>
      </c>
      <c r="F5071" s="4" t="s">
        <v>22</v>
      </c>
      <c r="G5071" s="4" t="s">
        <v>22</v>
      </c>
      <c r="H5071" s="4" t="s">
        <v>10</v>
      </c>
      <c r="I5071" s="4" t="s">
        <v>13</v>
      </c>
    </row>
    <row r="5072" spans="1:18">
      <c r="A5072" t="n">
        <v>41604</v>
      </c>
      <c r="B5072" s="32" t="n">
        <v>45</v>
      </c>
      <c r="C5072" s="7" t="n">
        <v>4</v>
      </c>
      <c r="D5072" s="7" t="n">
        <v>3</v>
      </c>
      <c r="E5072" s="7" t="n">
        <v>351.700012207031</v>
      </c>
      <c r="F5072" s="7" t="n">
        <v>69.25</v>
      </c>
      <c r="G5072" s="7" t="n">
        <v>0</v>
      </c>
      <c r="H5072" s="7" t="n">
        <v>0</v>
      </c>
      <c r="I5072" s="7" t="n">
        <v>0</v>
      </c>
    </row>
    <row r="5073" spans="1:13">
      <c r="A5073" t="s">
        <v>4</v>
      </c>
      <c r="B5073" s="4" t="s">
        <v>5</v>
      </c>
      <c r="C5073" s="4" t="s">
        <v>13</v>
      </c>
      <c r="D5073" s="4" t="s">
        <v>13</v>
      </c>
      <c r="E5073" s="4" t="s">
        <v>22</v>
      </c>
      <c r="F5073" s="4" t="s">
        <v>10</v>
      </c>
    </row>
    <row r="5074" spans="1:13">
      <c r="A5074" t="n">
        <v>41622</v>
      </c>
      <c r="B5074" s="32" t="n">
        <v>45</v>
      </c>
      <c r="C5074" s="7" t="n">
        <v>5</v>
      </c>
      <c r="D5074" s="7" t="n">
        <v>3</v>
      </c>
      <c r="E5074" s="7" t="n">
        <v>1.79999995231628</v>
      </c>
      <c r="F5074" s="7" t="n">
        <v>0</v>
      </c>
    </row>
    <row r="5075" spans="1:13">
      <c r="A5075" t="s">
        <v>4</v>
      </c>
      <c r="B5075" s="4" t="s">
        <v>5</v>
      </c>
      <c r="C5075" s="4" t="s">
        <v>13</v>
      </c>
      <c r="D5075" s="4" t="s">
        <v>13</v>
      </c>
      <c r="E5075" s="4" t="s">
        <v>22</v>
      </c>
      <c r="F5075" s="4" t="s">
        <v>10</v>
      </c>
    </row>
    <row r="5076" spans="1:13">
      <c r="A5076" t="n">
        <v>41631</v>
      </c>
      <c r="B5076" s="32" t="n">
        <v>45</v>
      </c>
      <c r="C5076" s="7" t="n">
        <v>11</v>
      </c>
      <c r="D5076" s="7" t="n">
        <v>3</v>
      </c>
      <c r="E5076" s="7" t="n">
        <v>38.2000007629395</v>
      </c>
      <c r="F5076" s="7" t="n">
        <v>0</v>
      </c>
    </row>
    <row r="5077" spans="1:13">
      <c r="A5077" t="s">
        <v>4</v>
      </c>
      <c r="B5077" s="4" t="s">
        <v>5</v>
      </c>
      <c r="C5077" s="4" t="s">
        <v>13</v>
      </c>
      <c r="D5077" s="4" t="s">
        <v>10</v>
      </c>
    </row>
    <row r="5078" spans="1:13">
      <c r="A5078" t="n">
        <v>41640</v>
      </c>
      <c r="B5078" s="34" t="n">
        <v>58</v>
      </c>
      <c r="C5078" s="7" t="n">
        <v>255</v>
      </c>
      <c r="D5078" s="7" t="n">
        <v>0</v>
      </c>
    </row>
    <row r="5079" spans="1:13">
      <c r="A5079" t="s">
        <v>4</v>
      </c>
      <c r="B5079" s="4" t="s">
        <v>5</v>
      </c>
      <c r="C5079" s="4" t="s">
        <v>10</v>
      </c>
      <c r="D5079" s="4" t="s">
        <v>10</v>
      </c>
      <c r="E5079" s="4" t="s">
        <v>10</v>
      </c>
    </row>
    <row r="5080" spans="1:13">
      <c r="A5080" t="n">
        <v>41644</v>
      </c>
      <c r="B5080" s="58" t="n">
        <v>61</v>
      </c>
      <c r="C5080" s="7" t="n">
        <v>0</v>
      </c>
      <c r="D5080" s="7" t="n">
        <v>7033</v>
      </c>
      <c r="E5080" s="7" t="n">
        <v>1000</v>
      </c>
    </row>
    <row r="5081" spans="1:13">
      <c r="A5081" t="s">
        <v>4</v>
      </c>
      <c r="B5081" s="4" t="s">
        <v>5</v>
      </c>
      <c r="C5081" s="4" t="s">
        <v>10</v>
      </c>
      <c r="D5081" s="4" t="s">
        <v>10</v>
      </c>
      <c r="E5081" s="4" t="s">
        <v>22</v>
      </c>
      <c r="F5081" s="4" t="s">
        <v>13</v>
      </c>
    </row>
    <row r="5082" spans="1:13">
      <c r="A5082" t="n">
        <v>41651</v>
      </c>
      <c r="B5082" s="62" t="n">
        <v>53</v>
      </c>
      <c r="C5082" s="7" t="n">
        <v>0</v>
      </c>
      <c r="D5082" s="7" t="n">
        <v>7033</v>
      </c>
      <c r="E5082" s="7" t="n">
        <v>5</v>
      </c>
      <c r="F5082" s="7" t="n">
        <v>0</v>
      </c>
    </row>
    <row r="5083" spans="1:13">
      <c r="A5083" t="s">
        <v>4</v>
      </c>
      <c r="B5083" s="4" t="s">
        <v>5</v>
      </c>
      <c r="C5083" s="4" t="s">
        <v>10</v>
      </c>
    </row>
    <row r="5084" spans="1:13">
      <c r="A5084" t="n">
        <v>41661</v>
      </c>
      <c r="B5084" s="71" t="n">
        <v>54</v>
      </c>
      <c r="C5084" s="7" t="n">
        <v>0</v>
      </c>
    </row>
    <row r="5085" spans="1:13">
      <c r="A5085" t="s">
        <v>4</v>
      </c>
      <c r="B5085" s="4" t="s">
        <v>5</v>
      </c>
      <c r="C5085" s="4" t="s">
        <v>13</v>
      </c>
      <c r="D5085" s="4" t="s">
        <v>10</v>
      </c>
      <c r="E5085" s="4" t="s">
        <v>6</v>
      </c>
    </row>
    <row r="5086" spans="1:13">
      <c r="A5086" t="n">
        <v>41664</v>
      </c>
      <c r="B5086" s="36" t="n">
        <v>51</v>
      </c>
      <c r="C5086" s="7" t="n">
        <v>4</v>
      </c>
      <c r="D5086" s="7" t="n">
        <v>0</v>
      </c>
      <c r="E5086" s="7" t="s">
        <v>61</v>
      </c>
    </row>
    <row r="5087" spans="1:13">
      <c r="A5087" t="s">
        <v>4</v>
      </c>
      <c r="B5087" s="4" t="s">
        <v>5</v>
      </c>
      <c r="C5087" s="4" t="s">
        <v>10</v>
      </c>
    </row>
    <row r="5088" spans="1:13">
      <c r="A5088" t="n">
        <v>41677</v>
      </c>
      <c r="B5088" s="30" t="n">
        <v>16</v>
      </c>
      <c r="C5088" s="7" t="n">
        <v>0</v>
      </c>
    </row>
    <row r="5089" spans="1:6">
      <c r="A5089" t="s">
        <v>4</v>
      </c>
      <c r="B5089" s="4" t="s">
        <v>5</v>
      </c>
      <c r="C5089" s="4" t="s">
        <v>10</v>
      </c>
      <c r="D5089" s="4" t="s">
        <v>13</v>
      </c>
      <c r="E5089" s="4" t="s">
        <v>9</v>
      </c>
      <c r="F5089" s="4" t="s">
        <v>37</v>
      </c>
      <c r="G5089" s="4" t="s">
        <v>13</v>
      </c>
      <c r="H5089" s="4" t="s">
        <v>13</v>
      </c>
      <c r="I5089" s="4" t="s">
        <v>13</v>
      </c>
      <c r="J5089" s="4" t="s">
        <v>9</v>
      </c>
      <c r="K5089" s="4" t="s">
        <v>37</v>
      </c>
      <c r="L5089" s="4" t="s">
        <v>13</v>
      </c>
      <c r="M5089" s="4" t="s">
        <v>13</v>
      </c>
      <c r="N5089" s="4" t="s">
        <v>13</v>
      </c>
      <c r="O5089" s="4" t="s">
        <v>9</v>
      </c>
      <c r="P5089" s="4" t="s">
        <v>37</v>
      </c>
      <c r="Q5089" s="4" t="s">
        <v>13</v>
      </c>
      <c r="R5089" s="4" t="s">
        <v>13</v>
      </c>
    </row>
    <row r="5090" spans="1:6">
      <c r="A5090" t="n">
        <v>41680</v>
      </c>
      <c r="B5090" s="37" t="n">
        <v>26</v>
      </c>
      <c r="C5090" s="7" t="n">
        <v>0</v>
      </c>
      <c r="D5090" s="7" t="n">
        <v>17</v>
      </c>
      <c r="E5090" s="7" t="n">
        <v>60726</v>
      </c>
      <c r="F5090" s="7" t="s">
        <v>405</v>
      </c>
      <c r="G5090" s="7" t="n">
        <v>2</v>
      </c>
      <c r="H5090" s="7" t="n">
        <v>3</v>
      </c>
      <c r="I5090" s="7" t="n">
        <v>17</v>
      </c>
      <c r="J5090" s="7" t="n">
        <v>60727</v>
      </c>
      <c r="K5090" s="7" t="s">
        <v>406</v>
      </c>
      <c r="L5090" s="7" t="n">
        <v>2</v>
      </c>
      <c r="M5090" s="7" t="n">
        <v>3</v>
      </c>
      <c r="N5090" s="7" t="n">
        <v>17</v>
      </c>
      <c r="O5090" s="7" t="n">
        <v>60728</v>
      </c>
      <c r="P5090" s="7" t="s">
        <v>407</v>
      </c>
      <c r="Q5090" s="7" t="n">
        <v>2</v>
      </c>
      <c r="R5090" s="7" t="n">
        <v>0</v>
      </c>
    </row>
    <row r="5091" spans="1:6">
      <c r="A5091" t="s">
        <v>4</v>
      </c>
      <c r="B5091" s="4" t="s">
        <v>5</v>
      </c>
    </row>
    <row r="5092" spans="1:6">
      <c r="A5092" t="n">
        <v>41973</v>
      </c>
      <c r="B5092" s="28" t="n">
        <v>28</v>
      </c>
    </row>
    <row r="5093" spans="1:6">
      <c r="A5093" t="s">
        <v>4</v>
      </c>
      <c r="B5093" s="4" t="s">
        <v>5</v>
      </c>
      <c r="C5093" s="4" t="s">
        <v>13</v>
      </c>
      <c r="D5093" s="4" t="s">
        <v>22</v>
      </c>
      <c r="E5093" s="4" t="s">
        <v>10</v>
      </c>
      <c r="F5093" s="4" t="s">
        <v>13</v>
      </c>
    </row>
    <row r="5094" spans="1:6">
      <c r="A5094" t="n">
        <v>41974</v>
      </c>
      <c r="B5094" s="33" t="n">
        <v>49</v>
      </c>
      <c r="C5094" s="7" t="n">
        <v>3</v>
      </c>
      <c r="D5094" s="7" t="n">
        <v>0.699999988079071</v>
      </c>
      <c r="E5094" s="7" t="n">
        <v>500</v>
      </c>
      <c r="F5094" s="7" t="n">
        <v>0</v>
      </c>
    </row>
    <row r="5095" spans="1:6">
      <c r="A5095" t="s">
        <v>4</v>
      </c>
      <c r="B5095" s="4" t="s">
        <v>5</v>
      </c>
      <c r="C5095" s="4" t="s">
        <v>6</v>
      </c>
      <c r="D5095" s="4" t="s">
        <v>10</v>
      </c>
    </row>
    <row r="5096" spans="1:6">
      <c r="A5096" t="n">
        <v>41983</v>
      </c>
      <c r="B5096" s="69" t="n">
        <v>29</v>
      </c>
      <c r="C5096" s="7" t="s">
        <v>205</v>
      </c>
      <c r="D5096" s="7" t="n">
        <v>65533</v>
      </c>
    </row>
    <row r="5097" spans="1:6">
      <c r="A5097" t="s">
        <v>4</v>
      </c>
      <c r="B5097" s="4" t="s">
        <v>5</v>
      </c>
      <c r="C5097" s="4" t="s">
        <v>13</v>
      </c>
      <c r="D5097" s="4" t="s">
        <v>10</v>
      </c>
      <c r="E5097" s="4" t="s">
        <v>6</v>
      </c>
    </row>
    <row r="5098" spans="1:6">
      <c r="A5098" t="n">
        <v>41992</v>
      </c>
      <c r="B5098" s="36" t="n">
        <v>51</v>
      </c>
      <c r="C5098" s="7" t="n">
        <v>4</v>
      </c>
      <c r="D5098" s="7" t="n">
        <v>7033</v>
      </c>
      <c r="E5098" s="7" t="s">
        <v>61</v>
      </c>
    </row>
    <row r="5099" spans="1:6">
      <c r="A5099" t="s">
        <v>4</v>
      </c>
      <c r="B5099" s="4" t="s">
        <v>5</v>
      </c>
      <c r="C5099" s="4" t="s">
        <v>10</v>
      </c>
    </row>
    <row r="5100" spans="1:6">
      <c r="A5100" t="n">
        <v>42005</v>
      </c>
      <c r="B5100" s="30" t="n">
        <v>16</v>
      </c>
      <c r="C5100" s="7" t="n">
        <v>0</v>
      </c>
    </row>
    <row r="5101" spans="1:6">
      <c r="A5101" t="s">
        <v>4</v>
      </c>
      <c r="B5101" s="4" t="s">
        <v>5</v>
      </c>
      <c r="C5101" s="4" t="s">
        <v>10</v>
      </c>
      <c r="D5101" s="4" t="s">
        <v>13</v>
      </c>
      <c r="E5101" s="4" t="s">
        <v>9</v>
      </c>
      <c r="F5101" s="4" t="s">
        <v>37</v>
      </c>
      <c r="G5101" s="4" t="s">
        <v>13</v>
      </c>
      <c r="H5101" s="4" t="s">
        <v>13</v>
      </c>
    </row>
    <row r="5102" spans="1:6">
      <c r="A5102" t="n">
        <v>42008</v>
      </c>
      <c r="B5102" s="37" t="n">
        <v>26</v>
      </c>
      <c r="C5102" s="7" t="n">
        <v>7033</v>
      </c>
      <c r="D5102" s="7" t="n">
        <v>17</v>
      </c>
      <c r="E5102" s="7" t="n">
        <v>23304</v>
      </c>
      <c r="F5102" s="7" t="s">
        <v>408</v>
      </c>
      <c r="G5102" s="7" t="n">
        <v>2</v>
      </c>
      <c r="H5102" s="7" t="n">
        <v>0</v>
      </c>
    </row>
    <row r="5103" spans="1:6">
      <c r="A5103" t="s">
        <v>4</v>
      </c>
      <c r="B5103" s="4" t="s">
        <v>5</v>
      </c>
    </row>
    <row r="5104" spans="1:6">
      <c r="A5104" t="n">
        <v>42051</v>
      </c>
      <c r="B5104" s="28" t="n">
        <v>28</v>
      </c>
    </row>
    <row r="5105" spans="1:18">
      <c r="A5105" t="s">
        <v>4</v>
      </c>
      <c r="B5105" s="4" t="s">
        <v>5</v>
      </c>
      <c r="C5105" s="4" t="s">
        <v>10</v>
      </c>
      <c r="D5105" s="4" t="s">
        <v>13</v>
      </c>
    </row>
    <row r="5106" spans="1:18">
      <c r="A5106" t="n">
        <v>42052</v>
      </c>
      <c r="B5106" s="39" t="n">
        <v>89</v>
      </c>
      <c r="C5106" s="7" t="n">
        <v>65533</v>
      </c>
      <c r="D5106" s="7" t="n">
        <v>1</v>
      </c>
    </row>
    <row r="5107" spans="1:18">
      <c r="A5107" t="s">
        <v>4</v>
      </c>
      <c r="B5107" s="4" t="s">
        <v>5</v>
      </c>
      <c r="C5107" s="4" t="s">
        <v>6</v>
      </c>
      <c r="D5107" s="4" t="s">
        <v>10</v>
      </c>
    </row>
    <row r="5108" spans="1:18">
      <c r="A5108" t="n">
        <v>42056</v>
      </c>
      <c r="B5108" s="69" t="n">
        <v>29</v>
      </c>
      <c r="C5108" s="7" t="s">
        <v>12</v>
      </c>
      <c r="D5108" s="7" t="n">
        <v>65533</v>
      </c>
    </row>
    <row r="5109" spans="1:18">
      <c r="A5109" t="s">
        <v>4</v>
      </c>
      <c r="B5109" s="4" t="s">
        <v>5</v>
      </c>
      <c r="C5109" s="4" t="s">
        <v>10</v>
      </c>
      <c r="D5109" s="4" t="s">
        <v>13</v>
      </c>
      <c r="E5109" s="4" t="s">
        <v>22</v>
      </c>
      <c r="F5109" s="4" t="s">
        <v>10</v>
      </c>
    </row>
    <row r="5110" spans="1:18">
      <c r="A5110" t="n">
        <v>42060</v>
      </c>
      <c r="B5110" s="60" t="n">
        <v>59</v>
      </c>
      <c r="C5110" s="7" t="n">
        <v>0</v>
      </c>
      <c r="D5110" s="7" t="n">
        <v>1</v>
      </c>
      <c r="E5110" s="7" t="n">
        <v>0.150000005960464</v>
      </c>
      <c r="F5110" s="7" t="n">
        <v>0</v>
      </c>
    </row>
    <row r="5111" spans="1:18">
      <c r="A5111" t="s">
        <v>4</v>
      </c>
      <c r="B5111" s="4" t="s">
        <v>5</v>
      </c>
      <c r="C5111" s="4" t="s">
        <v>10</v>
      </c>
      <c r="D5111" s="4" t="s">
        <v>13</v>
      </c>
      <c r="E5111" s="4" t="s">
        <v>22</v>
      </c>
      <c r="F5111" s="4" t="s">
        <v>10</v>
      </c>
    </row>
    <row r="5112" spans="1:18">
      <c r="A5112" t="n">
        <v>42070</v>
      </c>
      <c r="B5112" s="60" t="n">
        <v>59</v>
      </c>
      <c r="C5112" s="7" t="n">
        <v>16</v>
      </c>
      <c r="D5112" s="7" t="n">
        <v>1</v>
      </c>
      <c r="E5112" s="7" t="n">
        <v>0.150000005960464</v>
      </c>
      <c r="F5112" s="7" t="n">
        <v>0</v>
      </c>
    </row>
    <row r="5113" spans="1:18">
      <c r="A5113" t="s">
        <v>4</v>
      </c>
      <c r="B5113" s="4" t="s">
        <v>5</v>
      </c>
      <c r="C5113" s="4" t="s">
        <v>10</v>
      </c>
      <c r="D5113" s="4" t="s">
        <v>13</v>
      </c>
      <c r="E5113" s="4" t="s">
        <v>22</v>
      </c>
      <c r="F5113" s="4" t="s">
        <v>10</v>
      </c>
    </row>
    <row r="5114" spans="1:18">
      <c r="A5114" t="n">
        <v>42080</v>
      </c>
      <c r="B5114" s="60" t="n">
        <v>59</v>
      </c>
      <c r="C5114" s="7" t="n">
        <v>7032</v>
      </c>
      <c r="D5114" s="7" t="n">
        <v>1</v>
      </c>
      <c r="E5114" s="7" t="n">
        <v>0.150000005960464</v>
      </c>
      <c r="F5114" s="7" t="n">
        <v>0</v>
      </c>
    </row>
    <row r="5115" spans="1:18">
      <c r="A5115" t="s">
        <v>4</v>
      </c>
      <c r="B5115" s="4" t="s">
        <v>5</v>
      </c>
      <c r="C5115" s="4" t="s">
        <v>10</v>
      </c>
    </row>
    <row r="5116" spans="1:18">
      <c r="A5116" t="n">
        <v>42090</v>
      </c>
      <c r="B5116" s="30" t="n">
        <v>16</v>
      </c>
      <c r="C5116" s="7" t="n">
        <v>1000</v>
      </c>
    </row>
    <row r="5117" spans="1:18">
      <c r="A5117" t="s">
        <v>4</v>
      </c>
      <c r="B5117" s="4" t="s">
        <v>5</v>
      </c>
      <c r="C5117" s="4" t="s">
        <v>13</v>
      </c>
      <c r="D5117" s="4" t="s">
        <v>10</v>
      </c>
      <c r="E5117" s="4" t="s">
        <v>22</v>
      </c>
    </row>
    <row r="5118" spans="1:18">
      <c r="A5118" t="n">
        <v>42093</v>
      </c>
      <c r="B5118" s="34" t="n">
        <v>58</v>
      </c>
      <c r="C5118" s="7" t="n">
        <v>101</v>
      </c>
      <c r="D5118" s="7" t="n">
        <v>500</v>
      </c>
      <c r="E5118" s="7" t="n">
        <v>1</v>
      </c>
    </row>
    <row r="5119" spans="1:18">
      <c r="A5119" t="s">
        <v>4</v>
      </c>
      <c r="B5119" s="4" t="s">
        <v>5</v>
      </c>
      <c r="C5119" s="4" t="s">
        <v>13</v>
      </c>
      <c r="D5119" s="4" t="s">
        <v>10</v>
      </c>
    </row>
    <row r="5120" spans="1:18">
      <c r="A5120" t="n">
        <v>42101</v>
      </c>
      <c r="B5120" s="34" t="n">
        <v>58</v>
      </c>
      <c r="C5120" s="7" t="n">
        <v>254</v>
      </c>
      <c r="D5120" s="7" t="n">
        <v>0</v>
      </c>
    </row>
    <row r="5121" spans="1:6">
      <c r="A5121" t="s">
        <v>4</v>
      </c>
      <c r="B5121" s="4" t="s">
        <v>5</v>
      </c>
      <c r="C5121" s="4" t="s">
        <v>13</v>
      </c>
      <c r="D5121" s="4" t="s">
        <v>13</v>
      </c>
      <c r="E5121" s="4" t="s">
        <v>22</v>
      </c>
      <c r="F5121" s="4" t="s">
        <v>22</v>
      </c>
      <c r="G5121" s="4" t="s">
        <v>22</v>
      </c>
      <c r="H5121" s="4" t="s">
        <v>10</v>
      </c>
    </row>
    <row r="5122" spans="1:6">
      <c r="A5122" t="n">
        <v>42105</v>
      </c>
      <c r="B5122" s="32" t="n">
        <v>45</v>
      </c>
      <c r="C5122" s="7" t="n">
        <v>2</v>
      </c>
      <c r="D5122" s="7" t="n">
        <v>3</v>
      </c>
      <c r="E5122" s="7" t="n">
        <v>82.5899963378906</v>
      </c>
      <c r="F5122" s="7" t="n">
        <v>38.5499992370605</v>
      </c>
      <c r="G5122" s="7" t="n">
        <v>-220.570007324219</v>
      </c>
      <c r="H5122" s="7" t="n">
        <v>0</v>
      </c>
    </row>
    <row r="5123" spans="1:6">
      <c r="A5123" t="s">
        <v>4</v>
      </c>
      <c r="B5123" s="4" t="s">
        <v>5</v>
      </c>
      <c r="C5123" s="4" t="s">
        <v>13</v>
      </c>
      <c r="D5123" s="4" t="s">
        <v>13</v>
      </c>
      <c r="E5123" s="4" t="s">
        <v>22</v>
      </c>
      <c r="F5123" s="4" t="s">
        <v>22</v>
      </c>
      <c r="G5123" s="4" t="s">
        <v>22</v>
      </c>
      <c r="H5123" s="4" t="s">
        <v>10</v>
      </c>
      <c r="I5123" s="4" t="s">
        <v>13</v>
      </c>
    </row>
    <row r="5124" spans="1:6">
      <c r="A5124" t="n">
        <v>42122</v>
      </c>
      <c r="B5124" s="32" t="n">
        <v>45</v>
      </c>
      <c r="C5124" s="7" t="n">
        <v>4</v>
      </c>
      <c r="D5124" s="7" t="n">
        <v>3</v>
      </c>
      <c r="E5124" s="7" t="n">
        <v>0.469999998807907</v>
      </c>
      <c r="F5124" s="7" t="n">
        <v>81.120002746582</v>
      </c>
      <c r="G5124" s="7" t="n">
        <v>0</v>
      </c>
      <c r="H5124" s="7" t="n">
        <v>0</v>
      </c>
      <c r="I5124" s="7" t="n">
        <v>0</v>
      </c>
    </row>
    <row r="5125" spans="1:6">
      <c r="A5125" t="s">
        <v>4</v>
      </c>
      <c r="B5125" s="4" t="s">
        <v>5</v>
      </c>
      <c r="C5125" s="4" t="s">
        <v>13</v>
      </c>
      <c r="D5125" s="4" t="s">
        <v>13</v>
      </c>
      <c r="E5125" s="4" t="s">
        <v>22</v>
      </c>
      <c r="F5125" s="4" t="s">
        <v>10</v>
      </c>
    </row>
    <row r="5126" spans="1:6">
      <c r="A5126" t="n">
        <v>42140</v>
      </c>
      <c r="B5126" s="32" t="n">
        <v>45</v>
      </c>
      <c r="C5126" s="7" t="n">
        <v>5</v>
      </c>
      <c r="D5126" s="7" t="n">
        <v>3</v>
      </c>
      <c r="E5126" s="7" t="n">
        <v>3.79999995231628</v>
      </c>
      <c r="F5126" s="7" t="n">
        <v>0</v>
      </c>
    </row>
    <row r="5127" spans="1:6">
      <c r="A5127" t="s">
        <v>4</v>
      </c>
      <c r="B5127" s="4" t="s">
        <v>5</v>
      </c>
      <c r="C5127" s="4" t="s">
        <v>13</v>
      </c>
      <c r="D5127" s="4" t="s">
        <v>13</v>
      </c>
      <c r="E5127" s="4" t="s">
        <v>22</v>
      </c>
      <c r="F5127" s="4" t="s">
        <v>10</v>
      </c>
    </row>
    <row r="5128" spans="1:6">
      <c r="A5128" t="n">
        <v>42149</v>
      </c>
      <c r="B5128" s="32" t="n">
        <v>45</v>
      </c>
      <c r="C5128" s="7" t="n">
        <v>11</v>
      </c>
      <c r="D5128" s="7" t="n">
        <v>3</v>
      </c>
      <c r="E5128" s="7" t="n">
        <v>33.7000007629395</v>
      </c>
      <c r="F5128" s="7" t="n">
        <v>0</v>
      </c>
    </row>
    <row r="5129" spans="1:6">
      <c r="A5129" t="s">
        <v>4</v>
      </c>
      <c r="B5129" s="4" t="s">
        <v>5</v>
      </c>
      <c r="C5129" s="4" t="s">
        <v>13</v>
      </c>
      <c r="D5129" s="4" t="s">
        <v>13</v>
      </c>
      <c r="E5129" s="4" t="s">
        <v>22</v>
      </c>
      <c r="F5129" s="4" t="s">
        <v>22</v>
      </c>
      <c r="G5129" s="4" t="s">
        <v>22</v>
      </c>
      <c r="H5129" s="4" t="s">
        <v>10</v>
      </c>
      <c r="I5129" s="4" t="s">
        <v>13</v>
      </c>
    </row>
    <row r="5130" spans="1:6">
      <c r="A5130" t="n">
        <v>42158</v>
      </c>
      <c r="B5130" s="32" t="n">
        <v>45</v>
      </c>
      <c r="C5130" s="7" t="n">
        <v>4</v>
      </c>
      <c r="D5130" s="7" t="n">
        <v>3</v>
      </c>
      <c r="E5130" s="7" t="n">
        <v>334.489990234375</v>
      </c>
      <c r="F5130" s="7" t="n">
        <v>69.4000015258789</v>
      </c>
      <c r="G5130" s="7" t="n">
        <v>0</v>
      </c>
      <c r="H5130" s="7" t="n">
        <v>5000</v>
      </c>
      <c r="I5130" s="7" t="n">
        <v>1</v>
      </c>
    </row>
    <row r="5131" spans="1:6">
      <c r="A5131" t="s">
        <v>4</v>
      </c>
      <c r="B5131" s="4" t="s">
        <v>5</v>
      </c>
      <c r="C5131" s="4" t="s">
        <v>10</v>
      </c>
    </row>
    <row r="5132" spans="1:6">
      <c r="A5132" t="n">
        <v>42176</v>
      </c>
      <c r="B5132" s="30" t="n">
        <v>16</v>
      </c>
      <c r="C5132" s="7" t="n">
        <v>3000</v>
      </c>
    </row>
    <row r="5133" spans="1:6">
      <c r="A5133" t="s">
        <v>4</v>
      </c>
      <c r="B5133" s="4" t="s">
        <v>5</v>
      </c>
      <c r="C5133" s="4" t="s">
        <v>10</v>
      </c>
      <c r="D5133" s="4" t="s">
        <v>13</v>
      </c>
      <c r="E5133" s="4" t="s">
        <v>6</v>
      </c>
      <c r="F5133" s="4" t="s">
        <v>22</v>
      </c>
      <c r="G5133" s="4" t="s">
        <v>22</v>
      </c>
      <c r="H5133" s="4" t="s">
        <v>22</v>
      </c>
    </row>
    <row r="5134" spans="1:6">
      <c r="A5134" t="n">
        <v>42179</v>
      </c>
      <c r="B5134" s="47" t="n">
        <v>48</v>
      </c>
      <c r="C5134" s="7" t="n">
        <v>7033</v>
      </c>
      <c r="D5134" s="7" t="n">
        <v>0</v>
      </c>
      <c r="E5134" s="7" t="s">
        <v>388</v>
      </c>
      <c r="F5134" s="7" t="n">
        <v>-1</v>
      </c>
      <c r="G5134" s="7" t="n">
        <v>1</v>
      </c>
      <c r="H5134" s="7" t="n">
        <v>0</v>
      </c>
    </row>
    <row r="5135" spans="1:6">
      <c r="A5135" t="s">
        <v>4</v>
      </c>
      <c r="B5135" s="4" t="s">
        <v>5</v>
      </c>
      <c r="C5135" s="4" t="s">
        <v>10</v>
      </c>
    </row>
    <row r="5136" spans="1:6">
      <c r="A5136" t="n">
        <v>42206</v>
      </c>
      <c r="B5136" s="30" t="n">
        <v>16</v>
      </c>
      <c r="C5136" s="7" t="n">
        <v>1000</v>
      </c>
    </row>
    <row r="5137" spans="1:9">
      <c r="A5137" t="s">
        <v>4</v>
      </c>
      <c r="B5137" s="4" t="s">
        <v>5</v>
      </c>
      <c r="C5137" s="4" t="s">
        <v>13</v>
      </c>
      <c r="D5137" s="4" t="s">
        <v>10</v>
      </c>
      <c r="E5137" s="4" t="s">
        <v>10</v>
      </c>
      <c r="F5137" s="4" t="s">
        <v>10</v>
      </c>
      <c r="G5137" s="4" t="s">
        <v>10</v>
      </c>
      <c r="H5137" s="4" t="s">
        <v>10</v>
      </c>
      <c r="I5137" s="4" t="s">
        <v>6</v>
      </c>
      <c r="J5137" s="4" t="s">
        <v>22</v>
      </c>
      <c r="K5137" s="4" t="s">
        <v>22</v>
      </c>
      <c r="L5137" s="4" t="s">
        <v>22</v>
      </c>
      <c r="M5137" s="4" t="s">
        <v>9</v>
      </c>
      <c r="N5137" s="4" t="s">
        <v>9</v>
      </c>
      <c r="O5137" s="4" t="s">
        <v>22</v>
      </c>
      <c r="P5137" s="4" t="s">
        <v>22</v>
      </c>
      <c r="Q5137" s="4" t="s">
        <v>22</v>
      </c>
      <c r="R5137" s="4" t="s">
        <v>22</v>
      </c>
      <c r="S5137" s="4" t="s">
        <v>13</v>
      </c>
    </row>
    <row r="5138" spans="1:9">
      <c r="A5138" t="n">
        <v>42209</v>
      </c>
      <c r="B5138" s="11" t="n">
        <v>39</v>
      </c>
      <c r="C5138" s="7" t="n">
        <v>12</v>
      </c>
      <c r="D5138" s="7" t="n">
        <v>65533</v>
      </c>
      <c r="E5138" s="7" t="n">
        <v>203</v>
      </c>
      <c r="F5138" s="7" t="n">
        <v>0</v>
      </c>
      <c r="G5138" s="7" t="n">
        <v>7033</v>
      </c>
      <c r="H5138" s="7" t="n">
        <v>3</v>
      </c>
      <c r="I5138" s="7" t="s">
        <v>409</v>
      </c>
      <c r="J5138" s="7" t="n">
        <v>0</v>
      </c>
      <c r="K5138" s="7" t="n">
        <v>0.00999999977648258</v>
      </c>
      <c r="L5138" s="7" t="n">
        <v>0</v>
      </c>
      <c r="M5138" s="7" t="n">
        <v>0</v>
      </c>
      <c r="N5138" s="7" t="n">
        <v>0</v>
      </c>
      <c r="O5138" s="7" t="n">
        <v>0</v>
      </c>
      <c r="P5138" s="7" t="n">
        <v>1</v>
      </c>
      <c r="Q5138" s="7" t="n">
        <v>1</v>
      </c>
      <c r="R5138" s="7" t="n">
        <v>1</v>
      </c>
      <c r="S5138" s="7" t="n">
        <v>100</v>
      </c>
    </row>
    <row r="5139" spans="1:9">
      <c r="A5139" t="s">
        <v>4</v>
      </c>
      <c r="B5139" s="4" t="s">
        <v>5</v>
      </c>
      <c r="C5139" s="4" t="s">
        <v>10</v>
      </c>
      <c r="D5139" s="4" t="s">
        <v>10</v>
      </c>
      <c r="E5139" s="4" t="s">
        <v>10</v>
      </c>
    </row>
    <row r="5140" spans="1:9">
      <c r="A5140" t="n">
        <v>42268</v>
      </c>
      <c r="B5140" s="58" t="n">
        <v>61</v>
      </c>
      <c r="C5140" s="7" t="n">
        <v>16</v>
      </c>
      <c r="D5140" s="7" t="n">
        <v>7033</v>
      </c>
      <c r="E5140" s="7" t="n">
        <v>0</v>
      </c>
    </row>
    <row r="5141" spans="1:9">
      <c r="A5141" t="s">
        <v>4</v>
      </c>
      <c r="B5141" s="4" t="s">
        <v>5</v>
      </c>
      <c r="C5141" s="4" t="s">
        <v>10</v>
      </c>
      <c r="D5141" s="4" t="s">
        <v>22</v>
      </c>
      <c r="E5141" s="4" t="s">
        <v>22</v>
      </c>
      <c r="F5141" s="4" t="s">
        <v>13</v>
      </c>
    </row>
    <row r="5142" spans="1:9">
      <c r="A5142" t="n">
        <v>42275</v>
      </c>
      <c r="B5142" s="70" t="n">
        <v>52</v>
      </c>
      <c r="C5142" s="7" t="n">
        <v>16</v>
      </c>
      <c r="D5142" s="7" t="n">
        <v>265.899993896484</v>
      </c>
      <c r="E5142" s="7" t="n">
        <v>0</v>
      </c>
      <c r="F5142" s="7" t="n">
        <v>0</v>
      </c>
    </row>
    <row r="5143" spans="1:9">
      <c r="A5143" t="s">
        <v>4</v>
      </c>
      <c r="B5143" s="4" t="s">
        <v>5</v>
      </c>
      <c r="C5143" s="4" t="s">
        <v>10</v>
      </c>
      <c r="D5143" s="4" t="s">
        <v>10</v>
      </c>
      <c r="E5143" s="4" t="s">
        <v>10</v>
      </c>
    </row>
    <row r="5144" spans="1:9">
      <c r="A5144" t="n">
        <v>42287</v>
      </c>
      <c r="B5144" s="58" t="n">
        <v>61</v>
      </c>
      <c r="C5144" s="7" t="n">
        <v>7032</v>
      </c>
      <c r="D5144" s="7" t="n">
        <v>7033</v>
      </c>
      <c r="E5144" s="7" t="n">
        <v>0</v>
      </c>
    </row>
    <row r="5145" spans="1:9">
      <c r="A5145" t="s">
        <v>4</v>
      </c>
      <c r="B5145" s="4" t="s">
        <v>5</v>
      </c>
      <c r="C5145" s="4" t="s">
        <v>10</v>
      </c>
      <c r="D5145" s="4" t="s">
        <v>22</v>
      </c>
      <c r="E5145" s="4" t="s">
        <v>22</v>
      </c>
      <c r="F5145" s="4" t="s">
        <v>13</v>
      </c>
    </row>
    <row r="5146" spans="1:9">
      <c r="A5146" t="n">
        <v>42294</v>
      </c>
      <c r="B5146" s="70" t="n">
        <v>52</v>
      </c>
      <c r="C5146" s="7" t="n">
        <v>7032</v>
      </c>
      <c r="D5146" s="7" t="n">
        <v>265.899993896484</v>
      </c>
      <c r="E5146" s="7" t="n">
        <v>0</v>
      </c>
      <c r="F5146" s="7" t="n">
        <v>0</v>
      </c>
    </row>
    <row r="5147" spans="1:9">
      <c r="A5147" t="s">
        <v>4</v>
      </c>
      <c r="B5147" s="4" t="s">
        <v>5</v>
      </c>
      <c r="C5147" s="4" t="s">
        <v>13</v>
      </c>
      <c r="D5147" s="4" t="s">
        <v>10</v>
      </c>
    </row>
    <row r="5148" spans="1:9">
      <c r="A5148" t="n">
        <v>42306</v>
      </c>
      <c r="B5148" s="34" t="n">
        <v>58</v>
      </c>
      <c r="C5148" s="7" t="n">
        <v>255</v>
      </c>
      <c r="D5148" s="7" t="n">
        <v>0</v>
      </c>
    </row>
    <row r="5149" spans="1:9">
      <c r="A5149" t="s">
        <v>4</v>
      </c>
      <c r="B5149" s="4" t="s">
        <v>5</v>
      </c>
      <c r="C5149" s="4" t="s">
        <v>10</v>
      </c>
    </row>
    <row r="5150" spans="1:9">
      <c r="A5150" t="n">
        <v>42310</v>
      </c>
      <c r="B5150" s="71" t="n">
        <v>54</v>
      </c>
      <c r="C5150" s="7" t="n">
        <v>16</v>
      </c>
    </row>
    <row r="5151" spans="1:9">
      <c r="A5151" t="s">
        <v>4</v>
      </c>
      <c r="B5151" s="4" t="s">
        <v>5</v>
      </c>
      <c r="C5151" s="4" t="s">
        <v>10</v>
      </c>
    </row>
    <row r="5152" spans="1:9">
      <c r="A5152" t="n">
        <v>42313</v>
      </c>
      <c r="B5152" s="71" t="n">
        <v>54</v>
      </c>
      <c r="C5152" s="7" t="n">
        <v>7032</v>
      </c>
    </row>
    <row r="5153" spans="1:19">
      <c r="A5153" t="s">
        <v>4</v>
      </c>
      <c r="B5153" s="4" t="s">
        <v>5</v>
      </c>
      <c r="C5153" s="4" t="s">
        <v>10</v>
      </c>
    </row>
    <row r="5154" spans="1:19">
      <c r="A5154" t="n">
        <v>42316</v>
      </c>
      <c r="B5154" s="30" t="n">
        <v>16</v>
      </c>
      <c r="C5154" s="7" t="n">
        <v>2000</v>
      </c>
    </row>
    <row r="5155" spans="1:19">
      <c r="A5155" t="s">
        <v>4</v>
      </c>
      <c r="B5155" s="4" t="s">
        <v>5</v>
      </c>
      <c r="C5155" s="4" t="s">
        <v>13</v>
      </c>
      <c r="D5155" s="4" t="s">
        <v>10</v>
      </c>
      <c r="E5155" s="4" t="s">
        <v>22</v>
      </c>
    </row>
    <row r="5156" spans="1:19">
      <c r="A5156" t="n">
        <v>42319</v>
      </c>
      <c r="B5156" s="34" t="n">
        <v>58</v>
      </c>
      <c r="C5156" s="7" t="n">
        <v>101</v>
      </c>
      <c r="D5156" s="7" t="n">
        <v>500</v>
      </c>
      <c r="E5156" s="7" t="n">
        <v>1</v>
      </c>
    </row>
    <row r="5157" spans="1:19">
      <c r="A5157" t="s">
        <v>4</v>
      </c>
      <c r="B5157" s="4" t="s">
        <v>5</v>
      </c>
      <c r="C5157" s="4" t="s">
        <v>13</v>
      </c>
      <c r="D5157" s="4" t="s">
        <v>10</v>
      </c>
    </row>
    <row r="5158" spans="1:19">
      <c r="A5158" t="n">
        <v>42327</v>
      </c>
      <c r="B5158" s="34" t="n">
        <v>58</v>
      </c>
      <c r="C5158" s="7" t="n">
        <v>254</v>
      </c>
      <c r="D5158" s="7" t="n">
        <v>0</v>
      </c>
    </row>
    <row r="5159" spans="1:19">
      <c r="A5159" t="s">
        <v>4</v>
      </c>
      <c r="B5159" s="4" t="s">
        <v>5</v>
      </c>
      <c r="C5159" s="4" t="s">
        <v>13</v>
      </c>
      <c r="D5159" s="4" t="s">
        <v>13</v>
      </c>
      <c r="E5159" s="4" t="s">
        <v>22</v>
      </c>
      <c r="F5159" s="4" t="s">
        <v>22</v>
      </c>
      <c r="G5159" s="4" t="s">
        <v>22</v>
      </c>
      <c r="H5159" s="4" t="s">
        <v>10</v>
      </c>
    </row>
    <row r="5160" spans="1:19">
      <c r="A5160" t="n">
        <v>42331</v>
      </c>
      <c r="B5160" s="32" t="n">
        <v>45</v>
      </c>
      <c r="C5160" s="7" t="n">
        <v>2</v>
      </c>
      <c r="D5160" s="7" t="n">
        <v>3</v>
      </c>
      <c r="E5160" s="7" t="n">
        <v>85.1399993896484</v>
      </c>
      <c r="F5160" s="7" t="n">
        <v>37.7599983215332</v>
      </c>
      <c r="G5160" s="7" t="n">
        <v>-220.25</v>
      </c>
      <c r="H5160" s="7" t="n">
        <v>0</v>
      </c>
    </row>
    <row r="5161" spans="1:19">
      <c r="A5161" t="s">
        <v>4</v>
      </c>
      <c r="B5161" s="4" t="s">
        <v>5</v>
      </c>
      <c r="C5161" s="4" t="s">
        <v>13</v>
      </c>
      <c r="D5161" s="4" t="s">
        <v>13</v>
      </c>
      <c r="E5161" s="4" t="s">
        <v>22</v>
      </c>
      <c r="F5161" s="4" t="s">
        <v>22</v>
      </c>
      <c r="G5161" s="4" t="s">
        <v>22</v>
      </c>
      <c r="H5161" s="4" t="s">
        <v>10</v>
      </c>
      <c r="I5161" s="4" t="s">
        <v>13</v>
      </c>
    </row>
    <row r="5162" spans="1:19">
      <c r="A5162" t="n">
        <v>42348</v>
      </c>
      <c r="B5162" s="32" t="n">
        <v>45</v>
      </c>
      <c r="C5162" s="7" t="n">
        <v>4</v>
      </c>
      <c r="D5162" s="7" t="n">
        <v>3</v>
      </c>
      <c r="E5162" s="7" t="n">
        <v>354.940002441406</v>
      </c>
      <c r="F5162" s="7" t="n">
        <v>62.9000015258789</v>
      </c>
      <c r="G5162" s="7" t="n">
        <v>0</v>
      </c>
      <c r="H5162" s="7" t="n">
        <v>0</v>
      </c>
      <c r="I5162" s="7" t="n">
        <v>0</v>
      </c>
    </row>
    <row r="5163" spans="1:19">
      <c r="A5163" t="s">
        <v>4</v>
      </c>
      <c r="B5163" s="4" t="s">
        <v>5</v>
      </c>
      <c r="C5163" s="4" t="s">
        <v>13</v>
      </c>
      <c r="D5163" s="4" t="s">
        <v>13</v>
      </c>
      <c r="E5163" s="4" t="s">
        <v>22</v>
      </c>
      <c r="F5163" s="4" t="s">
        <v>10</v>
      </c>
    </row>
    <row r="5164" spans="1:19">
      <c r="A5164" t="n">
        <v>42366</v>
      </c>
      <c r="B5164" s="32" t="n">
        <v>45</v>
      </c>
      <c r="C5164" s="7" t="n">
        <v>5</v>
      </c>
      <c r="D5164" s="7" t="n">
        <v>3</v>
      </c>
      <c r="E5164" s="7" t="n">
        <v>7.09999990463257</v>
      </c>
      <c r="F5164" s="7" t="n">
        <v>0</v>
      </c>
    </row>
    <row r="5165" spans="1:19">
      <c r="A5165" t="s">
        <v>4</v>
      </c>
      <c r="B5165" s="4" t="s">
        <v>5</v>
      </c>
      <c r="C5165" s="4" t="s">
        <v>13</v>
      </c>
      <c r="D5165" s="4" t="s">
        <v>13</v>
      </c>
      <c r="E5165" s="4" t="s">
        <v>22</v>
      </c>
      <c r="F5165" s="4" t="s">
        <v>10</v>
      </c>
    </row>
    <row r="5166" spans="1:19">
      <c r="A5166" t="n">
        <v>42375</v>
      </c>
      <c r="B5166" s="32" t="n">
        <v>45</v>
      </c>
      <c r="C5166" s="7" t="n">
        <v>11</v>
      </c>
      <c r="D5166" s="7" t="n">
        <v>3</v>
      </c>
      <c r="E5166" s="7" t="n">
        <v>33.7000007629395</v>
      </c>
      <c r="F5166" s="7" t="n">
        <v>0</v>
      </c>
    </row>
    <row r="5167" spans="1:19">
      <c r="A5167" t="s">
        <v>4</v>
      </c>
      <c r="B5167" s="4" t="s">
        <v>5</v>
      </c>
      <c r="C5167" s="4" t="s">
        <v>13</v>
      </c>
      <c r="D5167" s="4" t="s">
        <v>10</v>
      </c>
    </row>
    <row r="5168" spans="1:19">
      <c r="A5168" t="n">
        <v>42384</v>
      </c>
      <c r="B5168" s="34" t="n">
        <v>58</v>
      </c>
      <c r="C5168" s="7" t="n">
        <v>255</v>
      </c>
      <c r="D5168" s="7" t="n">
        <v>0</v>
      </c>
    </row>
    <row r="5169" spans="1:9">
      <c r="A5169" t="s">
        <v>4</v>
      </c>
      <c r="B5169" s="4" t="s">
        <v>5</v>
      </c>
      <c r="C5169" s="4" t="s">
        <v>10</v>
      </c>
      <c r="D5169" s="4" t="s">
        <v>13</v>
      </c>
      <c r="E5169" s="4" t="s">
        <v>6</v>
      </c>
      <c r="F5169" s="4" t="s">
        <v>22</v>
      </c>
      <c r="G5169" s="4" t="s">
        <v>22</v>
      </c>
      <c r="H5169" s="4" t="s">
        <v>22</v>
      </c>
    </row>
    <row r="5170" spans="1:9">
      <c r="A5170" t="n">
        <v>42388</v>
      </c>
      <c r="B5170" s="47" t="n">
        <v>48</v>
      </c>
      <c r="C5170" s="7" t="n">
        <v>16</v>
      </c>
      <c r="D5170" s="7" t="n">
        <v>0</v>
      </c>
      <c r="E5170" s="7" t="s">
        <v>100</v>
      </c>
      <c r="F5170" s="7" t="n">
        <v>-1</v>
      </c>
      <c r="G5170" s="7" t="n">
        <v>1</v>
      </c>
      <c r="H5170" s="7" t="n">
        <v>1.12103877145985e-44</v>
      </c>
    </row>
    <row r="5171" spans="1:9">
      <c r="A5171" t="s">
        <v>4</v>
      </c>
      <c r="B5171" s="4" t="s">
        <v>5</v>
      </c>
      <c r="C5171" s="4" t="s">
        <v>10</v>
      </c>
    </row>
    <row r="5172" spans="1:9">
      <c r="A5172" t="n">
        <v>42417</v>
      </c>
      <c r="B5172" s="30" t="n">
        <v>16</v>
      </c>
      <c r="C5172" s="7" t="n">
        <v>500</v>
      </c>
    </row>
    <row r="5173" spans="1:9">
      <c r="A5173" t="s">
        <v>4</v>
      </c>
      <c r="B5173" s="4" t="s">
        <v>5</v>
      </c>
      <c r="C5173" s="4" t="s">
        <v>13</v>
      </c>
      <c r="D5173" s="4" t="s">
        <v>10</v>
      </c>
      <c r="E5173" s="4" t="s">
        <v>6</v>
      </c>
    </row>
    <row r="5174" spans="1:9">
      <c r="A5174" t="n">
        <v>42420</v>
      </c>
      <c r="B5174" s="36" t="n">
        <v>51</v>
      </c>
      <c r="C5174" s="7" t="n">
        <v>4</v>
      </c>
      <c r="D5174" s="7" t="n">
        <v>16</v>
      </c>
      <c r="E5174" s="7" t="s">
        <v>160</v>
      </c>
    </row>
    <row r="5175" spans="1:9">
      <c r="A5175" t="s">
        <v>4</v>
      </c>
      <c r="B5175" s="4" t="s">
        <v>5</v>
      </c>
      <c r="C5175" s="4" t="s">
        <v>10</v>
      </c>
    </row>
    <row r="5176" spans="1:9">
      <c r="A5176" t="n">
        <v>42434</v>
      </c>
      <c r="B5176" s="30" t="n">
        <v>16</v>
      </c>
      <c r="C5176" s="7" t="n">
        <v>0</v>
      </c>
    </row>
    <row r="5177" spans="1:9">
      <c r="A5177" t="s">
        <v>4</v>
      </c>
      <c r="B5177" s="4" t="s">
        <v>5</v>
      </c>
      <c r="C5177" s="4" t="s">
        <v>10</v>
      </c>
      <c r="D5177" s="4" t="s">
        <v>13</v>
      </c>
      <c r="E5177" s="4" t="s">
        <v>9</v>
      </c>
      <c r="F5177" s="4" t="s">
        <v>37</v>
      </c>
      <c r="G5177" s="4" t="s">
        <v>13</v>
      </c>
      <c r="H5177" s="4" t="s">
        <v>13</v>
      </c>
    </row>
    <row r="5178" spans="1:9">
      <c r="A5178" t="n">
        <v>42437</v>
      </c>
      <c r="B5178" s="37" t="n">
        <v>26</v>
      </c>
      <c r="C5178" s="7" t="n">
        <v>16</v>
      </c>
      <c r="D5178" s="7" t="n">
        <v>17</v>
      </c>
      <c r="E5178" s="7" t="n">
        <v>60729</v>
      </c>
      <c r="F5178" s="7" t="s">
        <v>410</v>
      </c>
      <c r="G5178" s="7" t="n">
        <v>2</v>
      </c>
      <c r="H5178" s="7" t="n">
        <v>0</v>
      </c>
    </row>
    <row r="5179" spans="1:9">
      <c r="A5179" t="s">
        <v>4</v>
      </c>
      <c r="B5179" s="4" t="s">
        <v>5</v>
      </c>
    </row>
    <row r="5180" spans="1:9">
      <c r="A5180" t="n">
        <v>42455</v>
      </c>
      <c r="B5180" s="28" t="n">
        <v>28</v>
      </c>
    </row>
    <row r="5181" spans="1:9">
      <c r="A5181" t="s">
        <v>4</v>
      </c>
      <c r="B5181" s="4" t="s">
        <v>5</v>
      </c>
      <c r="C5181" s="4" t="s">
        <v>13</v>
      </c>
      <c r="D5181" s="4" t="s">
        <v>10</v>
      </c>
      <c r="E5181" s="4" t="s">
        <v>6</v>
      </c>
    </row>
    <row r="5182" spans="1:9">
      <c r="A5182" t="n">
        <v>42456</v>
      </c>
      <c r="B5182" s="36" t="n">
        <v>51</v>
      </c>
      <c r="C5182" s="7" t="n">
        <v>4</v>
      </c>
      <c r="D5182" s="7" t="n">
        <v>0</v>
      </c>
      <c r="E5182" s="7" t="s">
        <v>108</v>
      </c>
    </row>
    <row r="5183" spans="1:9">
      <c r="A5183" t="s">
        <v>4</v>
      </c>
      <c r="B5183" s="4" t="s">
        <v>5</v>
      </c>
      <c r="C5183" s="4" t="s">
        <v>10</v>
      </c>
    </row>
    <row r="5184" spans="1:9">
      <c r="A5184" t="n">
        <v>42470</v>
      </c>
      <c r="B5184" s="30" t="n">
        <v>16</v>
      </c>
      <c r="C5184" s="7" t="n">
        <v>0</v>
      </c>
    </row>
    <row r="5185" spans="1:8">
      <c r="A5185" t="s">
        <v>4</v>
      </c>
      <c r="B5185" s="4" t="s">
        <v>5</v>
      </c>
      <c r="C5185" s="4" t="s">
        <v>10</v>
      </c>
      <c r="D5185" s="4" t="s">
        <v>13</v>
      </c>
      <c r="E5185" s="4" t="s">
        <v>9</v>
      </c>
      <c r="F5185" s="4" t="s">
        <v>37</v>
      </c>
      <c r="G5185" s="4" t="s">
        <v>13</v>
      </c>
      <c r="H5185" s="4" t="s">
        <v>13</v>
      </c>
    </row>
    <row r="5186" spans="1:8">
      <c r="A5186" t="n">
        <v>42473</v>
      </c>
      <c r="B5186" s="37" t="n">
        <v>26</v>
      </c>
      <c r="C5186" s="7" t="n">
        <v>0</v>
      </c>
      <c r="D5186" s="7" t="n">
        <v>17</v>
      </c>
      <c r="E5186" s="7" t="n">
        <v>60730</v>
      </c>
      <c r="F5186" s="7" t="s">
        <v>411</v>
      </c>
      <c r="G5186" s="7" t="n">
        <v>2</v>
      </c>
      <c r="H5186" s="7" t="n">
        <v>0</v>
      </c>
    </row>
    <row r="5187" spans="1:8">
      <c r="A5187" t="s">
        <v>4</v>
      </c>
      <c r="B5187" s="4" t="s">
        <v>5</v>
      </c>
    </row>
    <row r="5188" spans="1:8">
      <c r="A5188" t="n">
        <v>42494</v>
      </c>
      <c r="B5188" s="28" t="n">
        <v>28</v>
      </c>
    </row>
    <row r="5189" spans="1:8">
      <c r="A5189" t="s">
        <v>4</v>
      </c>
      <c r="B5189" s="4" t="s">
        <v>5</v>
      </c>
      <c r="C5189" s="4" t="s">
        <v>13</v>
      </c>
      <c r="D5189" s="4" t="s">
        <v>10</v>
      </c>
      <c r="E5189" s="4" t="s">
        <v>6</v>
      </c>
    </row>
    <row r="5190" spans="1:8">
      <c r="A5190" t="n">
        <v>42495</v>
      </c>
      <c r="B5190" s="36" t="n">
        <v>51</v>
      </c>
      <c r="C5190" s="7" t="n">
        <v>4</v>
      </c>
      <c r="D5190" s="7" t="n">
        <v>7032</v>
      </c>
      <c r="E5190" s="7" t="s">
        <v>61</v>
      </c>
    </row>
    <row r="5191" spans="1:8">
      <c r="A5191" t="s">
        <v>4</v>
      </c>
      <c r="B5191" s="4" t="s">
        <v>5</v>
      </c>
      <c r="C5191" s="4" t="s">
        <v>10</v>
      </c>
    </row>
    <row r="5192" spans="1:8">
      <c r="A5192" t="n">
        <v>42508</v>
      </c>
      <c r="B5192" s="30" t="n">
        <v>16</v>
      </c>
      <c r="C5192" s="7" t="n">
        <v>0</v>
      </c>
    </row>
    <row r="5193" spans="1:8">
      <c r="A5193" t="s">
        <v>4</v>
      </c>
      <c r="B5193" s="4" t="s">
        <v>5</v>
      </c>
      <c r="C5193" s="4" t="s">
        <v>10</v>
      </c>
      <c r="D5193" s="4" t="s">
        <v>13</v>
      </c>
      <c r="E5193" s="4" t="s">
        <v>9</v>
      </c>
      <c r="F5193" s="4" t="s">
        <v>37</v>
      </c>
      <c r="G5193" s="4" t="s">
        <v>13</v>
      </c>
      <c r="H5193" s="4" t="s">
        <v>13</v>
      </c>
      <c r="I5193" s="4" t="s">
        <v>13</v>
      </c>
      <c r="J5193" s="4" t="s">
        <v>9</v>
      </c>
      <c r="K5193" s="4" t="s">
        <v>37</v>
      </c>
      <c r="L5193" s="4" t="s">
        <v>13</v>
      </c>
      <c r="M5193" s="4" t="s">
        <v>13</v>
      </c>
    </row>
    <row r="5194" spans="1:8">
      <c r="A5194" t="n">
        <v>42511</v>
      </c>
      <c r="B5194" s="37" t="n">
        <v>26</v>
      </c>
      <c r="C5194" s="7" t="n">
        <v>7032</v>
      </c>
      <c r="D5194" s="7" t="n">
        <v>17</v>
      </c>
      <c r="E5194" s="7" t="n">
        <v>60731</v>
      </c>
      <c r="F5194" s="7" t="s">
        <v>412</v>
      </c>
      <c r="G5194" s="7" t="n">
        <v>2</v>
      </c>
      <c r="H5194" s="7" t="n">
        <v>3</v>
      </c>
      <c r="I5194" s="7" t="n">
        <v>17</v>
      </c>
      <c r="J5194" s="7" t="n">
        <v>60732</v>
      </c>
      <c r="K5194" s="7" t="s">
        <v>413</v>
      </c>
      <c r="L5194" s="7" t="n">
        <v>2</v>
      </c>
      <c r="M5194" s="7" t="n">
        <v>0</v>
      </c>
    </row>
    <row r="5195" spans="1:8">
      <c r="A5195" t="s">
        <v>4</v>
      </c>
      <c r="B5195" s="4" t="s">
        <v>5</v>
      </c>
    </row>
    <row r="5196" spans="1:8">
      <c r="A5196" t="n">
        <v>42673</v>
      </c>
      <c r="B5196" s="28" t="n">
        <v>28</v>
      </c>
    </row>
    <row r="5197" spans="1:8">
      <c r="A5197" t="s">
        <v>4</v>
      </c>
      <c r="B5197" s="4" t="s">
        <v>5</v>
      </c>
      <c r="C5197" s="4" t="s">
        <v>13</v>
      </c>
      <c r="D5197" s="4" t="s">
        <v>13</v>
      </c>
      <c r="E5197" s="4" t="s">
        <v>13</v>
      </c>
      <c r="F5197" s="4" t="s">
        <v>13</v>
      </c>
    </row>
    <row r="5198" spans="1:8">
      <c r="A5198" t="n">
        <v>42674</v>
      </c>
      <c r="B5198" s="8" t="n">
        <v>14</v>
      </c>
      <c r="C5198" s="7" t="n">
        <v>0</v>
      </c>
      <c r="D5198" s="7" t="n">
        <v>128</v>
      </c>
      <c r="E5198" s="7" t="n">
        <v>0</v>
      </c>
      <c r="F5198" s="7" t="n">
        <v>0</v>
      </c>
    </row>
    <row r="5199" spans="1:8">
      <c r="A5199" t="s">
        <v>4</v>
      </c>
      <c r="B5199" s="4" t="s">
        <v>5</v>
      </c>
      <c r="C5199" s="4" t="s">
        <v>13</v>
      </c>
      <c r="D5199" s="4" t="s">
        <v>10</v>
      </c>
      <c r="E5199" s="4" t="s">
        <v>6</v>
      </c>
    </row>
    <row r="5200" spans="1:8">
      <c r="A5200" t="n">
        <v>42679</v>
      </c>
      <c r="B5200" s="36" t="n">
        <v>51</v>
      </c>
      <c r="C5200" s="7" t="n">
        <v>4</v>
      </c>
      <c r="D5200" s="7" t="n">
        <v>7033</v>
      </c>
      <c r="E5200" s="7" t="s">
        <v>61</v>
      </c>
    </row>
    <row r="5201" spans="1:13">
      <c r="A5201" t="s">
        <v>4</v>
      </c>
      <c r="B5201" s="4" t="s">
        <v>5</v>
      </c>
      <c r="C5201" s="4" t="s">
        <v>10</v>
      </c>
    </row>
    <row r="5202" spans="1:13">
      <c r="A5202" t="n">
        <v>42692</v>
      </c>
      <c r="B5202" s="30" t="n">
        <v>16</v>
      </c>
      <c r="C5202" s="7" t="n">
        <v>0</v>
      </c>
    </row>
    <row r="5203" spans="1:13">
      <c r="A5203" t="s">
        <v>4</v>
      </c>
      <c r="B5203" s="4" t="s">
        <v>5</v>
      </c>
      <c r="C5203" s="4" t="s">
        <v>10</v>
      </c>
      <c r="D5203" s="4" t="s">
        <v>13</v>
      </c>
      <c r="E5203" s="4" t="s">
        <v>9</v>
      </c>
      <c r="F5203" s="4" t="s">
        <v>37</v>
      </c>
      <c r="G5203" s="4" t="s">
        <v>13</v>
      </c>
      <c r="H5203" s="4" t="s">
        <v>13</v>
      </c>
      <c r="I5203" s="4" t="s">
        <v>13</v>
      </c>
      <c r="J5203" s="4" t="s">
        <v>9</v>
      </c>
      <c r="K5203" s="4" t="s">
        <v>37</v>
      </c>
      <c r="L5203" s="4" t="s">
        <v>13</v>
      </c>
      <c r="M5203" s="4" t="s">
        <v>13</v>
      </c>
    </row>
    <row r="5204" spans="1:13">
      <c r="A5204" t="n">
        <v>42695</v>
      </c>
      <c r="B5204" s="37" t="n">
        <v>26</v>
      </c>
      <c r="C5204" s="7" t="n">
        <v>7033</v>
      </c>
      <c r="D5204" s="7" t="n">
        <v>17</v>
      </c>
      <c r="E5204" s="7" t="n">
        <v>23305</v>
      </c>
      <c r="F5204" s="7" t="s">
        <v>414</v>
      </c>
      <c r="G5204" s="7" t="n">
        <v>2</v>
      </c>
      <c r="H5204" s="7" t="n">
        <v>3</v>
      </c>
      <c r="I5204" s="7" t="n">
        <v>17</v>
      </c>
      <c r="J5204" s="7" t="n">
        <v>23306</v>
      </c>
      <c r="K5204" s="7" t="s">
        <v>415</v>
      </c>
      <c r="L5204" s="7" t="n">
        <v>2</v>
      </c>
      <c r="M5204" s="7" t="n">
        <v>0</v>
      </c>
    </row>
    <row r="5205" spans="1:13">
      <c r="A5205" t="s">
        <v>4</v>
      </c>
      <c r="B5205" s="4" t="s">
        <v>5</v>
      </c>
    </row>
    <row r="5206" spans="1:13">
      <c r="A5206" t="n">
        <v>42789</v>
      </c>
      <c r="B5206" s="28" t="n">
        <v>28</v>
      </c>
    </row>
    <row r="5207" spans="1:13">
      <c r="A5207" t="s">
        <v>4</v>
      </c>
      <c r="B5207" s="4" t="s">
        <v>5</v>
      </c>
      <c r="C5207" s="4" t="s">
        <v>9</v>
      </c>
    </row>
    <row r="5208" spans="1:13">
      <c r="A5208" t="n">
        <v>42790</v>
      </c>
      <c r="B5208" s="38" t="n">
        <v>15</v>
      </c>
      <c r="C5208" s="7" t="n">
        <v>32768</v>
      </c>
    </row>
    <row r="5209" spans="1:13">
      <c r="A5209" t="s">
        <v>4</v>
      </c>
      <c r="B5209" s="4" t="s">
        <v>5</v>
      </c>
      <c r="C5209" s="4" t="s">
        <v>13</v>
      </c>
      <c r="D5209" s="4" t="s">
        <v>10</v>
      </c>
      <c r="E5209" s="4" t="s">
        <v>6</v>
      </c>
    </row>
    <row r="5210" spans="1:13">
      <c r="A5210" t="n">
        <v>42795</v>
      </c>
      <c r="B5210" s="36" t="n">
        <v>51</v>
      </c>
      <c r="C5210" s="7" t="n">
        <v>4</v>
      </c>
      <c r="D5210" s="7" t="n">
        <v>7032</v>
      </c>
      <c r="E5210" s="7" t="s">
        <v>113</v>
      </c>
    </row>
    <row r="5211" spans="1:13">
      <c r="A5211" t="s">
        <v>4</v>
      </c>
      <c r="B5211" s="4" t="s">
        <v>5</v>
      </c>
      <c r="C5211" s="4" t="s">
        <v>10</v>
      </c>
    </row>
    <row r="5212" spans="1:13">
      <c r="A5212" t="n">
        <v>42809</v>
      </c>
      <c r="B5212" s="30" t="n">
        <v>16</v>
      </c>
      <c r="C5212" s="7" t="n">
        <v>0</v>
      </c>
    </row>
    <row r="5213" spans="1:13">
      <c r="A5213" t="s">
        <v>4</v>
      </c>
      <c r="B5213" s="4" t="s">
        <v>5</v>
      </c>
      <c r="C5213" s="4" t="s">
        <v>10</v>
      </c>
      <c r="D5213" s="4" t="s">
        <v>13</v>
      </c>
      <c r="E5213" s="4" t="s">
        <v>9</v>
      </c>
      <c r="F5213" s="4" t="s">
        <v>37</v>
      </c>
      <c r="G5213" s="4" t="s">
        <v>13</v>
      </c>
      <c r="H5213" s="4" t="s">
        <v>13</v>
      </c>
      <c r="I5213" s="4" t="s">
        <v>13</v>
      </c>
      <c r="J5213" s="4" t="s">
        <v>9</v>
      </c>
      <c r="K5213" s="4" t="s">
        <v>37</v>
      </c>
      <c r="L5213" s="4" t="s">
        <v>13</v>
      </c>
      <c r="M5213" s="4" t="s">
        <v>13</v>
      </c>
    </row>
    <row r="5214" spans="1:13">
      <c r="A5214" t="n">
        <v>42812</v>
      </c>
      <c r="B5214" s="37" t="n">
        <v>26</v>
      </c>
      <c r="C5214" s="7" t="n">
        <v>7032</v>
      </c>
      <c r="D5214" s="7" t="n">
        <v>17</v>
      </c>
      <c r="E5214" s="7" t="n">
        <v>60733</v>
      </c>
      <c r="F5214" s="7" t="s">
        <v>416</v>
      </c>
      <c r="G5214" s="7" t="n">
        <v>2</v>
      </c>
      <c r="H5214" s="7" t="n">
        <v>3</v>
      </c>
      <c r="I5214" s="7" t="n">
        <v>17</v>
      </c>
      <c r="J5214" s="7" t="n">
        <v>60734</v>
      </c>
      <c r="K5214" s="7" t="s">
        <v>417</v>
      </c>
      <c r="L5214" s="7" t="n">
        <v>2</v>
      </c>
      <c r="M5214" s="7" t="n">
        <v>0</v>
      </c>
    </row>
    <row r="5215" spans="1:13">
      <c r="A5215" t="s">
        <v>4</v>
      </c>
      <c r="B5215" s="4" t="s">
        <v>5</v>
      </c>
    </row>
    <row r="5216" spans="1:13">
      <c r="A5216" t="n">
        <v>42926</v>
      </c>
      <c r="B5216" s="28" t="n">
        <v>28</v>
      </c>
    </row>
    <row r="5217" spans="1:13">
      <c r="A5217" t="s">
        <v>4</v>
      </c>
      <c r="B5217" s="4" t="s">
        <v>5</v>
      </c>
      <c r="C5217" s="4" t="s">
        <v>13</v>
      </c>
      <c r="D5217" s="4" t="s">
        <v>10</v>
      </c>
      <c r="E5217" s="4" t="s">
        <v>6</v>
      </c>
    </row>
    <row r="5218" spans="1:13">
      <c r="A5218" t="n">
        <v>42927</v>
      </c>
      <c r="B5218" s="36" t="n">
        <v>51</v>
      </c>
      <c r="C5218" s="7" t="n">
        <v>4</v>
      </c>
      <c r="D5218" s="7" t="n">
        <v>7033</v>
      </c>
      <c r="E5218" s="7" t="s">
        <v>61</v>
      </c>
    </row>
    <row r="5219" spans="1:13">
      <c r="A5219" t="s">
        <v>4</v>
      </c>
      <c r="B5219" s="4" t="s">
        <v>5</v>
      </c>
      <c r="C5219" s="4" t="s">
        <v>10</v>
      </c>
    </row>
    <row r="5220" spans="1:13">
      <c r="A5220" t="n">
        <v>42940</v>
      </c>
      <c r="B5220" s="30" t="n">
        <v>16</v>
      </c>
      <c r="C5220" s="7" t="n">
        <v>0</v>
      </c>
    </row>
    <row r="5221" spans="1:13">
      <c r="A5221" t="s">
        <v>4</v>
      </c>
      <c r="B5221" s="4" t="s">
        <v>5</v>
      </c>
      <c r="C5221" s="4" t="s">
        <v>10</v>
      </c>
      <c r="D5221" s="4" t="s">
        <v>13</v>
      </c>
      <c r="E5221" s="4" t="s">
        <v>9</v>
      </c>
      <c r="F5221" s="4" t="s">
        <v>37</v>
      </c>
      <c r="G5221" s="4" t="s">
        <v>13</v>
      </c>
      <c r="H5221" s="4" t="s">
        <v>13</v>
      </c>
    </row>
    <row r="5222" spans="1:13">
      <c r="A5222" t="n">
        <v>42943</v>
      </c>
      <c r="B5222" s="37" t="n">
        <v>26</v>
      </c>
      <c r="C5222" s="7" t="n">
        <v>7033</v>
      </c>
      <c r="D5222" s="7" t="n">
        <v>17</v>
      </c>
      <c r="E5222" s="7" t="n">
        <v>23307</v>
      </c>
      <c r="F5222" s="7" t="s">
        <v>418</v>
      </c>
      <c r="G5222" s="7" t="n">
        <v>2</v>
      </c>
      <c r="H5222" s="7" t="n">
        <v>0</v>
      </c>
    </row>
    <row r="5223" spans="1:13">
      <c r="A5223" t="s">
        <v>4</v>
      </c>
      <c r="B5223" s="4" t="s">
        <v>5</v>
      </c>
    </row>
    <row r="5224" spans="1:13">
      <c r="A5224" t="n">
        <v>42969</v>
      </c>
      <c r="B5224" s="28" t="n">
        <v>28</v>
      </c>
    </row>
    <row r="5225" spans="1:13">
      <c r="A5225" t="s">
        <v>4</v>
      </c>
      <c r="B5225" s="4" t="s">
        <v>5</v>
      </c>
      <c r="C5225" s="4" t="s">
        <v>10</v>
      </c>
      <c r="D5225" s="4" t="s">
        <v>13</v>
      </c>
      <c r="E5225" s="4" t="s">
        <v>6</v>
      </c>
      <c r="F5225" s="4" t="s">
        <v>22</v>
      </c>
      <c r="G5225" s="4" t="s">
        <v>22</v>
      </c>
      <c r="H5225" s="4" t="s">
        <v>22</v>
      </c>
    </row>
    <row r="5226" spans="1:13">
      <c r="A5226" t="n">
        <v>42970</v>
      </c>
      <c r="B5226" s="47" t="n">
        <v>48</v>
      </c>
      <c r="C5226" s="7" t="n">
        <v>16</v>
      </c>
      <c r="D5226" s="7" t="n">
        <v>0</v>
      </c>
      <c r="E5226" s="7" t="s">
        <v>100</v>
      </c>
      <c r="F5226" s="7" t="n">
        <v>-1</v>
      </c>
      <c r="G5226" s="7" t="n">
        <v>1</v>
      </c>
      <c r="H5226" s="7" t="n">
        <v>2.80259692864963e-45</v>
      </c>
    </row>
    <row r="5227" spans="1:13">
      <c r="A5227" t="s">
        <v>4</v>
      </c>
      <c r="B5227" s="4" t="s">
        <v>5</v>
      </c>
      <c r="C5227" s="4" t="s">
        <v>10</v>
      </c>
    </row>
    <row r="5228" spans="1:13">
      <c r="A5228" t="n">
        <v>42999</v>
      </c>
      <c r="B5228" s="30" t="n">
        <v>16</v>
      </c>
      <c r="C5228" s="7" t="n">
        <v>500</v>
      </c>
    </row>
    <row r="5229" spans="1:13">
      <c r="A5229" t="s">
        <v>4</v>
      </c>
      <c r="B5229" s="4" t="s">
        <v>5</v>
      </c>
      <c r="C5229" s="4" t="s">
        <v>13</v>
      </c>
      <c r="D5229" s="4" t="s">
        <v>10</v>
      </c>
      <c r="E5229" s="4" t="s">
        <v>6</v>
      </c>
    </row>
    <row r="5230" spans="1:13">
      <c r="A5230" t="n">
        <v>43002</v>
      </c>
      <c r="B5230" s="36" t="n">
        <v>51</v>
      </c>
      <c r="C5230" s="7" t="n">
        <v>4</v>
      </c>
      <c r="D5230" s="7" t="n">
        <v>16</v>
      </c>
      <c r="E5230" s="7" t="s">
        <v>160</v>
      </c>
    </row>
    <row r="5231" spans="1:13">
      <c r="A5231" t="s">
        <v>4</v>
      </c>
      <c r="B5231" s="4" t="s">
        <v>5</v>
      </c>
      <c r="C5231" s="4" t="s">
        <v>10</v>
      </c>
    </row>
    <row r="5232" spans="1:13">
      <c r="A5232" t="n">
        <v>43016</v>
      </c>
      <c r="B5232" s="30" t="n">
        <v>16</v>
      </c>
      <c r="C5232" s="7" t="n">
        <v>0</v>
      </c>
    </row>
    <row r="5233" spans="1:8">
      <c r="A5233" t="s">
        <v>4</v>
      </c>
      <c r="B5233" s="4" t="s">
        <v>5</v>
      </c>
      <c r="C5233" s="4" t="s">
        <v>10</v>
      </c>
      <c r="D5233" s="4" t="s">
        <v>13</v>
      </c>
      <c r="E5233" s="4" t="s">
        <v>9</v>
      </c>
      <c r="F5233" s="4" t="s">
        <v>37</v>
      </c>
      <c r="G5233" s="4" t="s">
        <v>13</v>
      </c>
      <c r="H5233" s="4" t="s">
        <v>13</v>
      </c>
      <c r="I5233" s="4" t="s">
        <v>13</v>
      </c>
      <c r="J5233" s="4" t="s">
        <v>9</v>
      </c>
      <c r="K5233" s="4" t="s">
        <v>37</v>
      </c>
      <c r="L5233" s="4" t="s">
        <v>13</v>
      </c>
      <c r="M5233" s="4" t="s">
        <v>13</v>
      </c>
    </row>
    <row r="5234" spans="1:8">
      <c r="A5234" t="n">
        <v>43019</v>
      </c>
      <c r="B5234" s="37" t="n">
        <v>26</v>
      </c>
      <c r="C5234" s="7" t="n">
        <v>16</v>
      </c>
      <c r="D5234" s="7" t="n">
        <v>17</v>
      </c>
      <c r="E5234" s="7" t="n">
        <v>60735</v>
      </c>
      <c r="F5234" s="7" t="s">
        <v>419</v>
      </c>
      <c r="G5234" s="7" t="n">
        <v>2</v>
      </c>
      <c r="H5234" s="7" t="n">
        <v>3</v>
      </c>
      <c r="I5234" s="7" t="n">
        <v>17</v>
      </c>
      <c r="J5234" s="7" t="n">
        <v>60736</v>
      </c>
      <c r="K5234" s="7" t="s">
        <v>420</v>
      </c>
      <c r="L5234" s="7" t="n">
        <v>2</v>
      </c>
      <c r="M5234" s="7" t="n">
        <v>0</v>
      </c>
    </row>
    <row r="5235" spans="1:8">
      <c r="A5235" t="s">
        <v>4</v>
      </c>
      <c r="B5235" s="4" t="s">
        <v>5</v>
      </c>
    </row>
    <row r="5236" spans="1:8">
      <c r="A5236" t="n">
        <v>43173</v>
      </c>
      <c r="B5236" s="28" t="n">
        <v>28</v>
      </c>
    </row>
    <row r="5237" spans="1:8">
      <c r="A5237" t="s">
        <v>4</v>
      </c>
      <c r="B5237" s="4" t="s">
        <v>5</v>
      </c>
      <c r="C5237" s="4" t="s">
        <v>10</v>
      </c>
      <c r="D5237" s="4" t="s">
        <v>10</v>
      </c>
      <c r="E5237" s="4" t="s">
        <v>10</v>
      </c>
    </row>
    <row r="5238" spans="1:8">
      <c r="A5238" t="n">
        <v>43174</v>
      </c>
      <c r="B5238" s="58" t="n">
        <v>61</v>
      </c>
      <c r="C5238" s="7" t="n">
        <v>0</v>
      </c>
      <c r="D5238" s="7" t="n">
        <v>16</v>
      </c>
      <c r="E5238" s="7" t="n">
        <v>1000</v>
      </c>
    </row>
    <row r="5239" spans="1:8">
      <c r="A5239" t="s">
        <v>4</v>
      </c>
      <c r="B5239" s="4" t="s">
        <v>5</v>
      </c>
      <c r="C5239" s="4" t="s">
        <v>13</v>
      </c>
      <c r="D5239" s="4" t="s">
        <v>10</v>
      </c>
      <c r="E5239" s="4" t="s">
        <v>6</v>
      </c>
    </row>
    <row r="5240" spans="1:8">
      <c r="A5240" t="n">
        <v>43181</v>
      </c>
      <c r="B5240" s="36" t="n">
        <v>51</v>
      </c>
      <c r="C5240" s="7" t="n">
        <v>4</v>
      </c>
      <c r="D5240" s="7" t="n">
        <v>0</v>
      </c>
      <c r="E5240" s="7" t="s">
        <v>108</v>
      </c>
    </row>
    <row r="5241" spans="1:8">
      <c r="A5241" t="s">
        <v>4</v>
      </c>
      <c r="B5241" s="4" t="s">
        <v>5</v>
      </c>
      <c r="C5241" s="4" t="s">
        <v>10</v>
      </c>
    </row>
    <row r="5242" spans="1:8">
      <c r="A5242" t="n">
        <v>43195</v>
      </c>
      <c r="B5242" s="30" t="n">
        <v>16</v>
      </c>
      <c r="C5242" s="7" t="n">
        <v>0</v>
      </c>
    </row>
    <row r="5243" spans="1:8">
      <c r="A5243" t="s">
        <v>4</v>
      </c>
      <c r="B5243" s="4" t="s">
        <v>5</v>
      </c>
      <c r="C5243" s="4" t="s">
        <v>10</v>
      </c>
      <c r="D5243" s="4" t="s">
        <v>13</v>
      </c>
      <c r="E5243" s="4" t="s">
        <v>9</v>
      </c>
      <c r="F5243" s="4" t="s">
        <v>37</v>
      </c>
      <c r="G5243" s="4" t="s">
        <v>13</v>
      </c>
      <c r="H5243" s="4" t="s">
        <v>13</v>
      </c>
    </row>
    <row r="5244" spans="1:8">
      <c r="A5244" t="n">
        <v>43198</v>
      </c>
      <c r="B5244" s="37" t="n">
        <v>26</v>
      </c>
      <c r="C5244" s="7" t="n">
        <v>0</v>
      </c>
      <c r="D5244" s="7" t="n">
        <v>17</v>
      </c>
      <c r="E5244" s="7" t="n">
        <v>60737</v>
      </c>
      <c r="F5244" s="7" t="s">
        <v>421</v>
      </c>
      <c r="G5244" s="7" t="n">
        <v>2</v>
      </c>
      <c r="H5244" s="7" t="n">
        <v>0</v>
      </c>
    </row>
    <row r="5245" spans="1:8">
      <c r="A5245" t="s">
        <v>4</v>
      </c>
      <c r="B5245" s="4" t="s">
        <v>5</v>
      </c>
    </row>
    <row r="5246" spans="1:8">
      <c r="A5246" t="n">
        <v>43230</v>
      </c>
      <c r="B5246" s="28" t="n">
        <v>28</v>
      </c>
    </row>
    <row r="5247" spans="1:8">
      <c r="A5247" t="s">
        <v>4</v>
      </c>
      <c r="B5247" s="4" t="s">
        <v>5</v>
      </c>
      <c r="C5247" s="4" t="s">
        <v>13</v>
      </c>
      <c r="D5247" s="4" t="s">
        <v>10</v>
      </c>
      <c r="E5247" s="4" t="s">
        <v>6</v>
      </c>
    </row>
    <row r="5248" spans="1:8">
      <c r="A5248" t="n">
        <v>43231</v>
      </c>
      <c r="B5248" s="36" t="n">
        <v>51</v>
      </c>
      <c r="C5248" s="7" t="n">
        <v>4</v>
      </c>
      <c r="D5248" s="7" t="n">
        <v>16</v>
      </c>
      <c r="E5248" s="7" t="s">
        <v>113</v>
      </c>
    </row>
    <row r="5249" spans="1:13">
      <c r="A5249" t="s">
        <v>4</v>
      </c>
      <c r="B5249" s="4" t="s">
        <v>5</v>
      </c>
      <c r="C5249" s="4" t="s">
        <v>10</v>
      </c>
    </row>
    <row r="5250" spans="1:13">
      <c r="A5250" t="n">
        <v>43245</v>
      </c>
      <c r="B5250" s="30" t="n">
        <v>16</v>
      </c>
      <c r="C5250" s="7" t="n">
        <v>0</v>
      </c>
    </row>
    <row r="5251" spans="1:13">
      <c r="A5251" t="s">
        <v>4</v>
      </c>
      <c r="B5251" s="4" t="s">
        <v>5</v>
      </c>
      <c r="C5251" s="4" t="s">
        <v>10</v>
      </c>
      <c r="D5251" s="4" t="s">
        <v>13</v>
      </c>
      <c r="E5251" s="4" t="s">
        <v>9</v>
      </c>
      <c r="F5251" s="4" t="s">
        <v>37</v>
      </c>
      <c r="G5251" s="4" t="s">
        <v>13</v>
      </c>
      <c r="H5251" s="4" t="s">
        <v>13</v>
      </c>
    </row>
    <row r="5252" spans="1:13">
      <c r="A5252" t="n">
        <v>43248</v>
      </c>
      <c r="B5252" s="37" t="n">
        <v>26</v>
      </c>
      <c r="C5252" s="7" t="n">
        <v>16</v>
      </c>
      <c r="D5252" s="7" t="n">
        <v>17</v>
      </c>
      <c r="E5252" s="7" t="n">
        <v>60738</v>
      </c>
      <c r="F5252" s="7" t="s">
        <v>422</v>
      </c>
      <c r="G5252" s="7" t="n">
        <v>2</v>
      </c>
      <c r="H5252" s="7" t="n">
        <v>0</v>
      </c>
    </row>
    <row r="5253" spans="1:13">
      <c r="A5253" t="s">
        <v>4</v>
      </c>
      <c r="B5253" s="4" t="s">
        <v>5</v>
      </c>
    </row>
    <row r="5254" spans="1:13">
      <c r="A5254" t="n">
        <v>43283</v>
      </c>
      <c r="B5254" s="28" t="n">
        <v>28</v>
      </c>
    </row>
    <row r="5255" spans="1:13">
      <c r="A5255" t="s">
        <v>4</v>
      </c>
      <c r="B5255" s="4" t="s">
        <v>5</v>
      </c>
      <c r="C5255" s="4" t="s">
        <v>13</v>
      </c>
      <c r="D5255" s="4" t="s">
        <v>13</v>
      </c>
      <c r="E5255" s="4" t="s">
        <v>13</v>
      </c>
      <c r="F5255" s="4" t="s">
        <v>13</v>
      </c>
    </row>
    <row r="5256" spans="1:13">
      <c r="A5256" t="n">
        <v>43284</v>
      </c>
      <c r="B5256" s="8" t="n">
        <v>14</v>
      </c>
      <c r="C5256" s="7" t="n">
        <v>0</v>
      </c>
      <c r="D5256" s="7" t="n">
        <v>128</v>
      </c>
      <c r="E5256" s="7" t="n">
        <v>0</v>
      </c>
      <c r="F5256" s="7" t="n">
        <v>0</v>
      </c>
    </row>
    <row r="5257" spans="1:13">
      <c r="A5257" t="s">
        <v>4</v>
      </c>
      <c r="B5257" s="4" t="s">
        <v>5</v>
      </c>
      <c r="C5257" s="4" t="s">
        <v>13</v>
      </c>
      <c r="D5257" s="4" t="s">
        <v>10</v>
      </c>
      <c r="E5257" s="4" t="s">
        <v>6</v>
      </c>
    </row>
    <row r="5258" spans="1:13">
      <c r="A5258" t="n">
        <v>43289</v>
      </c>
      <c r="B5258" s="36" t="n">
        <v>51</v>
      </c>
      <c r="C5258" s="7" t="n">
        <v>4</v>
      </c>
      <c r="D5258" s="7" t="n">
        <v>7033</v>
      </c>
      <c r="E5258" s="7" t="s">
        <v>61</v>
      </c>
    </row>
    <row r="5259" spans="1:13">
      <c r="A5259" t="s">
        <v>4</v>
      </c>
      <c r="B5259" s="4" t="s">
        <v>5</v>
      </c>
      <c r="C5259" s="4" t="s">
        <v>10</v>
      </c>
    </row>
    <row r="5260" spans="1:13">
      <c r="A5260" t="n">
        <v>43302</v>
      </c>
      <c r="B5260" s="30" t="n">
        <v>16</v>
      </c>
      <c r="C5260" s="7" t="n">
        <v>0</v>
      </c>
    </row>
    <row r="5261" spans="1:13">
      <c r="A5261" t="s">
        <v>4</v>
      </c>
      <c r="B5261" s="4" t="s">
        <v>5</v>
      </c>
      <c r="C5261" s="4" t="s">
        <v>10</v>
      </c>
      <c r="D5261" s="4" t="s">
        <v>13</v>
      </c>
      <c r="E5261" s="4" t="s">
        <v>9</v>
      </c>
      <c r="F5261" s="4" t="s">
        <v>37</v>
      </c>
      <c r="G5261" s="4" t="s">
        <v>13</v>
      </c>
      <c r="H5261" s="4" t="s">
        <v>13</v>
      </c>
      <c r="I5261" s="4" t="s">
        <v>13</v>
      </c>
      <c r="J5261" s="4" t="s">
        <v>9</v>
      </c>
      <c r="K5261" s="4" t="s">
        <v>37</v>
      </c>
      <c r="L5261" s="4" t="s">
        <v>13</v>
      </c>
      <c r="M5261" s="4" t="s">
        <v>13</v>
      </c>
    </row>
    <row r="5262" spans="1:13">
      <c r="A5262" t="n">
        <v>43305</v>
      </c>
      <c r="B5262" s="37" t="n">
        <v>26</v>
      </c>
      <c r="C5262" s="7" t="n">
        <v>7033</v>
      </c>
      <c r="D5262" s="7" t="n">
        <v>17</v>
      </c>
      <c r="E5262" s="7" t="n">
        <v>23308</v>
      </c>
      <c r="F5262" s="7" t="s">
        <v>423</v>
      </c>
      <c r="G5262" s="7" t="n">
        <v>2</v>
      </c>
      <c r="H5262" s="7" t="n">
        <v>3</v>
      </c>
      <c r="I5262" s="7" t="n">
        <v>17</v>
      </c>
      <c r="J5262" s="7" t="n">
        <v>23309</v>
      </c>
      <c r="K5262" s="7" t="s">
        <v>424</v>
      </c>
      <c r="L5262" s="7" t="n">
        <v>2</v>
      </c>
      <c r="M5262" s="7" t="n">
        <v>0</v>
      </c>
    </row>
    <row r="5263" spans="1:13">
      <c r="A5263" t="s">
        <v>4</v>
      </c>
      <c r="B5263" s="4" t="s">
        <v>5</v>
      </c>
    </row>
    <row r="5264" spans="1:13">
      <c r="A5264" t="n">
        <v>43521</v>
      </c>
      <c r="B5264" s="28" t="n">
        <v>28</v>
      </c>
    </row>
    <row r="5265" spans="1:13">
      <c r="A5265" t="s">
        <v>4</v>
      </c>
      <c r="B5265" s="4" t="s">
        <v>5</v>
      </c>
      <c r="C5265" s="4" t="s">
        <v>9</v>
      </c>
    </row>
    <row r="5266" spans="1:13">
      <c r="A5266" t="n">
        <v>43522</v>
      </c>
      <c r="B5266" s="38" t="n">
        <v>15</v>
      </c>
      <c r="C5266" s="7" t="n">
        <v>32768</v>
      </c>
    </row>
    <row r="5267" spans="1:13">
      <c r="A5267" t="s">
        <v>4</v>
      </c>
      <c r="B5267" s="4" t="s">
        <v>5</v>
      </c>
      <c r="C5267" s="4" t="s">
        <v>10</v>
      </c>
      <c r="D5267" s="4" t="s">
        <v>13</v>
      </c>
      <c r="E5267" s="4" t="s">
        <v>22</v>
      </c>
      <c r="F5267" s="4" t="s">
        <v>10</v>
      </c>
    </row>
    <row r="5268" spans="1:13">
      <c r="A5268" t="n">
        <v>43527</v>
      </c>
      <c r="B5268" s="60" t="n">
        <v>59</v>
      </c>
      <c r="C5268" s="7" t="n">
        <v>0</v>
      </c>
      <c r="D5268" s="7" t="n">
        <v>13</v>
      </c>
      <c r="E5268" s="7" t="n">
        <v>0.150000005960464</v>
      </c>
      <c r="F5268" s="7" t="n">
        <v>0</v>
      </c>
    </row>
    <row r="5269" spans="1:13">
      <c r="A5269" t="s">
        <v>4</v>
      </c>
      <c r="B5269" s="4" t="s">
        <v>5</v>
      </c>
      <c r="C5269" s="4" t="s">
        <v>10</v>
      </c>
      <c r="D5269" s="4" t="s">
        <v>10</v>
      </c>
      <c r="E5269" s="4" t="s">
        <v>10</v>
      </c>
    </row>
    <row r="5270" spans="1:13">
      <c r="A5270" t="n">
        <v>43537</v>
      </c>
      <c r="B5270" s="58" t="n">
        <v>61</v>
      </c>
      <c r="C5270" s="7" t="n">
        <v>0</v>
      </c>
      <c r="D5270" s="7" t="n">
        <v>7033</v>
      </c>
      <c r="E5270" s="7" t="n">
        <v>1000</v>
      </c>
    </row>
    <row r="5271" spans="1:13">
      <c r="A5271" t="s">
        <v>4</v>
      </c>
      <c r="B5271" s="4" t="s">
        <v>5</v>
      </c>
      <c r="C5271" s="4" t="s">
        <v>10</v>
      </c>
      <c r="D5271" s="4" t="s">
        <v>13</v>
      </c>
      <c r="E5271" s="4" t="s">
        <v>22</v>
      </c>
      <c r="F5271" s="4" t="s">
        <v>10</v>
      </c>
    </row>
    <row r="5272" spans="1:13">
      <c r="A5272" t="n">
        <v>43544</v>
      </c>
      <c r="B5272" s="60" t="n">
        <v>59</v>
      </c>
      <c r="C5272" s="7" t="n">
        <v>16</v>
      </c>
      <c r="D5272" s="7" t="n">
        <v>13</v>
      </c>
      <c r="E5272" s="7" t="n">
        <v>0.150000005960464</v>
      </c>
      <c r="F5272" s="7" t="n">
        <v>0</v>
      </c>
    </row>
    <row r="5273" spans="1:13">
      <c r="A5273" t="s">
        <v>4</v>
      </c>
      <c r="B5273" s="4" t="s">
        <v>5</v>
      </c>
      <c r="C5273" s="4" t="s">
        <v>10</v>
      </c>
      <c r="D5273" s="4" t="s">
        <v>13</v>
      </c>
      <c r="E5273" s="4" t="s">
        <v>22</v>
      </c>
      <c r="F5273" s="4" t="s">
        <v>10</v>
      </c>
    </row>
    <row r="5274" spans="1:13">
      <c r="A5274" t="n">
        <v>43554</v>
      </c>
      <c r="B5274" s="60" t="n">
        <v>59</v>
      </c>
      <c r="C5274" s="7" t="n">
        <v>7032</v>
      </c>
      <c r="D5274" s="7" t="n">
        <v>13</v>
      </c>
      <c r="E5274" s="7" t="n">
        <v>0.150000005960464</v>
      </c>
      <c r="F5274" s="7" t="n">
        <v>0</v>
      </c>
    </row>
    <row r="5275" spans="1:13">
      <c r="A5275" t="s">
        <v>4</v>
      </c>
      <c r="B5275" s="4" t="s">
        <v>5</v>
      </c>
      <c r="C5275" s="4" t="s">
        <v>10</v>
      </c>
    </row>
    <row r="5276" spans="1:13">
      <c r="A5276" t="n">
        <v>43564</v>
      </c>
      <c r="B5276" s="30" t="n">
        <v>16</v>
      </c>
      <c r="C5276" s="7" t="n">
        <v>1000</v>
      </c>
    </row>
    <row r="5277" spans="1:13">
      <c r="A5277" t="s">
        <v>4</v>
      </c>
      <c r="B5277" s="4" t="s">
        <v>5</v>
      </c>
      <c r="C5277" s="4" t="s">
        <v>13</v>
      </c>
      <c r="D5277" s="4" t="s">
        <v>10</v>
      </c>
      <c r="E5277" s="4" t="s">
        <v>6</v>
      </c>
    </row>
    <row r="5278" spans="1:13">
      <c r="A5278" t="n">
        <v>43567</v>
      </c>
      <c r="B5278" s="36" t="n">
        <v>51</v>
      </c>
      <c r="C5278" s="7" t="n">
        <v>4</v>
      </c>
      <c r="D5278" s="7" t="n">
        <v>16</v>
      </c>
      <c r="E5278" s="7" t="s">
        <v>425</v>
      </c>
    </row>
    <row r="5279" spans="1:13">
      <c r="A5279" t="s">
        <v>4</v>
      </c>
      <c r="B5279" s="4" t="s">
        <v>5</v>
      </c>
      <c r="C5279" s="4" t="s">
        <v>10</v>
      </c>
    </row>
    <row r="5280" spans="1:13">
      <c r="A5280" t="n">
        <v>43580</v>
      </c>
      <c r="B5280" s="30" t="n">
        <v>16</v>
      </c>
      <c r="C5280" s="7" t="n">
        <v>0</v>
      </c>
    </row>
    <row r="5281" spans="1:6">
      <c r="A5281" t="s">
        <v>4</v>
      </c>
      <c r="B5281" s="4" t="s">
        <v>5</v>
      </c>
      <c r="C5281" s="4" t="s">
        <v>10</v>
      </c>
      <c r="D5281" s="4" t="s">
        <v>13</v>
      </c>
      <c r="E5281" s="4" t="s">
        <v>9</v>
      </c>
      <c r="F5281" s="4" t="s">
        <v>37</v>
      </c>
      <c r="G5281" s="4" t="s">
        <v>13</v>
      </c>
      <c r="H5281" s="4" t="s">
        <v>13</v>
      </c>
    </row>
    <row r="5282" spans="1:6">
      <c r="A5282" t="n">
        <v>43583</v>
      </c>
      <c r="B5282" s="37" t="n">
        <v>26</v>
      </c>
      <c r="C5282" s="7" t="n">
        <v>16</v>
      </c>
      <c r="D5282" s="7" t="n">
        <v>17</v>
      </c>
      <c r="E5282" s="7" t="n">
        <v>60739</v>
      </c>
      <c r="F5282" s="7" t="s">
        <v>426</v>
      </c>
      <c r="G5282" s="7" t="n">
        <v>2</v>
      </c>
      <c r="H5282" s="7" t="n">
        <v>0</v>
      </c>
    </row>
    <row r="5283" spans="1:6">
      <c r="A5283" t="s">
        <v>4</v>
      </c>
      <c r="B5283" s="4" t="s">
        <v>5</v>
      </c>
    </row>
    <row r="5284" spans="1:6">
      <c r="A5284" t="n">
        <v>43628</v>
      </c>
      <c r="B5284" s="28" t="n">
        <v>28</v>
      </c>
    </row>
    <row r="5285" spans="1:6">
      <c r="A5285" t="s">
        <v>4</v>
      </c>
      <c r="B5285" s="4" t="s">
        <v>5</v>
      </c>
      <c r="C5285" s="4" t="s">
        <v>13</v>
      </c>
      <c r="D5285" s="4" t="s">
        <v>10</v>
      </c>
      <c r="E5285" s="4" t="s">
        <v>6</v>
      </c>
    </row>
    <row r="5286" spans="1:6">
      <c r="A5286" t="n">
        <v>43629</v>
      </c>
      <c r="B5286" s="36" t="n">
        <v>51</v>
      </c>
      <c r="C5286" s="7" t="n">
        <v>4</v>
      </c>
      <c r="D5286" s="7" t="n">
        <v>7032</v>
      </c>
      <c r="E5286" s="7" t="s">
        <v>61</v>
      </c>
    </row>
    <row r="5287" spans="1:6">
      <c r="A5287" t="s">
        <v>4</v>
      </c>
      <c r="B5287" s="4" t="s">
        <v>5</v>
      </c>
      <c r="C5287" s="4" t="s">
        <v>10</v>
      </c>
    </row>
    <row r="5288" spans="1:6">
      <c r="A5288" t="n">
        <v>43642</v>
      </c>
      <c r="B5288" s="30" t="n">
        <v>16</v>
      </c>
      <c r="C5288" s="7" t="n">
        <v>0</v>
      </c>
    </row>
    <row r="5289" spans="1:6">
      <c r="A5289" t="s">
        <v>4</v>
      </c>
      <c r="B5289" s="4" t="s">
        <v>5</v>
      </c>
      <c r="C5289" s="4" t="s">
        <v>10</v>
      </c>
      <c r="D5289" s="4" t="s">
        <v>13</v>
      </c>
      <c r="E5289" s="4" t="s">
        <v>9</v>
      </c>
      <c r="F5289" s="4" t="s">
        <v>37</v>
      </c>
      <c r="G5289" s="4" t="s">
        <v>13</v>
      </c>
      <c r="H5289" s="4" t="s">
        <v>13</v>
      </c>
    </row>
    <row r="5290" spans="1:6">
      <c r="A5290" t="n">
        <v>43645</v>
      </c>
      <c r="B5290" s="37" t="n">
        <v>26</v>
      </c>
      <c r="C5290" s="7" t="n">
        <v>7032</v>
      </c>
      <c r="D5290" s="7" t="n">
        <v>17</v>
      </c>
      <c r="E5290" s="7" t="n">
        <v>60740</v>
      </c>
      <c r="F5290" s="7" t="s">
        <v>427</v>
      </c>
      <c r="G5290" s="7" t="n">
        <v>2</v>
      </c>
      <c r="H5290" s="7" t="n">
        <v>0</v>
      </c>
    </row>
    <row r="5291" spans="1:6">
      <c r="A5291" t="s">
        <v>4</v>
      </c>
      <c r="B5291" s="4" t="s">
        <v>5</v>
      </c>
    </row>
    <row r="5292" spans="1:6">
      <c r="A5292" t="n">
        <v>43733</v>
      </c>
      <c r="B5292" s="28" t="n">
        <v>28</v>
      </c>
    </row>
    <row r="5293" spans="1:6">
      <c r="A5293" t="s">
        <v>4</v>
      </c>
      <c r="B5293" s="4" t="s">
        <v>5</v>
      </c>
      <c r="C5293" s="4" t="s">
        <v>10</v>
      </c>
      <c r="D5293" s="4" t="s">
        <v>13</v>
      </c>
      <c r="E5293" s="4" t="s">
        <v>22</v>
      </c>
      <c r="F5293" s="4" t="s">
        <v>10</v>
      </c>
    </row>
    <row r="5294" spans="1:6">
      <c r="A5294" t="n">
        <v>43734</v>
      </c>
      <c r="B5294" s="60" t="n">
        <v>59</v>
      </c>
      <c r="C5294" s="7" t="n">
        <v>0</v>
      </c>
      <c r="D5294" s="7" t="n">
        <v>8</v>
      </c>
      <c r="E5294" s="7" t="n">
        <v>0.150000005960464</v>
      </c>
      <c r="F5294" s="7" t="n">
        <v>0</v>
      </c>
    </row>
    <row r="5295" spans="1:6">
      <c r="A5295" t="s">
        <v>4</v>
      </c>
      <c r="B5295" s="4" t="s">
        <v>5</v>
      </c>
      <c r="C5295" s="4" t="s">
        <v>10</v>
      </c>
    </row>
    <row r="5296" spans="1:6">
      <c r="A5296" t="n">
        <v>43744</v>
      </c>
      <c r="B5296" s="30" t="n">
        <v>16</v>
      </c>
      <c r="C5296" s="7" t="n">
        <v>1500</v>
      </c>
    </row>
    <row r="5297" spans="1:8">
      <c r="A5297" t="s">
        <v>4</v>
      </c>
      <c r="B5297" s="4" t="s">
        <v>5</v>
      </c>
      <c r="C5297" s="4" t="s">
        <v>10</v>
      </c>
      <c r="D5297" s="4" t="s">
        <v>13</v>
      </c>
      <c r="E5297" s="4" t="s">
        <v>22</v>
      </c>
      <c r="F5297" s="4" t="s">
        <v>10</v>
      </c>
    </row>
    <row r="5298" spans="1:8">
      <c r="A5298" t="n">
        <v>43747</v>
      </c>
      <c r="B5298" s="60" t="n">
        <v>59</v>
      </c>
      <c r="C5298" s="7" t="n">
        <v>0</v>
      </c>
      <c r="D5298" s="7" t="n">
        <v>255</v>
      </c>
      <c r="E5298" s="7" t="n">
        <v>0</v>
      </c>
      <c r="F5298" s="7" t="n">
        <v>0</v>
      </c>
    </row>
    <row r="5299" spans="1:8">
      <c r="A5299" t="s">
        <v>4</v>
      </c>
      <c r="B5299" s="4" t="s">
        <v>5</v>
      </c>
      <c r="C5299" s="4" t="s">
        <v>10</v>
      </c>
    </row>
    <row r="5300" spans="1:8">
      <c r="A5300" t="n">
        <v>43757</v>
      </c>
      <c r="B5300" s="30" t="n">
        <v>16</v>
      </c>
      <c r="C5300" s="7" t="n">
        <v>300</v>
      </c>
    </row>
    <row r="5301" spans="1:8">
      <c r="A5301" t="s">
        <v>4</v>
      </c>
      <c r="B5301" s="4" t="s">
        <v>5</v>
      </c>
      <c r="C5301" s="4" t="s">
        <v>13</v>
      </c>
      <c r="D5301" s="4" t="s">
        <v>10</v>
      </c>
      <c r="E5301" s="4" t="s">
        <v>22</v>
      </c>
    </row>
    <row r="5302" spans="1:8">
      <c r="A5302" t="n">
        <v>43760</v>
      </c>
      <c r="B5302" s="34" t="n">
        <v>58</v>
      </c>
      <c r="C5302" s="7" t="n">
        <v>101</v>
      </c>
      <c r="D5302" s="7" t="n">
        <v>300</v>
      </c>
      <c r="E5302" s="7" t="n">
        <v>1</v>
      </c>
    </row>
    <row r="5303" spans="1:8">
      <c r="A5303" t="s">
        <v>4</v>
      </c>
      <c r="B5303" s="4" t="s">
        <v>5</v>
      </c>
      <c r="C5303" s="4" t="s">
        <v>13</v>
      </c>
      <c r="D5303" s="4" t="s">
        <v>10</v>
      </c>
    </row>
    <row r="5304" spans="1:8">
      <c r="A5304" t="n">
        <v>43768</v>
      </c>
      <c r="B5304" s="34" t="n">
        <v>58</v>
      </c>
      <c r="C5304" s="7" t="n">
        <v>254</v>
      </c>
      <c r="D5304" s="7" t="n">
        <v>0</v>
      </c>
    </row>
    <row r="5305" spans="1:8">
      <c r="A5305" t="s">
        <v>4</v>
      </c>
      <c r="B5305" s="4" t="s">
        <v>5</v>
      </c>
      <c r="C5305" s="4" t="s">
        <v>13</v>
      </c>
      <c r="D5305" s="4" t="s">
        <v>13</v>
      </c>
      <c r="E5305" s="4" t="s">
        <v>22</v>
      </c>
      <c r="F5305" s="4" t="s">
        <v>22</v>
      </c>
      <c r="G5305" s="4" t="s">
        <v>22</v>
      </c>
      <c r="H5305" s="4" t="s">
        <v>10</v>
      </c>
    </row>
    <row r="5306" spans="1:8">
      <c r="A5306" t="n">
        <v>43772</v>
      </c>
      <c r="B5306" s="32" t="n">
        <v>45</v>
      </c>
      <c r="C5306" s="7" t="n">
        <v>2</v>
      </c>
      <c r="D5306" s="7" t="n">
        <v>3</v>
      </c>
      <c r="E5306" s="7" t="n">
        <v>82.629997253418</v>
      </c>
      <c r="F5306" s="7" t="n">
        <v>39.5800018310547</v>
      </c>
      <c r="G5306" s="7" t="n">
        <v>-219.940002441406</v>
      </c>
      <c r="H5306" s="7" t="n">
        <v>0</v>
      </c>
    </row>
    <row r="5307" spans="1:8">
      <c r="A5307" t="s">
        <v>4</v>
      </c>
      <c r="B5307" s="4" t="s">
        <v>5</v>
      </c>
      <c r="C5307" s="4" t="s">
        <v>13</v>
      </c>
      <c r="D5307" s="4" t="s">
        <v>13</v>
      </c>
      <c r="E5307" s="4" t="s">
        <v>22</v>
      </c>
      <c r="F5307" s="4" t="s">
        <v>22</v>
      </c>
      <c r="G5307" s="4" t="s">
        <v>22</v>
      </c>
      <c r="H5307" s="4" t="s">
        <v>10</v>
      </c>
      <c r="I5307" s="4" t="s">
        <v>13</v>
      </c>
    </row>
    <row r="5308" spans="1:8">
      <c r="A5308" t="n">
        <v>43789</v>
      </c>
      <c r="B5308" s="32" t="n">
        <v>45</v>
      </c>
      <c r="C5308" s="7" t="n">
        <v>4</v>
      </c>
      <c r="D5308" s="7" t="n">
        <v>3</v>
      </c>
      <c r="E5308" s="7" t="n">
        <v>27.4799995422363</v>
      </c>
      <c r="F5308" s="7" t="n">
        <v>283.829986572266</v>
      </c>
      <c r="G5308" s="7" t="n">
        <v>0</v>
      </c>
      <c r="H5308" s="7" t="n">
        <v>0</v>
      </c>
      <c r="I5308" s="7" t="n">
        <v>0</v>
      </c>
    </row>
    <row r="5309" spans="1:8">
      <c r="A5309" t="s">
        <v>4</v>
      </c>
      <c r="B5309" s="4" t="s">
        <v>5</v>
      </c>
      <c r="C5309" s="4" t="s">
        <v>13</v>
      </c>
      <c r="D5309" s="4" t="s">
        <v>13</v>
      </c>
      <c r="E5309" s="4" t="s">
        <v>22</v>
      </c>
      <c r="F5309" s="4" t="s">
        <v>10</v>
      </c>
    </row>
    <row r="5310" spans="1:8">
      <c r="A5310" t="n">
        <v>43807</v>
      </c>
      <c r="B5310" s="32" t="n">
        <v>45</v>
      </c>
      <c r="C5310" s="7" t="n">
        <v>5</v>
      </c>
      <c r="D5310" s="7" t="n">
        <v>3</v>
      </c>
      <c r="E5310" s="7" t="n">
        <v>4.80000019073486</v>
      </c>
      <c r="F5310" s="7" t="n">
        <v>0</v>
      </c>
    </row>
    <row r="5311" spans="1:8">
      <c r="A5311" t="s">
        <v>4</v>
      </c>
      <c r="B5311" s="4" t="s">
        <v>5</v>
      </c>
      <c r="C5311" s="4" t="s">
        <v>13</v>
      </c>
      <c r="D5311" s="4" t="s">
        <v>13</v>
      </c>
      <c r="E5311" s="4" t="s">
        <v>22</v>
      </c>
      <c r="F5311" s="4" t="s">
        <v>10</v>
      </c>
    </row>
    <row r="5312" spans="1:8">
      <c r="A5312" t="n">
        <v>43816</v>
      </c>
      <c r="B5312" s="32" t="n">
        <v>45</v>
      </c>
      <c r="C5312" s="7" t="n">
        <v>11</v>
      </c>
      <c r="D5312" s="7" t="n">
        <v>3</v>
      </c>
      <c r="E5312" s="7" t="n">
        <v>18.2000007629395</v>
      </c>
      <c r="F5312" s="7" t="n">
        <v>0</v>
      </c>
    </row>
    <row r="5313" spans="1:9">
      <c r="A5313" t="s">
        <v>4</v>
      </c>
      <c r="B5313" s="4" t="s">
        <v>5</v>
      </c>
      <c r="C5313" s="4" t="s">
        <v>13</v>
      </c>
      <c r="D5313" s="4" t="s">
        <v>13</v>
      </c>
      <c r="E5313" s="4" t="s">
        <v>22</v>
      </c>
      <c r="F5313" s="4" t="s">
        <v>10</v>
      </c>
    </row>
    <row r="5314" spans="1:9">
      <c r="A5314" t="n">
        <v>43825</v>
      </c>
      <c r="B5314" s="32" t="n">
        <v>45</v>
      </c>
      <c r="C5314" s="7" t="n">
        <v>5</v>
      </c>
      <c r="D5314" s="7" t="n">
        <v>3</v>
      </c>
      <c r="E5314" s="7" t="n">
        <v>4.40000009536743</v>
      </c>
      <c r="F5314" s="7" t="n">
        <v>4000</v>
      </c>
    </row>
    <row r="5315" spans="1:9">
      <c r="A5315" t="s">
        <v>4</v>
      </c>
      <c r="B5315" s="4" t="s">
        <v>5</v>
      </c>
      <c r="C5315" s="4" t="s">
        <v>10</v>
      </c>
      <c r="D5315" s="4" t="s">
        <v>22</v>
      </c>
      <c r="E5315" s="4" t="s">
        <v>22</v>
      </c>
      <c r="F5315" s="4" t="s">
        <v>22</v>
      </c>
      <c r="G5315" s="4" t="s">
        <v>10</v>
      </c>
      <c r="H5315" s="4" t="s">
        <v>10</v>
      </c>
    </row>
    <row r="5316" spans="1:9">
      <c r="A5316" t="n">
        <v>43834</v>
      </c>
      <c r="B5316" s="67" t="n">
        <v>60</v>
      </c>
      <c r="C5316" s="7" t="n">
        <v>0</v>
      </c>
      <c r="D5316" s="7" t="n">
        <v>0</v>
      </c>
      <c r="E5316" s="7" t="n">
        <v>20</v>
      </c>
      <c r="F5316" s="7" t="n">
        <v>0</v>
      </c>
      <c r="G5316" s="7" t="n">
        <v>0</v>
      </c>
      <c r="H5316" s="7" t="n">
        <v>0</v>
      </c>
    </row>
    <row r="5317" spans="1:9">
      <c r="A5317" t="s">
        <v>4</v>
      </c>
      <c r="B5317" s="4" t="s">
        <v>5</v>
      </c>
      <c r="C5317" s="4" t="s">
        <v>10</v>
      </c>
      <c r="D5317" s="4" t="s">
        <v>22</v>
      </c>
      <c r="E5317" s="4" t="s">
        <v>22</v>
      </c>
      <c r="F5317" s="4" t="s">
        <v>22</v>
      </c>
      <c r="G5317" s="4" t="s">
        <v>10</v>
      </c>
      <c r="H5317" s="4" t="s">
        <v>10</v>
      </c>
    </row>
    <row r="5318" spans="1:9">
      <c r="A5318" t="n">
        <v>43853</v>
      </c>
      <c r="B5318" s="67" t="n">
        <v>60</v>
      </c>
      <c r="C5318" s="7" t="n">
        <v>16</v>
      </c>
      <c r="D5318" s="7" t="n">
        <v>0</v>
      </c>
      <c r="E5318" s="7" t="n">
        <v>20</v>
      </c>
      <c r="F5318" s="7" t="n">
        <v>0</v>
      </c>
      <c r="G5318" s="7" t="n">
        <v>0</v>
      </c>
      <c r="H5318" s="7" t="n">
        <v>0</v>
      </c>
    </row>
    <row r="5319" spans="1:9">
      <c r="A5319" t="s">
        <v>4</v>
      </c>
      <c r="B5319" s="4" t="s">
        <v>5</v>
      </c>
      <c r="C5319" s="4" t="s">
        <v>10</v>
      </c>
      <c r="D5319" s="4" t="s">
        <v>22</v>
      </c>
      <c r="E5319" s="4" t="s">
        <v>22</v>
      </c>
      <c r="F5319" s="4" t="s">
        <v>22</v>
      </c>
      <c r="G5319" s="4" t="s">
        <v>10</v>
      </c>
      <c r="H5319" s="4" t="s">
        <v>10</v>
      </c>
    </row>
    <row r="5320" spans="1:9">
      <c r="A5320" t="n">
        <v>43872</v>
      </c>
      <c r="B5320" s="67" t="n">
        <v>60</v>
      </c>
      <c r="C5320" s="7" t="n">
        <v>7032</v>
      </c>
      <c r="D5320" s="7" t="n">
        <v>0</v>
      </c>
      <c r="E5320" s="7" t="n">
        <v>20</v>
      </c>
      <c r="F5320" s="7" t="n">
        <v>0</v>
      </c>
      <c r="G5320" s="7" t="n">
        <v>0</v>
      </c>
      <c r="H5320" s="7" t="n">
        <v>0</v>
      </c>
    </row>
    <row r="5321" spans="1:9">
      <c r="A5321" t="s">
        <v>4</v>
      </c>
      <c r="B5321" s="4" t="s">
        <v>5</v>
      </c>
      <c r="C5321" s="4" t="s">
        <v>13</v>
      </c>
      <c r="D5321" s="4" t="s">
        <v>10</v>
      </c>
    </row>
    <row r="5322" spans="1:9">
      <c r="A5322" t="n">
        <v>43891</v>
      </c>
      <c r="B5322" s="34" t="n">
        <v>58</v>
      </c>
      <c r="C5322" s="7" t="n">
        <v>255</v>
      </c>
      <c r="D5322" s="7" t="n">
        <v>0</v>
      </c>
    </row>
    <row r="5323" spans="1:9">
      <c r="A5323" t="s">
        <v>4</v>
      </c>
      <c r="B5323" s="4" t="s">
        <v>5</v>
      </c>
      <c r="C5323" s="4" t="s">
        <v>10</v>
      </c>
      <c r="D5323" s="4" t="s">
        <v>13</v>
      </c>
      <c r="E5323" s="4" t="s">
        <v>6</v>
      </c>
      <c r="F5323" s="4" t="s">
        <v>22</v>
      </c>
      <c r="G5323" s="4" t="s">
        <v>22</v>
      </c>
      <c r="H5323" s="4" t="s">
        <v>22</v>
      </c>
    </row>
    <row r="5324" spans="1:9">
      <c r="A5324" t="n">
        <v>43895</v>
      </c>
      <c r="B5324" s="47" t="n">
        <v>48</v>
      </c>
      <c r="C5324" s="7" t="n">
        <v>0</v>
      </c>
      <c r="D5324" s="7" t="n">
        <v>0</v>
      </c>
      <c r="E5324" s="7" t="s">
        <v>182</v>
      </c>
      <c r="F5324" s="7" t="n">
        <v>-1</v>
      </c>
      <c r="G5324" s="7" t="n">
        <v>1</v>
      </c>
      <c r="H5324" s="7" t="n">
        <v>0</v>
      </c>
    </row>
    <row r="5325" spans="1:9">
      <c r="A5325" t="s">
        <v>4</v>
      </c>
      <c r="B5325" s="4" t="s">
        <v>5</v>
      </c>
      <c r="C5325" s="4" t="s">
        <v>10</v>
      </c>
    </row>
    <row r="5326" spans="1:9">
      <c r="A5326" t="n">
        <v>43920</v>
      </c>
      <c r="B5326" s="30" t="n">
        <v>16</v>
      </c>
      <c r="C5326" s="7" t="n">
        <v>500</v>
      </c>
    </row>
    <row r="5327" spans="1:9">
      <c r="A5327" t="s">
        <v>4</v>
      </c>
      <c r="B5327" s="4" t="s">
        <v>5</v>
      </c>
      <c r="C5327" s="4" t="s">
        <v>13</v>
      </c>
      <c r="D5327" s="4" t="s">
        <v>10</v>
      </c>
      <c r="E5327" s="4" t="s">
        <v>6</v>
      </c>
    </row>
    <row r="5328" spans="1:9">
      <c r="A5328" t="n">
        <v>43923</v>
      </c>
      <c r="B5328" s="36" t="n">
        <v>51</v>
      </c>
      <c r="C5328" s="7" t="n">
        <v>4</v>
      </c>
      <c r="D5328" s="7" t="n">
        <v>0</v>
      </c>
      <c r="E5328" s="7" t="s">
        <v>46</v>
      </c>
    </row>
    <row r="5329" spans="1:8">
      <c r="A5329" t="s">
        <v>4</v>
      </c>
      <c r="B5329" s="4" t="s">
        <v>5</v>
      </c>
      <c r="C5329" s="4" t="s">
        <v>10</v>
      </c>
    </row>
    <row r="5330" spans="1:8">
      <c r="A5330" t="n">
        <v>43936</v>
      </c>
      <c r="B5330" s="30" t="n">
        <v>16</v>
      </c>
      <c r="C5330" s="7" t="n">
        <v>0</v>
      </c>
    </row>
    <row r="5331" spans="1:8">
      <c r="A5331" t="s">
        <v>4</v>
      </c>
      <c r="B5331" s="4" t="s">
        <v>5</v>
      </c>
      <c r="C5331" s="4" t="s">
        <v>10</v>
      </c>
      <c r="D5331" s="4" t="s">
        <v>13</v>
      </c>
      <c r="E5331" s="4" t="s">
        <v>9</v>
      </c>
      <c r="F5331" s="4" t="s">
        <v>37</v>
      </c>
      <c r="G5331" s="4" t="s">
        <v>13</v>
      </c>
      <c r="H5331" s="4" t="s">
        <v>13</v>
      </c>
      <c r="I5331" s="4" t="s">
        <v>13</v>
      </c>
      <c r="J5331" s="4" t="s">
        <v>9</v>
      </c>
      <c r="K5331" s="4" t="s">
        <v>37</v>
      </c>
      <c r="L5331" s="4" t="s">
        <v>13</v>
      </c>
      <c r="M5331" s="4" t="s">
        <v>13</v>
      </c>
      <c r="N5331" s="4" t="s">
        <v>13</v>
      </c>
      <c r="O5331" s="4" t="s">
        <v>9</v>
      </c>
      <c r="P5331" s="4" t="s">
        <v>37</v>
      </c>
      <c r="Q5331" s="4" t="s">
        <v>13</v>
      </c>
      <c r="R5331" s="4" t="s">
        <v>13</v>
      </c>
      <c r="S5331" s="4" t="s">
        <v>13</v>
      </c>
      <c r="T5331" s="4" t="s">
        <v>9</v>
      </c>
      <c r="U5331" s="4" t="s">
        <v>37</v>
      </c>
      <c r="V5331" s="4" t="s">
        <v>13</v>
      </c>
      <c r="W5331" s="4" t="s">
        <v>13</v>
      </c>
    </row>
    <row r="5332" spans="1:8">
      <c r="A5332" t="n">
        <v>43939</v>
      </c>
      <c r="B5332" s="37" t="n">
        <v>26</v>
      </c>
      <c r="C5332" s="7" t="n">
        <v>0</v>
      </c>
      <c r="D5332" s="7" t="n">
        <v>17</v>
      </c>
      <c r="E5332" s="7" t="n">
        <v>60741</v>
      </c>
      <c r="F5332" s="7" t="s">
        <v>428</v>
      </c>
      <c r="G5332" s="7" t="n">
        <v>2</v>
      </c>
      <c r="H5332" s="7" t="n">
        <v>3</v>
      </c>
      <c r="I5332" s="7" t="n">
        <v>17</v>
      </c>
      <c r="J5332" s="7" t="n">
        <v>60742</v>
      </c>
      <c r="K5332" s="7" t="s">
        <v>429</v>
      </c>
      <c r="L5332" s="7" t="n">
        <v>2</v>
      </c>
      <c r="M5332" s="7" t="n">
        <v>3</v>
      </c>
      <c r="N5332" s="7" t="n">
        <v>17</v>
      </c>
      <c r="O5332" s="7" t="n">
        <v>60743</v>
      </c>
      <c r="P5332" s="7" t="s">
        <v>430</v>
      </c>
      <c r="Q5332" s="7" t="n">
        <v>2</v>
      </c>
      <c r="R5332" s="7" t="n">
        <v>3</v>
      </c>
      <c r="S5332" s="7" t="n">
        <v>17</v>
      </c>
      <c r="T5332" s="7" t="n">
        <v>60744</v>
      </c>
      <c r="U5332" s="7" t="s">
        <v>431</v>
      </c>
      <c r="V5332" s="7" t="n">
        <v>2</v>
      </c>
      <c r="W5332" s="7" t="n">
        <v>0</v>
      </c>
    </row>
    <row r="5333" spans="1:8">
      <c r="A5333" t="s">
        <v>4</v>
      </c>
      <c r="B5333" s="4" t="s">
        <v>5</v>
      </c>
    </row>
    <row r="5334" spans="1:8">
      <c r="A5334" t="n">
        <v>44243</v>
      </c>
      <c r="B5334" s="28" t="n">
        <v>28</v>
      </c>
    </row>
    <row r="5335" spans="1:8">
      <c r="A5335" t="s">
        <v>4</v>
      </c>
      <c r="B5335" s="4" t="s">
        <v>5</v>
      </c>
      <c r="C5335" s="4" t="s">
        <v>13</v>
      </c>
      <c r="D5335" s="4" t="s">
        <v>13</v>
      </c>
      <c r="E5335" s="4" t="s">
        <v>13</v>
      </c>
      <c r="F5335" s="4" t="s">
        <v>13</v>
      </c>
    </row>
    <row r="5336" spans="1:8">
      <c r="A5336" t="n">
        <v>44244</v>
      </c>
      <c r="B5336" s="8" t="n">
        <v>14</v>
      </c>
      <c r="C5336" s="7" t="n">
        <v>0</v>
      </c>
      <c r="D5336" s="7" t="n">
        <v>128</v>
      </c>
      <c r="E5336" s="7" t="n">
        <v>0</v>
      </c>
      <c r="F5336" s="7" t="n">
        <v>0</v>
      </c>
    </row>
    <row r="5337" spans="1:8">
      <c r="A5337" t="s">
        <v>4</v>
      </c>
      <c r="B5337" s="4" t="s">
        <v>5</v>
      </c>
      <c r="C5337" s="4" t="s">
        <v>13</v>
      </c>
      <c r="D5337" s="4" t="s">
        <v>10</v>
      </c>
      <c r="E5337" s="4" t="s">
        <v>6</v>
      </c>
    </row>
    <row r="5338" spans="1:8">
      <c r="A5338" t="n">
        <v>44249</v>
      </c>
      <c r="B5338" s="36" t="n">
        <v>51</v>
      </c>
      <c r="C5338" s="7" t="n">
        <v>4</v>
      </c>
      <c r="D5338" s="7" t="n">
        <v>7033</v>
      </c>
      <c r="E5338" s="7" t="s">
        <v>61</v>
      </c>
    </row>
    <row r="5339" spans="1:8">
      <c r="A5339" t="s">
        <v>4</v>
      </c>
      <c r="B5339" s="4" t="s">
        <v>5</v>
      </c>
      <c r="C5339" s="4" t="s">
        <v>10</v>
      </c>
    </row>
    <row r="5340" spans="1:8">
      <c r="A5340" t="n">
        <v>44262</v>
      </c>
      <c r="B5340" s="30" t="n">
        <v>16</v>
      </c>
      <c r="C5340" s="7" t="n">
        <v>0</v>
      </c>
    </row>
    <row r="5341" spans="1:8">
      <c r="A5341" t="s">
        <v>4</v>
      </c>
      <c r="B5341" s="4" t="s">
        <v>5</v>
      </c>
      <c r="C5341" s="4" t="s">
        <v>10</v>
      </c>
      <c r="D5341" s="4" t="s">
        <v>13</v>
      </c>
      <c r="E5341" s="4" t="s">
        <v>9</v>
      </c>
      <c r="F5341" s="4" t="s">
        <v>37</v>
      </c>
      <c r="G5341" s="4" t="s">
        <v>13</v>
      </c>
      <c r="H5341" s="4" t="s">
        <v>13</v>
      </c>
      <c r="I5341" s="4" t="s">
        <v>13</v>
      </c>
      <c r="J5341" s="4" t="s">
        <v>9</v>
      </c>
      <c r="K5341" s="4" t="s">
        <v>37</v>
      </c>
      <c r="L5341" s="4" t="s">
        <v>13</v>
      </c>
      <c r="M5341" s="4" t="s">
        <v>13</v>
      </c>
    </row>
    <row r="5342" spans="1:8">
      <c r="A5342" t="n">
        <v>44265</v>
      </c>
      <c r="B5342" s="37" t="n">
        <v>26</v>
      </c>
      <c r="C5342" s="7" t="n">
        <v>7033</v>
      </c>
      <c r="D5342" s="7" t="n">
        <v>17</v>
      </c>
      <c r="E5342" s="7" t="n">
        <v>23310</v>
      </c>
      <c r="F5342" s="7" t="s">
        <v>432</v>
      </c>
      <c r="G5342" s="7" t="n">
        <v>2</v>
      </c>
      <c r="H5342" s="7" t="n">
        <v>3</v>
      </c>
      <c r="I5342" s="7" t="n">
        <v>17</v>
      </c>
      <c r="J5342" s="7" t="n">
        <v>23311</v>
      </c>
      <c r="K5342" s="7" t="s">
        <v>433</v>
      </c>
      <c r="L5342" s="7" t="n">
        <v>2</v>
      </c>
      <c r="M5342" s="7" t="n">
        <v>0</v>
      </c>
    </row>
    <row r="5343" spans="1:8">
      <c r="A5343" t="s">
        <v>4</v>
      </c>
      <c r="B5343" s="4" t="s">
        <v>5</v>
      </c>
    </row>
    <row r="5344" spans="1:8">
      <c r="A5344" t="n">
        <v>44400</v>
      </c>
      <c r="B5344" s="28" t="n">
        <v>28</v>
      </c>
    </row>
    <row r="5345" spans="1:23">
      <c r="A5345" t="s">
        <v>4</v>
      </c>
      <c r="B5345" s="4" t="s">
        <v>5</v>
      </c>
      <c r="C5345" s="4" t="s">
        <v>9</v>
      </c>
    </row>
    <row r="5346" spans="1:23">
      <c r="A5346" t="n">
        <v>44401</v>
      </c>
      <c r="B5346" s="38" t="n">
        <v>15</v>
      </c>
      <c r="C5346" s="7" t="n">
        <v>32768</v>
      </c>
    </row>
    <row r="5347" spans="1:23">
      <c r="A5347" t="s">
        <v>4</v>
      </c>
      <c r="B5347" s="4" t="s">
        <v>5</v>
      </c>
      <c r="C5347" s="4" t="s">
        <v>10</v>
      </c>
      <c r="D5347" s="4" t="s">
        <v>13</v>
      </c>
      <c r="E5347" s="4" t="s">
        <v>22</v>
      </c>
      <c r="F5347" s="4" t="s">
        <v>10</v>
      </c>
    </row>
    <row r="5348" spans="1:23">
      <c r="A5348" t="n">
        <v>44406</v>
      </c>
      <c r="B5348" s="60" t="n">
        <v>59</v>
      </c>
      <c r="C5348" s="7" t="n">
        <v>0</v>
      </c>
      <c r="D5348" s="7" t="n">
        <v>0</v>
      </c>
      <c r="E5348" s="7" t="n">
        <v>0.150000005960464</v>
      </c>
      <c r="F5348" s="7" t="n">
        <v>0</v>
      </c>
    </row>
    <row r="5349" spans="1:23">
      <c r="A5349" t="s">
        <v>4</v>
      </c>
      <c r="B5349" s="4" t="s">
        <v>5</v>
      </c>
      <c r="C5349" s="4" t="s">
        <v>10</v>
      </c>
      <c r="D5349" s="4" t="s">
        <v>13</v>
      </c>
      <c r="E5349" s="4" t="s">
        <v>22</v>
      </c>
      <c r="F5349" s="4" t="s">
        <v>10</v>
      </c>
    </row>
    <row r="5350" spans="1:23">
      <c r="A5350" t="n">
        <v>44416</v>
      </c>
      <c r="B5350" s="60" t="n">
        <v>59</v>
      </c>
      <c r="C5350" s="7" t="n">
        <v>16</v>
      </c>
      <c r="D5350" s="7" t="n">
        <v>0</v>
      </c>
      <c r="E5350" s="7" t="n">
        <v>0.150000005960464</v>
      </c>
      <c r="F5350" s="7" t="n">
        <v>0</v>
      </c>
    </row>
    <row r="5351" spans="1:23">
      <c r="A5351" t="s">
        <v>4</v>
      </c>
      <c r="B5351" s="4" t="s">
        <v>5</v>
      </c>
      <c r="C5351" s="4" t="s">
        <v>10</v>
      </c>
      <c r="D5351" s="4" t="s">
        <v>13</v>
      </c>
      <c r="E5351" s="4" t="s">
        <v>22</v>
      </c>
      <c r="F5351" s="4" t="s">
        <v>10</v>
      </c>
    </row>
    <row r="5352" spans="1:23">
      <c r="A5352" t="n">
        <v>44426</v>
      </c>
      <c r="B5352" s="60" t="n">
        <v>59</v>
      </c>
      <c r="C5352" s="7" t="n">
        <v>7032</v>
      </c>
      <c r="D5352" s="7" t="n">
        <v>0</v>
      </c>
      <c r="E5352" s="7" t="n">
        <v>0.150000005960464</v>
      </c>
      <c r="F5352" s="7" t="n">
        <v>0</v>
      </c>
    </row>
    <row r="5353" spans="1:23">
      <c r="A5353" t="s">
        <v>4</v>
      </c>
      <c r="B5353" s="4" t="s">
        <v>5</v>
      </c>
      <c r="C5353" s="4" t="s">
        <v>10</v>
      </c>
    </row>
    <row r="5354" spans="1:23">
      <c r="A5354" t="n">
        <v>44436</v>
      </c>
      <c r="B5354" s="30" t="n">
        <v>16</v>
      </c>
      <c r="C5354" s="7" t="n">
        <v>1300</v>
      </c>
    </row>
    <row r="5355" spans="1:23">
      <c r="A5355" t="s">
        <v>4</v>
      </c>
      <c r="B5355" s="4" t="s">
        <v>5</v>
      </c>
      <c r="C5355" s="4" t="s">
        <v>10</v>
      </c>
      <c r="D5355" s="4" t="s">
        <v>13</v>
      </c>
      <c r="E5355" s="4" t="s">
        <v>6</v>
      </c>
      <c r="F5355" s="4" t="s">
        <v>22</v>
      </c>
      <c r="G5355" s="4" t="s">
        <v>22</v>
      </c>
      <c r="H5355" s="4" t="s">
        <v>22</v>
      </c>
    </row>
    <row r="5356" spans="1:23">
      <c r="A5356" t="n">
        <v>44439</v>
      </c>
      <c r="B5356" s="47" t="n">
        <v>48</v>
      </c>
      <c r="C5356" s="7" t="n">
        <v>0</v>
      </c>
      <c r="D5356" s="7" t="n">
        <v>0</v>
      </c>
      <c r="E5356" s="7" t="s">
        <v>182</v>
      </c>
      <c r="F5356" s="7" t="n">
        <v>-1</v>
      </c>
      <c r="G5356" s="7" t="n">
        <v>1</v>
      </c>
      <c r="H5356" s="7" t="n">
        <v>2.80259692864963e-45</v>
      </c>
    </row>
    <row r="5357" spans="1:23">
      <c r="A5357" t="s">
        <v>4</v>
      </c>
      <c r="B5357" s="4" t="s">
        <v>5</v>
      </c>
      <c r="C5357" s="4" t="s">
        <v>13</v>
      </c>
      <c r="D5357" s="4" t="s">
        <v>10</v>
      </c>
      <c r="E5357" s="4" t="s">
        <v>6</v>
      </c>
    </row>
    <row r="5358" spans="1:23">
      <c r="A5358" t="n">
        <v>44464</v>
      </c>
      <c r="B5358" s="36" t="n">
        <v>51</v>
      </c>
      <c r="C5358" s="7" t="n">
        <v>4</v>
      </c>
      <c r="D5358" s="7" t="n">
        <v>0</v>
      </c>
      <c r="E5358" s="7" t="s">
        <v>108</v>
      </c>
    </row>
    <row r="5359" spans="1:23">
      <c r="A5359" t="s">
        <v>4</v>
      </c>
      <c r="B5359" s="4" t="s">
        <v>5</v>
      </c>
      <c r="C5359" s="4" t="s">
        <v>10</v>
      </c>
    </row>
    <row r="5360" spans="1:23">
      <c r="A5360" t="n">
        <v>44478</v>
      </c>
      <c r="B5360" s="30" t="n">
        <v>16</v>
      </c>
      <c r="C5360" s="7" t="n">
        <v>0</v>
      </c>
    </row>
    <row r="5361" spans="1:8">
      <c r="A5361" t="s">
        <v>4</v>
      </c>
      <c r="B5361" s="4" t="s">
        <v>5</v>
      </c>
      <c r="C5361" s="4" t="s">
        <v>10</v>
      </c>
      <c r="D5361" s="4" t="s">
        <v>13</v>
      </c>
      <c r="E5361" s="4" t="s">
        <v>9</v>
      </c>
      <c r="F5361" s="4" t="s">
        <v>37</v>
      </c>
      <c r="G5361" s="4" t="s">
        <v>13</v>
      </c>
      <c r="H5361" s="4" t="s">
        <v>13</v>
      </c>
    </row>
    <row r="5362" spans="1:8">
      <c r="A5362" t="n">
        <v>44481</v>
      </c>
      <c r="B5362" s="37" t="n">
        <v>26</v>
      </c>
      <c r="C5362" s="7" t="n">
        <v>0</v>
      </c>
      <c r="D5362" s="7" t="n">
        <v>17</v>
      </c>
      <c r="E5362" s="7" t="n">
        <v>60745</v>
      </c>
      <c r="F5362" s="7" t="s">
        <v>434</v>
      </c>
      <c r="G5362" s="7" t="n">
        <v>2</v>
      </c>
      <c r="H5362" s="7" t="n">
        <v>0</v>
      </c>
    </row>
    <row r="5363" spans="1:8">
      <c r="A5363" t="s">
        <v>4</v>
      </c>
      <c r="B5363" s="4" t="s">
        <v>5</v>
      </c>
    </row>
    <row r="5364" spans="1:8">
      <c r="A5364" t="n">
        <v>44531</v>
      </c>
      <c r="B5364" s="28" t="n">
        <v>28</v>
      </c>
    </row>
    <row r="5365" spans="1:8">
      <c r="A5365" t="s">
        <v>4</v>
      </c>
      <c r="B5365" s="4" t="s">
        <v>5</v>
      </c>
      <c r="C5365" s="4" t="s">
        <v>13</v>
      </c>
      <c r="D5365" s="4" t="s">
        <v>10</v>
      </c>
      <c r="E5365" s="4" t="s">
        <v>6</v>
      </c>
    </row>
    <row r="5366" spans="1:8">
      <c r="A5366" t="n">
        <v>44532</v>
      </c>
      <c r="B5366" s="36" t="n">
        <v>51</v>
      </c>
      <c r="C5366" s="7" t="n">
        <v>4</v>
      </c>
      <c r="D5366" s="7" t="n">
        <v>7032</v>
      </c>
      <c r="E5366" s="7" t="s">
        <v>108</v>
      </c>
    </row>
    <row r="5367" spans="1:8">
      <c r="A5367" t="s">
        <v>4</v>
      </c>
      <c r="B5367" s="4" t="s">
        <v>5</v>
      </c>
      <c r="C5367" s="4" t="s">
        <v>10</v>
      </c>
    </row>
    <row r="5368" spans="1:8">
      <c r="A5368" t="n">
        <v>44546</v>
      </c>
      <c r="B5368" s="30" t="n">
        <v>16</v>
      </c>
      <c r="C5368" s="7" t="n">
        <v>0</v>
      </c>
    </row>
    <row r="5369" spans="1:8">
      <c r="A5369" t="s">
        <v>4</v>
      </c>
      <c r="B5369" s="4" t="s">
        <v>5</v>
      </c>
      <c r="C5369" s="4" t="s">
        <v>10</v>
      </c>
      <c r="D5369" s="4" t="s">
        <v>13</v>
      </c>
      <c r="E5369" s="4" t="s">
        <v>9</v>
      </c>
      <c r="F5369" s="4" t="s">
        <v>37</v>
      </c>
      <c r="G5369" s="4" t="s">
        <v>13</v>
      </c>
      <c r="H5369" s="4" t="s">
        <v>13</v>
      </c>
    </row>
    <row r="5370" spans="1:8">
      <c r="A5370" t="n">
        <v>44549</v>
      </c>
      <c r="B5370" s="37" t="n">
        <v>26</v>
      </c>
      <c r="C5370" s="7" t="n">
        <v>7032</v>
      </c>
      <c r="D5370" s="7" t="n">
        <v>17</v>
      </c>
      <c r="E5370" s="7" t="n">
        <v>60746</v>
      </c>
      <c r="F5370" s="7" t="s">
        <v>435</v>
      </c>
      <c r="G5370" s="7" t="n">
        <v>2</v>
      </c>
      <c r="H5370" s="7" t="n">
        <v>0</v>
      </c>
    </row>
    <row r="5371" spans="1:8">
      <c r="A5371" t="s">
        <v>4</v>
      </c>
      <c r="B5371" s="4" t="s">
        <v>5</v>
      </c>
    </row>
    <row r="5372" spans="1:8">
      <c r="A5372" t="n">
        <v>44569</v>
      </c>
      <c r="B5372" s="28" t="n">
        <v>28</v>
      </c>
    </row>
    <row r="5373" spans="1:8">
      <c r="A5373" t="s">
        <v>4</v>
      </c>
      <c r="B5373" s="4" t="s">
        <v>5</v>
      </c>
      <c r="C5373" s="4" t="s">
        <v>13</v>
      </c>
      <c r="D5373" s="4" t="s">
        <v>10</v>
      </c>
      <c r="E5373" s="4" t="s">
        <v>22</v>
      </c>
    </row>
    <row r="5374" spans="1:8">
      <c r="A5374" t="n">
        <v>44570</v>
      </c>
      <c r="B5374" s="34" t="n">
        <v>58</v>
      </c>
      <c r="C5374" s="7" t="n">
        <v>101</v>
      </c>
      <c r="D5374" s="7" t="n">
        <v>300</v>
      </c>
      <c r="E5374" s="7" t="n">
        <v>1</v>
      </c>
    </row>
    <row r="5375" spans="1:8">
      <c r="A5375" t="s">
        <v>4</v>
      </c>
      <c r="B5375" s="4" t="s">
        <v>5</v>
      </c>
      <c r="C5375" s="4" t="s">
        <v>13</v>
      </c>
      <c r="D5375" s="4" t="s">
        <v>10</v>
      </c>
    </row>
    <row r="5376" spans="1:8">
      <c r="A5376" t="n">
        <v>44578</v>
      </c>
      <c r="B5376" s="34" t="n">
        <v>58</v>
      </c>
      <c r="C5376" s="7" t="n">
        <v>254</v>
      </c>
      <c r="D5376" s="7" t="n">
        <v>0</v>
      </c>
    </row>
    <row r="5377" spans="1:8">
      <c r="A5377" t="s">
        <v>4</v>
      </c>
      <c r="B5377" s="4" t="s">
        <v>5</v>
      </c>
      <c r="C5377" s="4" t="s">
        <v>13</v>
      </c>
      <c r="D5377" s="4" t="s">
        <v>13</v>
      </c>
      <c r="E5377" s="4" t="s">
        <v>22</v>
      </c>
      <c r="F5377" s="4" t="s">
        <v>22</v>
      </c>
      <c r="G5377" s="4" t="s">
        <v>22</v>
      </c>
      <c r="H5377" s="4" t="s">
        <v>10</v>
      </c>
    </row>
    <row r="5378" spans="1:8">
      <c r="A5378" t="n">
        <v>44582</v>
      </c>
      <c r="B5378" s="32" t="n">
        <v>45</v>
      </c>
      <c r="C5378" s="7" t="n">
        <v>2</v>
      </c>
      <c r="D5378" s="7" t="n">
        <v>3</v>
      </c>
      <c r="E5378" s="7" t="n">
        <v>84.8099975585938</v>
      </c>
      <c r="F5378" s="7" t="n">
        <v>37.9199981689453</v>
      </c>
      <c r="G5378" s="7" t="n">
        <v>-220.039993286133</v>
      </c>
      <c r="H5378" s="7" t="n">
        <v>0</v>
      </c>
    </row>
    <row r="5379" spans="1:8">
      <c r="A5379" t="s">
        <v>4</v>
      </c>
      <c r="B5379" s="4" t="s">
        <v>5</v>
      </c>
      <c r="C5379" s="4" t="s">
        <v>13</v>
      </c>
      <c r="D5379" s="4" t="s">
        <v>13</v>
      </c>
      <c r="E5379" s="4" t="s">
        <v>22</v>
      </c>
      <c r="F5379" s="4" t="s">
        <v>22</v>
      </c>
      <c r="G5379" s="4" t="s">
        <v>22</v>
      </c>
      <c r="H5379" s="4" t="s">
        <v>10</v>
      </c>
      <c r="I5379" s="4" t="s">
        <v>13</v>
      </c>
    </row>
    <row r="5380" spans="1:8">
      <c r="A5380" t="n">
        <v>44599</v>
      </c>
      <c r="B5380" s="32" t="n">
        <v>45</v>
      </c>
      <c r="C5380" s="7" t="n">
        <v>4</v>
      </c>
      <c r="D5380" s="7" t="n">
        <v>3</v>
      </c>
      <c r="E5380" s="7" t="n">
        <v>350.450012207031</v>
      </c>
      <c r="F5380" s="7" t="n">
        <v>75.6699981689453</v>
      </c>
      <c r="G5380" s="7" t="n">
        <v>0</v>
      </c>
      <c r="H5380" s="7" t="n">
        <v>0</v>
      </c>
      <c r="I5380" s="7" t="n">
        <v>0</v>
      </c>
    </row>
    <row r="5381" spans="1:8">
      <c r="A5381" t="s">
        <v>4</v>
      </c>
      <c r="B5381" s="4" t="s">
        <v>5</v>
      </c>
      <c r="C5381" s="4" t="s">
        <v>13</v>
      </c>
      <c r="D5381" s="4" t="s">
        <v>13</v>
      </c>
      <c r="E5381" s="4" t="s">
        <v>22</v>
      </c>
      <c r="F5381" s="4" t="s">
        <v>10</v>
      </c>
    </row>
    <row r="5382" spans="1:8">
      <c r="A5382" t="n">
        <v>44617</v>
      </c>
      <c r="B5382" s="32" t="n">
        <v>45</v>
      </c>
      <c r="C5382" s="7" t="n">
        <v>5</v>
      </c>
      <c r="D5382" s="7" t="n">
        <v>3</v>
      </c>
      <c r="E5382" s="7" t="n">
        <v>6.5</v>
      </c>
      <c r="F5382" s="7" t="n">
        <v>0</v>
      </c>
    </row>
    <row r="5383" spans="1:8">
      <c r="A5383" t="s">
        <v>4</v>
      </c>
      <c r="B5383" s="4" t="s">
        <v>5</v>
      </c>
      <c r="C5383" s="4" t="s">
        <v>13</v>
      </c>
      <c r="D5383" s="4" t="s">
        <v>13</v>
      </c>
      <c r="E5383" s="4" t="s">
        <v>22</v>
      </c>
      <c r="F5383" s="4" t="s">
        <v>10</v>
      </c>
    </row>
    <row r="5384" spans="1:8">
      <c r="A5384" t="n">
        <v>44626</v>
      </c>
      <c r="B5384" s="32" t="n">
        <v>45</v>
      </c>
      <c r="C5384" s="7" t="n">
        <v>11</v>
      </c>
      <c r="D5384" s="7" t="n">
        <v>3</v>
      </c>
      <c r="E5384" s="7" t="n">
        <v>34.7999992370605</v>
      </c>
      <c r="F5384" s="7" t="n">
        <v>0</v>
      </c>
    </row>
    <row r="5385" spans="1:8">
      <c r="A5385" t="s">
        <v>4</v>
      </c>
      <c r="B5385" s="4" t="s">
        <v>5</v>
      </c>
      <c r="C5385" s="4" t="s">
        <v>13</v>
      </c>
      <c r="D5385" s="4" t="s">
        <v>13</v>
      </c>
      <c r="E5385" s="4" t="s">
        <v>22</v>
      </c>
      <c r="F5385" s="4" t="s">
        <v>10</v>
      </c>
    </row>
    <row r="5386" spans="1:8">
      <c r="A5386" t="n">
        <v>44635</v>
      </c>
      <c r="B5386" s="32" t="n">
        <v>45</v>
      </c>
      <c r="C5386" s="7" t="n">
        <v>5</v>
      </c>
      <c r="D5386" s="7" t="n">
        <v>3</v>
      </c>
      <c r="E5386" s="7" t="n">
        <v>7.40000009536743</v>
      </c>
      <c r="F5386" s="7" t="n">
        <v>20000</v>
      </c>
    </row>
    <row r="5387" spans="1:8">
      <c r="A5387" t="s">
        <v>4</v>
      </c>
      <c r="B5387" s="4" t="s">
        <v>5</v>
      </c>
      <c r="C5387" s="4" t="s">
        <v>10</v>
      </c>
      <c r="D5387" s="4" t="s">
        <v>22</v>
      </c>
      <c r="E5387" s="4" t="s">
        <v>22</v>
      </c>
      <c r="F5387" s="4" t="s">
        <v>22</v>
      </c>
      <c r="G5387" s="4" t="s">
        <v>10</v>
      </c>
      <c r="H5387" s="4" t="s">
        <v>10</v>
      </c>
    </row>
    <row r="5388" spans="1:8">
      <c r="A5388" t="n">
        <v>44644</v>
      </c>
      <c r="B5388" s="67" t="n">
        <v>60</v>
      </c>
      <c r="C5388" s="7" t="n">
        <v>0</v>
      </c>
      <c r="D5388" s="7" t="n">
        <v>0</v>
      </c>
      <c r="E5388" s="7" t="n">
        <v>0</v>
      </c>
      <c r="F5388" s="7" t="n">
        <v>0</v>
      </c>
      <c r="G5388" s="7" t="n">
        <v>0</v>
      </c>
      <c r="H5388" s="7" t="n">
        <v>0</v>
      </c>
    </row>
    <row r="5389" spans="1:8">
      <c r="A5389" t="s">
        <v>4</v>
      </c>
      <c r="B5389" s="4" t="s">
        <v>5</v>
      </c>
      <c r="C5389" s="4" t="s">
        <v>10</v>
      </c>
      <c r="D5389" s="4" t="s">
        <v>22</v>
      </c>
      <c r="E5389" s="4" t="s">
        <v>22</v>
      </c>
      <c r="F5389" s="4" t="s">
        <v>22</v>
      </c>
      <c r="G5389" s="4" t="s">
        <v>10</v>
      </c>
      <c r="H5389" s="4" t="s">
        <v>10</v>
      </c>
    </row>
    <row r="5390" spans="1:8">
      <c r="A5390" t="n">
        <v>44663</v>
      </c>
      <c r="B5390" s="67" t="n">
        <v>60</v>
      </c>
      <c r="C5390" s="7" t="n">
        <v>16</v>
      </c>
      <c r="D5390" s="7" t="n">
        <v>0</v>
      </c>
      <c r="E5390" s="7" t="n">
        <v>0</v>
      </c>
      <c r="F5390" s="7" t="n">
        <v>0</v>
      </c>
      <c r="G5390" s="7" t="n">
        <v>0</v>
      </c>
      <c r="H5390" s="7" t="n">
        <v>0</v>
      </c>
    </row>
    <row r="5391" spans="1:8">
      <c r="A5391" t="s">
        <v>4</v>
      </c>
      <c r="B5391" s="4" t="s">
        <v>5</v>
      </c>
      <c r="C5391" s="4" t="s">
        <v>10</v>
      </c>
      <c r="D5391" s="4" t="s">
        <v>22</v>
      </c>
      <c r="E5391" s="4" t="s">
        <v>22</v>
      </c>
      <c r="F5391" s="4" t="s">
        <v>22</v>
      </c>
      <c r="G5391" s="4" t="s">
        <v>10</v>
      </c>
      <c r="H5391" s="4" t="s">
        <v>10</v>
      </c>
    </row>
    <row r="5392" spans="1:8">
      <c r="A5392" t="n">
        <v>44682</v>
      </c>
      <c r="B5392" s="67" t="n">
        <v>60</v>
      </c>
      <c r="C5392" s="7" t="n">
        <v>7032</v>
      </c>
      <c r="D5392" s="7" t="n">
        <v>0</v>
      </c>
      <c r="E5392" s="7" t="n">
        <v>0</v>
      </c>
      <c r="F5392" s="7" t="n">
        <v>0</v>
      </c>
      <c r="G5392" s="7" t="n">
        <v>0</v>
      </c>
      <c r="H5392" s="7" t="n">
        <v>0</v>
      </c>
    </row>
    <row r="5393" spans="1:9">
      <c r="A5393" t="s">
        <v>4</v>
      </c>
      <c r="B5393" s="4" t="s">
        <v>5</v>
      </c>
      <c r="C5393" s="4" t="s">
        <v>13</v>
      </c>
      <c r="D5393" s="4" t="s">
        <v>10</v>
      </c>
    </row>
    <row r="5394" spans="1:9">
      <c r="A5394" t="n">
        <v>44701</v>
      </c>
      <c r="B5394" s="34" t="n">
        <v>58</v>
      </c>
      <c r="C5394" s="7" t="n">
        <v>255</v>
      </c>
      <c r="D5394" s="7" t="n">
        <v>0</v>
      </c>
    </row>
    <row r="5395" spans="1:9">
      <c r="A5395" t="s">
        <v>4</v>
      </c>
      <c r="B5395" s="4" t="s">
        <v>5</v>
      </c>
      <c r="C5395" s="4" t="s">
        <v>13</v>
      </c>
      <c r="D5395" s="4" t="s">
        <v>13</v>
      </c>
      <c r="E5395" s="4" t="s">
        <v>13</v>
      </c>
      <c r="F5395" s="4" t="s">
        <v>13</v>
      </c>
    </row>
    <row r="5396" spans="1:9">
      <c r="A5396" t="n">
        <v>44705</v>
      </c>
      <c r="B5396" s="8" t="n">
        <v>14</v>
      </c>
      <c r="C5396" s="7" t="n">
        <v>0</v>
      </c>
      <c r="D5396" s="7" t="n">
        <v>128</v>
      </c>
      <c r="E5396" s="7" t="n">
        <v>0</v>
      </c>
      <c r="F5396" s="7" t="n">
        <v>0</v>
      </c>
    </row>
    <row r="5397" spans="1:9">
      <c r="A5397" t="s">
        <v>4</v>
      </c>
      <c r="B5397" s="4" t="s">
        <v>5</v>
      </c>
      <c r="C5397" s="4" t="s">
        <v>13</v>
      </c>
      <c r="D5397" s="4" t="s">
        <v>10</v>
      </c>
      <c r="E5397" s="4" t="s">
        <v>6</v>
      </c>
    </row>
    <row r="5398" spans="1:9">
      <c r="A5398" t="n">
        <v>44710</v>
      </c>
      <c r="B5398" s="36" t="n">
        <v>51</v>
      </c>
      <c r="C5398" s="7" t="n">
        <v>4</v>
      </c>
      <c r="D5398" s="7" t="n">
        <v>7033</v>
      </c>
      <c r="E5398" s="7" t="s">
        <v>61</v>
      </c>
    </row>
    <row r="5399" spans="1:9">
      <c r="A5399" t="s">
        <v>4</v>
      </c>
      <c r="B5399" s="4" t="s">
        <v>5</v>
      </c>
      <c r="C5399" s="4" t="s">
        <v>10</v>
      </c>
    </row>
    <row r="5400" spans="1:9">
      <c r="A5400" t="n">
        <v>44723</v>
      </c>
      <c r="B5400" s="30" t="n">
        <v>16</v>
      </c>
      <c r="C5400" s="7" t="n">
        <v>0</v>
      </c>
    </row>
    <row r="5401" spans="1:9">
      <c r="A5401" t="s">
        <v>4</v>
      </c>
      <c r="B5401" s="4" t="s">
        <v>5</v>
      </c>
      <c r="C5401" s="4" t="s">
        <v>10</v>
      </c>
      <c r="D5401" s="4" t="s">
        <v>13</v>
      </c>
      <c r="E5401" s="4" t="s">
        <v>9</v>
      </c>
      <c r="F5401" s="4" t="s">
        <v>37</v>
      </c>
      <c r="G5401" s="4" t="s">
        <v>13</v>
      </c>
      <c r="H5401" s="4" t="s">
        <v>13</v>
      </c>
      <c r="I5401" s="4" t="s">
        <v>13</v>
      </c>
      <c r="J5401" s="4" t="s">
        <v>9</v>
      </c>
      <c r="K5401" s="4" t="s">
        <v>37</v>
      </c>
      <c r="L5401" s="4" t="s">
        <v>13</v>
      </c>
      <c r="M5401" s="4" t="s">
        <v>13</v>
      </c>
      <c r="N5401" s="4" t="s">
        <v>13</v>
      </c>
      <c r="O5401" s="4" t="s">
        <v>9</v>
      </c>
      <c r="P5401" s="4" t="s">
        <v>37</v>
      </c>
      <c r="Q5401" s="4" t="s">
        <v>13</v>
      </c>
      <c r="R5401" s="4" t="s">
        <v>13</v>
      </c>
    </row>
    <row r="5402" spans="1:9">
      <c r="A5402" t="n">
        <v>44726</v>
      </c>
      <c r="B5402" s="37" t="n">
        <v>26</v>
      </c>
      <c r="C5402" s="7" t="n">
        <v>7033</v>
      </c>
      <c r="D5402" s="7" t="n">
        <v>17</v>
      </c>
      <c r="E5402" s="7" t="n">
        <v>23312</v>
      </c>
      <c r="F5402" s="7" t="s">
        <v>436</v>
      </c>
      <c r="G5402" s="7" t="n">
        <v>2</v>
      </c>
      <c r="H5402" s="7" t="n">
        <v>3</v>
      </c>
      <c r="I5402" s="7" t="n">
        <v>17</v>
      </c>
      <c r="J5402" s="7" t="n">
        <v>23313</v>
      </c>
      <c r="K5402" s="7" t="s">
        <v>437</v>
      </c>
      <c r="L5402" s="7" t="n">
        <v>2</v>
      </c>
      <c r="M5402" s="7" t="n">
        <v>3</v>
      </c>
      <c r="N5402" s="7" t="n">
        <v>17</v>
      </c>
      <c r="O5402" s="7" t="n">
        <v>23314</v>
      </c>
      <c r="P5402" s="7" t="s">
        <v>438</v>
      </c>
      <c r="Q5402" s="7" t="n">
        <v>2</v>
      </c>
      <c r="R5402" s="7" t="n">
        <v>0</v>
      </c>
    </row>
    <row r="5403" spans="1:9">
      <c r="A5403" t="s">
        <v>4</v>
      </c>
      <c r="B5403" s="4" t="s">
        <v>5</v>
      </c>
    </row>
    <row r="5404" spans="1:9">
      <c r="A5404" t="n">
        <v>44907</v>
      </c>
      <c r="B5404" s="28" t="n">
        <v>28</v>
      </c>
    </row>
    <row r="5405" spans="1:9">
      <c r="A5405" t="s">
        <v>4</v>
      </c>
      <c r="B5405" s="4" t="s">
        <v>5</v>
      </c>
      <c r="C5405" s="4" t="s">
        <v>9</v>
      </c>
    </row>
    <row r="5406" spans="1:9">
      <c r="A5406" t="n">
        <v>44908</v>
      </c>
      <c r="B5406" s="38" t="n">
        <v>15</v>
      </c>
      <c r="C5406" s="7" t="n">
        <v>32768</v>
      </c>
    </row>
    <row r="5407" spans="1:9">
      <c r="A5407" t="s">
        <v>4</v>
      </c>
      <c r="B5407" s="4" t="s">
        <v>5</v>
      </c>
      <c r="C5407" s="4" t="s">
        <v>10</v>
      </c>
      <c r="D5407" s="4" t="s">
        <v>13</v>
      </c>
      <c r="E5407" s="4" t="s">
        <v>22</v>
      </c>
      <c r="F5407" s="4" t="s">
        <v>10</v>
      </c>
    </row>
    <row r="5408" spans="1:9">
      <c r="A5408" t="n">
        <v>44913</v>
      </c>
      <c r="B5408" s="60" t="n">
        <v>59</v>
      </c>
      <c r="C5408" s="7" t="n">
        <v>0</v>
      </c>
      <c r="D5408" s="7" t="n">
        <v>1</v>
      </c>
      <c r="E5408" s="7" t="n">
        <v>0.150000005960464</v>
      </c>
      <c r="F5408" s="7" t="n">
        <v>0</v>
      </c>
    </row>
    <row r="5409" spans="1:18">
      <c r="A5409" t="s">
        <v>4</v>
      </c>
      <c r="B5409" s="4" t="s">
        <v>5</v>
      </c>
      <c r="C5409" s="4" t="s">
        <v>10</v>
      </c>
      <c r="D5409" s="4" t="s">
        <v>13</v>
      </c>
      <c r="E5409" s="4" t="s">
        <v>22</v>
      </c>
      <c r="F5409" s="4" t="s">
        <v>10</v>
      </c>
    </row>
    <row r="5410" spans="1:18">
      <c r="A5410" t="n">
        <v>44923</v>
      </c>
      <c r="B5410" s="60" t="n">
        <v>59</v>
      </c>
      <c r="C5410" s="7" t="n">
        <v>16</v>
      </c>
      <c r="D5410" s="7" t="n">
        <v>1</v>
      </c>
      <c r="E5410" s="7" t="n">
        <v>0.150000005960464</v>
      </c>
      <c r="F5410" s="7" t="n">
        <v>0</v>
      </c>
    </row>
    <row r="5411" spans="1:18">
      <c r="A5411" t="s">
        <v>4</v>
      </c>
      <c r="B5411" s="4" t="s">
        <v>5</v>
      </c>
      <c r="C5411" s="4" t="s">
        <v>10</v>
      </c>
      <c r="D5411" s="4" t="s">
        <v>13</v>
      </c>
      <c r="E5411" s="4" t="s">
        <v>22</v>
      </c>
      <c r="F5411" s="4" t="s">
        <v>10</v>
      </c>
    </row>
    <row r="5412" spans="1:18">
      <c r="A5412" t="n">
        <v>44933</v>
      </c>
      <c r="B5412" s="60" t="n">
        <v>59</v>
      </c>
      <c r="C5412" s="7" t="n">
        <v>7032</v>
      </c>
      <c r="D5412" s="7" t="n">
        <v>1</v>
      </c>
      <c r="E5412" s="7" t="n">
        <v>0.150000005960464</v>
      </c>
      <c r="F5412" s="7" t="n">
        <v>0</v>
      </c>
    </row>
    <row r="5413" spans="1:18">
      <c r="A5413" t="s">
        <v>4</v>
      </c>
      <c r="B5413" s="4" t="s">
        <v>5</v>
      </c>
      <c r="C5413" s="4" t="s">
        <v>10</v>
      </c>
    </row>
    <row r="5414" spans="1:18">
      <c r="A5414" t="n">
        <v>44943</v>
      </c>
      <c r="B5414" s="30" t="n">
        <v>16</v>
      </c>
      <c r="C5414" s="7" t="n">
        <v>1000</v>
      </c>
    </row>
    <row r="5415" spans="1:18">
      <c r="A5415" t="s">
        <v>4</v>
      </c>
      <c r="B5415" s="4" t="s">
        <v>5</v>
      </c>
      <c r="C5415" s="4" t="s">
        <v>13</v>
      </c>
      <c r="D5415" s="4" t="s">
        <v>10</v>
      </c>
      <c r="E5415" s="4" t="s">
        <v>6</v>
      </c>
    </row>
    <row r="5416" spans="1:18">
      <c r="A5416" t="n">
        <v>44946</v>
      </c>
      <c r="B5416" s="36" t="n">
        <v>51</v>
      </c>
      <c r="C5416" s="7" t="n">
        <v>4</v>
      </c>
      <c r="D5416" s="7" t="n">
        <v>16</v>
      </c>
      <c r="E5416" s="7" t="s">
        <v>160</v>
      </c>
    </row>
    <row r="5417" spans="1:18">
      <c r="A5417" t="s">
        <v>4</v>
      </c>
      <c r="B5417" s="4" t="s">
        <v>5</v>
      </c>
      <c r="C5417" s="4" t="s">
        <v>10</v>
      </c>
    </row>
    <row r="5418" spans="1:18">
      <c r="A5418" t="n">
        <v>44960</v>
      </c>
      <c r="B5418" s="30" t="n">
        <v>16</v>
      </c>
      <c r="C5418" s="7" t="n">
        <v>0</v>
      </c>
    </row>
    <row r="5419" spans="1:18">
      <c r="A5419" t="s">
        <v>4</v>
      </c>
      <c r="B5419" s="4" t="s">
        <v>5</v>
      </c>
      <c r="C5419" s="4" t="s">
        <v>10</v>
      </c>
      <c r="D5419" s="4" t="s">
        <v>13</v>
      </c>
      <c r="E5419" s="4" t="s">
        <v>9</v>
      </c>
      <c r="F5419" s="4" t="s">
        <v>37</v>
      </c>
      <c r="G5419" s="4" t="s">
        <v>13</v>
      </c>
      <c r="H5419" s="4" t="s">
        <v>13</v>
      </c>
    </row>
    <row r="5420" spans="1:18">
      <c r="A5420" t="n">
        <v>44963</v>
      </c>
      <c r="B5420" s="37" t="n">
        <v>26</v>
      </c>
      <c r="C5420" s="7" t="n">
        <v>16</v>
      </c>
      <c r="D5420" s="7" t="n">
        <v>17</v>
      </c>
      <c r="E5420" s="7" t="n">
        <v>60747</v>
      </c>
      <c r="F5420" s="7" t="s">
        <v>439</v>
      </c>
      <c r="G5420" s="7" t="n">
        <v>2</v>
      </c>
      <c r="H5420" s="7" t="n">
        <v>0</v>
      </c>
    </row>
    <row r="5421" spans="1:18">
      <c r="A5421" t="s">
        <v>4</v>
      </c>
      <c r="B5421" s="4" t="s">
        <v>5</v>
      </c>
    </row>
    <row r="5422" spans="1:18">
      <c r="A5422" t="n">
        <v>44992</v>
      </c>
      <c r="B5422" s="28" t="n">
        <v>28</v>
      </c>
    </row>
    <row r="5423" spans="1:18">
      <c r="A5423" t="s">
        <v>4</v>
      </c>
      <c r="B5423" s="4" t="s">
        <v>5</v>
      </c>
      <c r="C5423" s="4" t="s">
        <v>10</v>
      </c>
      <c r="D5423" s="4" t="s">
        <v>13</v>
      </c>
      <c r="E5423" s="4" t="s">
        <v>6</v>
      </c>
      <c r="F5423" s="4" t="s">
        <v>22</v>
      </c>
      <c r="G5423" s="4" t="s">
        <v>22</v>
      </c>
      <c r="H5423" s="4" t="s">
        <v>22</v>
      </c>
    </row>
    <row r="5424" spans="1:18">
      <c r="A5424" t="n">
        <v>44993</v>
      </c>
      <c r="B5424" s="47" t="n">
        <v>48</v>
      </c>
      <c r="C5424" s="7" t="n">
        <v>0</v>
      </c>
      <c r="D5424" s="7" t="n">
        <v>0</v>
      </c>
      <c r="E5424" s="7" t="s">
        <v>384</v>
      </c>
      <c r="F5424" s="7" t="n">
        <v>-1</v>
      </c>
      <c r="G5424" s="7" t="n">
        <v>1</v>
      </c>
      <c r="H5424" s="7" t="n">
        <v>0</v>
      </c>
    </row>
    <row r="5425" spans="1:8">
      <c r="A5425" t="s">
        <v>4</v>
      </c>
      <c r="B5425" s="4" t="s">
        <v>5</v>
      </c>
      <c r="C5425" s="4" t="s">
        <v>13</v>
      </c>
      <c r="D5425" s="4" t="s">
        <v>10</v>
      </c>
      <c r="E5425" s="4" t="s">
        <v>6</v>
      </c>
    </row>
    <row r="5426" spans="1:8">
      <c r="A5426" t="n">
        <v>45024</v>
      </c>
      <c r="B5426" s="36" t="n">
        <v>51</v>
      </c>
      <c r="C5426" s="7" t="n">
        <v>4</v>
      </c>
      <c r="D5426" s="7" t="n">
        <v>0</v>
      </c>
      <c r="E5426" s="7" t="s">
        <v>108</v>
      </c>
    </row>
    <row r="5427" spans="1:8">
      <c r="A5427" t="s">
        <v>4</v>
      </c>
      <c r="B5427" s="4" t="s">
        <v>5</v>
      </c>
      <c r="C5427" s="4" t="s">
        <v>10</v>
      </c>
    </row>
    <row r="5428" spans="1:8">
      <c r="A5428" t="n">
        <v>45038</v>
      </c>
      <c r="B5428" s="30" t="n">
        <v>16</v>
      </c>
      <c r="C5428" s="7" t="n">
        <v>0</v>
      </c>
    </row>
    <row r="5429" spans="1:8">
      <c r="A5429" t="s">
        <v>4</v>
      </c>
      <c r="B5429" s="4" t="s">
        <v>5</v>
      </c>
      <c r="C5429" s="4" t="s">
        <v>10</v>
      </c>
      <c r="D5429" s="4" t="s">
        <v>13</v>
      </c>
      <c r="E5429" s="4" t="s">
        <v>9</v>
      </c>
      <c r="F5429" s="4" t="s">
        <v>37</v>
      </c>
      <c r="G5429" s="4" t="s">
        <v>13</v>
      </c>
      <c r="H5429" s="4" t="s">
        <v>13</v>
      </c>
    </row>
    <row r="5430" spans="1:8">
      <c r="A5430" t="n">
        <v>45041</v>
      </c>
      <c r="B5430" s="37" t="n">
        <v>26</v>
      </c>
      <c r="C5430" s="7" t="n">
        <v>0</v>
      </c>
      <c r="D5430" s="7" t="n">
        <v>17</v>
      </c>
      <c r="E5430" s="7" t="n">
        <v>60748</v>
      </c>
      <c r="F5430" s="7" t="s">
        <v>440</v>
      </c>
      <c r="G5430" s="7" t="n">
        <v>2</v>
      </c>
      <c r="H5430" s="7" t="n">
        <v>0</v>
      </c>
    </row>
    <row r="5431" spans="1:8">
      <c r="A5431" t="s">
        <v>4</v>
      </c>
      <c r="B5431" s="4" t="s">
        <v>5</v>
      </c>
    </row>
    <row r="5432" spans="1:8">
      <c r="A5432" t="n">
        <v>45103</v>
      </c>
      <c r="B5432" s="28" t="n">
        <v>28</v>
      </c>
    </row>
    <row r="5433" spans="1:8">
      <c r="A5433" t="s">
        <v>4</v>
      </c>
      <c r="B5433" s="4" t="s">
        <v>5</v>
      </c>
      <c r="C5433" s="4" t="s">
        <v>13</v>
      </c>
      <c r="D5433" s="4" t="s">
        <v>10</v>
      </c>
      <c r="E5433" s="4" t="s">
        <v>6</v>
      </c>
    </row>
    <row r="5434" spans="1:8">
      <c r="A5434" t="n">
        <v>45104</v>
      </c>
      <c r="B5434" s="36" t="n">
        <v>51</v>
      </c>
      <c r="C5434" s="7" t="n">
        <v>4</v>
      </c>
      <c r="D5434" s="7" t="n">
        <v>7032</v>
      </c>
      <c r="E5434" s="7" t="s">
        <v>128</v>
      </c>
    </row>
    <row r="5435" spans="1:8">
      <c r="A5435" t="s">
        <v>4</v>
      </c>
      <c r="B5435" s="4" t="s">
        <v>5</v>
      </c>
      <c r="C5435" s="4" t="s">
        <v>10</v>
      </c>
    </row>
    <row r="5436" spans="1:8">
      <c r="A5436" t="n">
        <v>45118</v>
      </c>
      <c r="B5436" s="30" t="n">
        <v>16</v>
      </c>
      <c r="C5436" s="7" t="n">
        <v>0</v>
      </c>
    </row>
    <row r="5437" spans="1:8">
      <c r="A5437" t="s">
        <v>4</v>
      </c>
      <c r="B5437" s="4" t="s">
        <v>5</v>
      </c>
      <c r="C5437" s="4" t="s">
        <v>10</v>
      </c>
      <c r="D5437" s="4" t="s">
        <v>13</v>
      </c>
      <c r="E5437" s="4" t="s">
        <v>9</v>
      </c>
      <c r="F5437" s="4" t="s">
        <v>37</v>
      </c>
      <c r="G5437" s="4" t="s">
        <v>13</v>
      </c>
      <c r="H5437" s="4" t="s">
        <v>13</v>
      </c>
    </row>
    <row r="5438" spans="1:8">
      <c r="A5438" t="n">
        <v>45121</v>
      </c>
      <c r="B5438" s="37" t="n">
        <v>26</v>
      </c>
      <c r="C5438" s="7" t="n">
        <v>7032</v>
      </c>
      <c r="D5438" s="7" t="n">
        <v>17</v>
      </c>
      <c r="E5438" s="7" t="n">
        <v>60749</v>
      </c>
      <c r="F5438" s="7" t="s">
        <v>441</v>
      </c>
      <c r="G5438" s="7" t="n">
        <v>2</v>
      </c>
      <c r="H5438" s="7" t="n">
        <v>0</v>
      </c>
    </row>
    <row r="5439" spans="1:8">
      <c r="A5439" t="s">
        <v>4</v>
      </c>
      <c r="B5439" s="4" t="s">
        <v>5</v>
      </c>
    </row>
    <row r="5440" spans="1:8">
      <c r="A5440" t="n">
        <v>45145</v>
      </c>
      <c r="B5440" s="28" t="n">
        <v>28</v>
      </c>
    </row>
    <row r="5441" spans="1:8">
      <c r="A5441" t="s">
        <v>4</v>
      </c>
      <c r="B5441" s="4" t="s">
        <v>5</v>
      </c>
      <c r="C5441" s="4" t="s">
        <v>10</v>
      </c>
      <c r="D5441" s="4" t="s">
        <v>10</v>
      </c>
      <c r="E5441" s="4" t="s">
        <v>10</v>
      </c>
    </row>
    <row r="5442" spans="1:8">
      <c r="A5442" t="n">
        <v>45146</v>
      </c>
      <c r="B5442" s="58" t="n">
        <v>61</v>
      </c>
      <c r="C5442" s="7" t="n">
        <v>7032</v>
      </c>
      <c r="D5442" s="7" t="n">
        <v>0</v>
      </c>
      <c r="E5442" s="7" t="n">
        <v>1000</v>
      </c>
    </row>
    <row r="5443" spans="1:8">
      <c r="A5443" t="s">
        <v>4</v>
      </c>
      <c r="B5443" s="4" t="s">
        <v>5</v>
      </c>
      <c r="C5443" s="4" t="s">
        <v>10</v>
      </c>
    </row>
    <row r="5444" spans="1:8">
      <c r="A5444" t="n">
        <v>45153</v>
      </c>
      <c r="B5444" s="30" t="n">
        <v>16</v>
      </c>
      <c r="C5444" s="7" t="n">
        <v>300</v>
      </c>
    </row>
    <row r="5445" spans="1:8">
      <c r="A5445" t="s">
        <v>4</v>
      </c>
      <c r="B5445" s="4" t="s">
        <v>5</v>
      </c>
      <c r="C5445" s="4" t="s">
        <v>13</v>
      </c>
      <c r="D5445" s="4" t="s">
        <v>10</v>
      </c>
      <c r="E5445" s="4" t="s">
        <v>6</v>
      </c>
    </row>
    <row r="5446" spans="1:8">
      <c r="A5446" t="n">
        <v>45156</v>
      </c>
      <c r="B5446" s="36" t="n">
        <v>51</v>
      </c>
      <c r="C5446" s="7" t="n">
        <v>4</v>
      </c>
      <c r="D5446" s="7" t="n">
        <v>7032</v>
      </c>
      <c r="E5446" s="7" t="s">
        <v>442</v>
      </c>
    </row>
    <row r="5447" spans="1:8">
      <c r="A5447" t="s">
        <v>4</v>
      </c>
      <c r="B5447" s="4" t="s">
        <v>5</v>
      </c>
      <c r="C5447" s="4" t="s">
        <v>10</v>
      </c>
    </row>
    <row r="5448" spans="1:8">
      <c r="A5448" t="n">
        <v>45169</v>
      </c>
      <c r="B5448" s="30" t="n">
        <v>16</v>
      </c>
      <c r="C5448" s="7" t="n">
        <v>0</v>
      </c>
    </row>
    <row r="5449" spans="1:8">
      <c r="A5449" t="s">
        <v>4</v>
      </c>
      <c r="B5449" s="4" t="s">
        <v>5</v>
      </c>
      <c r="C5449" s="4" t="s">
        <v>10</v>
      </c>
      <c r="D5449" s="4" t="s">
        <v>13</v>
      </c>
      <c r="E5449" s="4" t="s">
        <v>9</v>
      </c>
      <c r="F5449" s="4" t="s">
        <v>37</v>
      </c>
      <c r="G5449" s="4" t="s">
        <v>13</v>
      </c>
      <c r="H5449" s="4" t="s">
        <v>13</v>
      </c>
      <c r="I5449" s="4" t="s">
        <v>13</v>
      </c>
      <c r="J5449" s="4" t="s">
        <v>9</v>
      </c>
      <c r="K5449" s="4" t="s">
        <v>37</v>
      </c>
      <c r="L5449" s="4" t="s">
        <v>13</v>
      </c>
      <c r="M5449" s="4" t="s">
        <v>13</v>
      </c>
      <c r="N5449" s="4" t="s">
        <v>13</v>
      </c>
      <c r="O5449" s="4" t="s">
        <v>9</v>
      </c>
      <c r="P5449" s="4" t="s">
        <v>37</v>
      </c>
      <c r="Q5449" s="4" t="s">
        <v>13</v>
      </c>
      <c r="R5449" s="4" t="s">
        <v>13</v>
      </c>
    </row>
    <row r="5450" spans="1:8">
      <c r="A5450" t="n">
        <v>45172</v>
      </c>
      <c r="B5450" s="37" t="n">
        <v>26</v>
      </c>
      <c r="C5450" s="7" t="n">
        <v>7032</v>
      </c>
      <c r="D5450" s="7" t="n">
        <v>17</v>
      </c>
      <c r="E5450" s="7" t="n">
        <v>60750</v>
      </c>
      <c r="F5450" s="7" t="s">
        <v>443</v>
      </c>
      <c r="G5450" s="7" t="n">
        <v>2</v>
      </c>
      <c r="H5450" s="7" t="n">
        <v>3</v>
      </c>
      <c r="I5450" s="7" t="n">
        <v>17</v>
      </c>
      <c r="J5450" s="7" t="n">
        <v>60751</v>
      </c>
      <c r="K5450" s="7" t="s">
        <v>444</v>
      </c>
      <c r="L5450" s="7" t="n">
        <v>2</v>
      </c>
      <c r="M5450" s="7" t="n">
        <v>3</v>
      </c>
      <c r="N5450" s="7" t="n">
        <v>17</v>
      </c>
      <c r="O5450" s="7" t="n">
        <v>60752</v>
      </c>
      <c r="P5450" s="7" t="s">
        <v>445</v>
      </c>
      <c r="Q5450" s="7" t="n">
        <v>2</v>
      </c>
      <c r="R5450" s="7" t="n">
        <v>0</v>
      </c>
    </row>
    <row r="5451" spans="1:8">
      <c r="A5451" t="s">
        <v>4</v>
      </c>
      <c r="B5451" s="4" t="s">
        <v>5</v>
      </c>
    </row>
    <row r="5452" spans="1:8">
      <c r="A5452" t="n">
        <v>45505</v>
      </c>
      <c r="B5452" s="28" t="n">
        <v>28</v>
      </c>
    </row>
    <row r="5453" spans="1:8">
      <c r="A5453" t="s">
        <v>4</v>
      </c>
      <c r="B5453" s="4" t="s">
        <v>5</v>
      </c>
      <c r="C5453" s="4" t="s">
        <v>13</v>
      </c>
      <c r="D5453" s="4" t="s">
        <v>10</v>
      </c>
      <c r="E5453" s="4" t="s">
        <v>6</v>
      </c>
    </row>
    <row r="5454" spans="1:8">
      <c r="A5454" t="n">
        <v>45506</v>
      </c>
      <c r="B5454" s="36" t="n">
        <v>51</v>
      </c>
      <c r="C5454" s="7" t="n">
        <v>4</v>
      </c>
      <c r="D5454" s="7" t="n">
        <v>0</v>
      </c>
      <c r="E5454" s="7" t="s">
        <v>446</v>
      </c>
    </row>
    <row r="5455" spans="1:8">
      <c r="A5455" t="s">
        <v>4</v>
      </c>
      <c r="B5455" s="4" t="s">
        <v>5</v>
      </c>
      <c r="C5455" s="4" t="s">
        <v>10</v>
      </c>
    </row>
    <row r="5456" spans="1:8">
      <c r="A5456" t="n">
        <v>45521</v>
      </c>
      <c r="B5456" s="30" t="n">
        <v>16</v>
      </c>
      <c r="C5456" s="7" t="n">
        <v>0</v>
      </c>
    </row>
    <row r="5457" spans="1:18">
      <c r="A5457" t="s">
        <v>4</v>
      </c>
      <c r="B5457" s="4" t="s">
        <v>5</v>
      </c>
      <c r="C5457" s="4" t="s">
        <v>10</v>
      </c>
      <c r="D5457" s="4" t="s">
        <v>13</v>
      </c>
      <c r="E5457" s="4" t="s">
        <v>9</v>
      </c>
      <c r="F5457" s="4" t="s">
        <v>37</v>
      </c>
      <c r="G5457" s="4" t="s">
        <v>13</v>
      </c>
      <c r="H5457" s="4" t="s">
        <v>13</v>
      </c>
    </row>
    <row r="5458" spans="1:18">
      <c r="A5458" t="n">
        <v>45524</v>
      </c>
      <c r="B5458" s="37" t="n">
        <v>26</v>
      </c>
      <c r="C5458" s="7" t="n">
        <v>0</v>
      </c>
      <c r="D5458" s="7" t="n">
        <v>17</v>
      </c>
      <c r="E5458" s="7" t="n">
        <v>60753</v>
      </c>
      <c r="F5458" s="7" t="s">
        <v>447</v>
      </c>
      <c r="G5458" s="7" t="n">
        <v>2</v>
      </c>
      <c r="H5458" s="7" t="n">
        <v>0</v>
      </c>
    </row>
    <row r="5459" spans="1:18">
      <c r="A5459" t="s">
        <v>4</v>
      </c>
      <c r="B5459" s="4" t="s">
        <v>5</v>
      </c>
    </row>
    <row r="5460" spans="1:18">
      <c r="A5460" t="n">
        <v>45545</v>
      </c>
      <c r="B5460" s="28" t="n">
        <v>28</v>
      </c>
    </row>
    <row r="5461" spans="1:18">
      <c r="A5461" t="s">
        <v>4</v>
      </c>
      <c r="B5461" s="4" t="s">
        <v>5</v>
      </c>
      <c r="C5461" s="4" t="s">
        <v>13</v>
      </c>
      <c r="D5461" s="4" t="s">
        <v>22</v>
      </c>
      <c r="E5461" s="4" t="s">
        <v>10</v>
      </c>
      <c r="F5461" s="4" t="s">
        <v>13</v>
      </c>
    </row>
    <row r="5462" spans="1:18">
      <c r="A5462" t="n">
        <v>45546</v>
      </c>
      <c r="B5462" s="33" t="n">
        <v>49</v>
      </c>
      <c r="C5462" s="7" t="n">
        <v>3</v>
      </c>
      <c r="D5462" s="7" t="n">
        <v>0.400000005960464</v>
      </c>
      <c r="E5462" s="7" t="n">
        <v>500</v>
      </c>
      <c r="F5462" s="7" t="n">
        <v>0</v>
      </c>
    </row>
    <row r="5463" spans="1:18">
      <c r="A5463" t="s">
        <v>4</v>
      </c>
      <c r="B5463" s="4" t="s">
        <v>5</v>
      </c>
      <c r="C5463" s="4" t="s">
        <v>13</v>
      </c>
      <c r="D5463" s="4" t="s">
        <v>13</v>
      </c>
      <c r="E5463" s="4" t="s">
        <v>13</v>
      </c>
      <c r="F5463" s="4" t="s">
        <v>22</v>
      </c>
      <c r="G5463" s="4" t="s">
        <v>22</v>
      </c>
      <c r="H5463" s="4" t="s">
        <v>22</v>
      </c>
      <c r="I5463" s="4" t="s">
        <v>22</v>
      </c>
      <c r="J5463" s="4" t="s">
        <v>22</v>
      </c>
    </row>
    <row r="5464" spans="1:18">
      <c r="A5464" t="n">
        <v>45555</v>
      </c>
      <c r="B5464" s="52" t="n">
        <v>76</v>
      </c>
      <c r="C5464" s="7" t="n">
        <v>0</v>
      </c>
      <c r="D5464" s="7" t="n">
        <v>3</v>
      </c>
      <c r="E5464" s="7" t="n">
        <v>0</v>
      </c>
      <c r="F5464" s="7" t="n">
        <v>1</v>
      </c>
      <c r="G5464" s="7" t="n">
        <v>1</v>
      </c>
      <c r="H5464" s="7" t="n">
        <v>1</v>
      </c>
      <c r="I5464" s="7" t="n">
        <v>1</v>
      </c>
      <c r="J5464" s="7" t="n">
        <v>1000</v>
      </c>
    </row>
    <row r="5465" spans="1:18">
      <c r="A5465" t="s">
        <v>4</v>
      </c>
      <c r="B5465" s="4" t="s">
        <v>5</v>
      </c>
      <c r="C5465" s="4" t="s">
        <v>13</v>
      </c>
      <c r="D5465" s="4" t="s">
        <v>13</v>
      </c>
    </row>
    <row r="5466" spans="1:18">
      <c r="A5466" t="n">
        <v>45579</v>
      </c>
      <c r="B5466" s="57" t="n">
        <v>77</v>
      </c>
      <c r="C5466" s="7" t="n">
        <v>0</v>
      </c>
      <c r="D5466" s="7" t="n">
        <v>3</v>
      </c>
    </row>
    <row r="5467" spans="1:18">
      <c r="A5467" t="s">
        <v>4</v>
      </c>
      <c r="B5467" s="4" t="s">
        <v>5</v>
      </c>
      <c r="C5467" s="4" t="s">
        <v>10</v>
      </c>
    </row>
    <row r="5468" spans="1:18">
      <c r="A5468" t="n">
        <v>45582</v>
      </c>
      <c r="B5468" s="30" t="n">
        <v>16</v>
      </c>
      <c r="C5468" s="7" t="n">
        <v>2000</v>
      </c>
    </row>
    <row r="5469" spans="1:18">
      <c r="A5469" t="s">
        <v>4</v>
      </c>
      <c r="B5469" s="4" t="s">
        <v>5</v>
      </c>
      <c r="C5469" s="4" t="s">
        <v>13</v>
      </c>
      <c r="D5469" s="4" t="s">
        <v>22</v>
      </c>
      <c r="E5469" s="4" t="s">
        <v>10</v>
      </c>
      <c r="F5469" s="4" t="s">
        <v>13</v>
      </c>
    </row>
    <row r="5470" spans="1:18">
      <c r="A5470" t="n">
        <v>45585</v>
      </c>
      <c r="B5470" s="33" t="n">
        <v>49</v>
      </c>
      <c r="C5470" s="7" t="n">
        <v>3</v>
      </c>
      <c r="D5470" s="7" t="n">
        <v>0.699999988079071</v>
      </c>
      <c r="E5470" s="7" t="n">
        <v>1000</v>
      </c>
      <c r="F5470" s="7" t="n">
        <v>0</v>
      </c>
    </row>
    <row r="5471" spans="1:18">
      <c r="A5471" t="s">
        <v>4</v>
      </c>
      <c r="B5471" s="4" t="s">
        <v>5</v>
      </c>
      <c r="C5471" s="4" t="s">
        <v>13</v>
      </c>
      <c r="D5471" s="4" t="s">
        <v>13</v>
      </c>
      <c r="E5471" s="4" t="s">
        <v>13</v>
      </c>
      <c r="F5471" s="4" t="s">
        <v>22</v>
      </c>
      <c r="G5471" s="4" t="s">
        <v>22</v>
      </c>
      <c r="H5471" s="4" t="s">
        <v>22</v>
      </c>
      <c r="I5471" s="4" t="s">
        <v>22</v>
      </c>
      <c r="J5471" s="4" t="s">
        <v>22</v>
      </c>
    </row>
    <row r="5472" spans="1:18">
      <c r="A5472" t="n">
        <v>45594</v>
      </c>
      <c r="B5472" s="52" t="n">
        <v>76</v>
      </c>
      <c r="C5472" s="7" t="n">
        <v>0</v>
      </c>
      <c r="D5472" s="7" t="n">
        <v>3</v>
      </c>
      <c r="E5472" s="7" t="n">
        <v>0</v>
      </c>
      <c r="F5472" s="7" t="n">
        <v>1</v>
      </c>
      <c r="G5472" s="7" t="n">
        <v>1</v>
      </c>
      <c r="H5472" s="7" t="n">
        <v>1</v>
      </c>
      <c r="I5472" s="7" t="n">
        <v>0</v>
      </c>
      <c r="J5472" s="7" t="n">
        <v>1000</v>
      </c>
    </row>
    <row r="5473" spans="1:10">
      <c r="A5473" t="s">
        <v>4</v>
      </c>
      <c r="B5473" s="4" t="s">
        <v>5</v>
      </c>
      <c r="C5473" s="4" t="s">
        <v>13</v>
      </c>
      <c r="D5473" s="4" t="s">
        <v>13</v>
      </c>
    </row>
    <row r="5474" spans="1:10">
      <c r="A5474" t="n">
        <v>45618</v>
      </c>
      <c r="B5474" s="57" t="n">
        <v>77</v>
      </c>
      <c r="C5474" s="7" t="n">
        <v>0</v>
      </c>
      <c r="D5474" s="7" t="n">
        <v>3</v>
      </c>
    </row>
    <row r="5475" spans="1:10">
      <c r="A5475" t="s">
        <v>4</v>
      </c>
      <c r="B5475" s="4" t="s">
        <v>5</v>
      </c>
      <c r="C5475" s="4" t="s">
        <v>13</v>
      </c>
      <c r="D5475" s="4" t="s">
        <v>10</v>
      </c>
      <c r="E5475" s="4" t="s">
        <v>6</v>
      </c>
    </row>
    <row r="5476" spans="1:10">
      <c r="A5476" t="n">
        <v>45621</v>
      </c>
      <c r="B5476" s="36" t="n">
        <v>51</v>
      </c>
      <c r="C5476" s="7" t="n">
        <v>4</v>
      </c>
      <c r="D5476" s="7" t="n">
        <v>0</v>
      </c>
      <c r="E5476" s="7" t="s">
        <v>295</v>
      </c>
    </row>
    <row r="5477" spans="1:10">
      <c r="A5477" t="s">
        <v>4</v>
      </c>
      <c r="B5477" s="4" t="s">
        <v>5</v>
      </c>
      <c r="C5477" s="4" t="s">
        <v>10</v>
      </c>
    </row>
    <row r="5478" spans="1:10">
      <c r="A5478" t="n">
        <v>45635</v>
      </c>
      <c r="B5478" s="30" t="n">
        <v>16</v>
      </c>
      <c r="C5478" s="7" t="n">
        <v>0</v>
      </c>
    </row>
    <row r="5479" spans="1:10">
      <c r="A5479" t="s">
        <v>4</v>
      </c>
      <c r="B5479" s="4" t="s">
        <v>5</v>
      </c>
      <c r="C5479" s="4" t="s">
        <v>10</v>
      </c>
      <c r="D5479" s="4" t="s">
        <v>13</v>
      </c>
      <c r="E5479" s="4" t="s">
        <v>9</v>
      </c>
      <c r="F5479" s="4" t="s">
        <v>37</v>
      </c>
      <c r="G5479" s="4" t="s">
        <v>13</v>
      </c>
      <c r="H5479" s="4" t="s">
        <v>13</v>
      </c>
      <c r="I5479" s="4" t="s">
        <v>13</v>
      </c>
      <c r="J5479" s="4" t="s">
        <v>9</v>
      </c>
      <c r="K5479" s="4" t="s">
        <v>37</v>
      </c>
      <c r="L5479" s="4" t="s">
        <v>13</v>
      </c>
      <c r="M5479" s="4" t="s">
        <v>13</v>
      </c>
    </row>
    <row r="5480" spans="1:10">
      <c r="A5480" t="n">
        <v>45638</v>
      </c>
      <c r="B5480" s="37" t="n">
        <v>26</v>
      </c>
      <c r="C5480" s="7" t="n">
        <v>0</v>
      </c>
      <c r="D5480" s="7" t="n">
        <v>17</v>
      </c>
      <c r="E5480" s="7" t="n">
        <v>60754</v>
      </c>
      <c r="F5480" s="7" t="s">
        <v>448</v>
      </c>
      <c r="G5480" s="7" t="n">
        <v>2</v>
      </c>
      <c r="H5480" s="7" t="n">
        <v>3</v>
      </c>
      <c r="I5480" s="7" t="n">
        <v>17</v>
      </c>
      <c r="J5480" s="7" t="n">
        <v>60755</v>
      </c>
      <c r="K5480" s="7" t="s">
        <v>449</v>
      </c>
      <c r="L5480" s="7" t="n">
        <v>2</v>
      </c>
      <c r="M5480" s="7" t="n">
        <v>0</v>
      </c>
    </row>
    <row r="5481" spans="1:10">
      <c r="A5481" t="s">
        <v>4</v>
      </c>
      <c r="B5481" s="4" t="s">
        <v>5</v>
      </c>
    </row>
    <row r="5482" spans="1:10">
      <c r="A5482" t="n">
        <v>45728</v>
      </c>
      <c r="B5482" s="28" t="n">
        <v>28</v>
      </c>
    </row>
    <row r="5483" spans="1:10">
      <c r="A5483" t="s">
        <v>4</v>
      </c>
      <c r="B5483" s="4" t="s">
        <v>5</v>
      </c>
      <c r="C5483" s="4" t="s">
        <v>10</v>
      </c>
      <c r="D5483" s="4" t="s">
        <v>10</v>
      </c>
      <c r="E5483" s="4" t="s">
        <v>10</v>
      </c>
    </row>
    <row r="5484" spans="1:10">
      <c r="A5484" t="n">
        <v>45729</v>
      </c>
      <c r="B5484" s="58" t="n">
        <v>61</v>
      </c>
      <c r="C5484" s="7" t="n">
        <v>7032</v>
      </c>
      <c r="D5484" s="7" t="n">
        <v>7033</v>
      </c>
      <c r="E5484" s="7" t="n">
        <v>1000</v>
      </c>
    </row>
    <row r="5485" spans="1:10">
      <c r="A5485" t="s">
        <v>4</v>
      </c>
      <c r="B5485" s="4" t="s">
        <v>5</v>
      </c>
      <c r="C5485" s="4" t="s">
        <v>13</v>
      </c>
      <c r="D5485" s="4" t="s">
        <v>13</v>
      </c>
      <c r="E5485" s="4" t="s">
        <v>13</v>
      </c>
      <c r="F5485" s="4" t="s">
        <v>13</v>
      </c>
    </row>
    <row r="5486" spans="1:10">
      <c r="A5486" t="n">
        <v>45736</v>
      </c>
      <c r="B5486" s="8" t="n">
        <v>14</v>
      </c>
      <c r="C5486" s="7" t="n">
        <v>0</v>
      </c>
      <c r="D5486" s="7" t="n">
        <v>128</v>
      </c>
      <c r="E5486" s="7" t="n">
        <v>0</v>
      </c>
      <c r="F5486" s="7" t="n">
        <v>0</v>
      </c>
    </row>
    <row r="5487" spans="1:10">
      <c r="A5487" t="s">
        <v>4</v>
      </c>
      <c r="B5487" s="4" t="s">
        <v>5</v>
      </c>
      <c r="C5487" s="4" t="s">
        <v>13</v>
      </c>
      <c r="D5487" s="4" t="s">
        <v>10</v>
      </c>
      <c r="E5487" s="4" t="s">
        <v>6</v>
      </c>
    </row>
    <row r="5488" spans="1:10">
      <c r="A5488" t="n">
        <v>45741</v>
      </c>
      <c r="B5488" s="36" t="n">
        <v>51</v>
      </c>
      <c r="C5488" s="7" t="n">
        <v>4</v>
      </c>
      <c r="D5488" s="7" t="n">
        <v>7033</v>
      </c>
      <c r="E5488" s="7" t="s">
        <v>61</v>
      </c>
    </row>
    <row r="5489" spans="1:13">
      <c r="A5489" t="s">
        <v>4</v>
      </c>
      <c r="B5489" s="4" t="s">
        <v>5</v>
      </c>
      <c r="C5489" s="4" t="s">
        <v>10</v>
      </c>
    </row>
    <row r="5490" spans="1:13">
      <c r="A5490" t="n">
        <v>45754</v>
      </c>
      <c r="B5490" s="30" t="n">
        <v>16</v>
      </c>
      <c r="C5490" s="7" t="n">
        <v>0</v>
      </c>
    </row>
    <row r="5491" spans="1:13">
      <c r="A5491" t="s">
        <v>4</v>
      </c>
      <c r="B5491" s="4" t="s">
        <v>5</v>
      </c>
      <c r="C5491" s="4" t="s">
        <v>10</v>
      </c>
      <c r="D5491" s="4" t="s">
        <v>13</v>
      </c>
      <c r="E5491" s="4" t="s">
        <v>9</v>
      </c>
      <c r="F5491" s="4" t="s">
        <v>37</v>
      </c>
      <c r="G5491" s="4" t="s">
        <v>13</v>
      </c>
      <c r="H5491" s="4" t="s">
        <v>13</v>
      </c>
      <c r="I5491" s="4" t="s">
        <v>13</v>
      </c>
      <c r="J5491" s="4" t="s">
        <v>9</v>
      </c>
      <c r="K5491" s="4" t="s">
        <v>37</v>
      </c>
      <c r="L5491" s="4" t="s">
        <v>13</v>
      </c>
      <c r="M5491" s="4" t="s">
        <v>13</v>
      </c>
      <c r="N5491" s="4" t="s">
        <v>13</v>
      </c>
      <c r="O5491" s="4" t="s">
        <v>9</v>
      </c>
      <c r="P5491" s="4" t="s">
        <v>37</v>
      </c>
      <c r="Q5491" s="4" t="s">
        <v>13</v>
      </c>
      <c r="R5491" s="4" t="s">
        <v>13</v>
      </c>
      <c r="S5491" s="4" t="s">
        <v>13</v>
      </c>
      <c r="T5491" s="4" t="s">
        <v>9</v>
      </c>
      <c r="U5491" s="4" t="s">
        <v>37</v>
      </c>
      <c r="V5491" s="4" t="s">
        <v>13</v>
      </c>
      <c r="W5491" s="4" t="s">
        <v>13</v>
      </c>
      <c r="X5491" s="4" t="s">
        <v>13</v>
      </c>
      <c r="Y5491" s="4" t="s">
        <v>9</v>
      </c>
      <c r="Z5491" s="4" t="s">
        <v>37</v>
      </c>
      <c r="AA5491" s="4" t="s">
        <v>13</v>
      </c>
      <c r="AB5491" s="4" t="s">
        <v>13</v>
      </c>
    </row>
    <row r="5492" spans="1:13">
      <c r="A5492" t="n">
        <v>45757</v>
      </c>
      <c r="B5492" s="37" t="n">
        <v>26</v>
      </c>
      <c r="C5492" s="7" t="n">
        <v>7033</v>
      </c>
      <c r="D5492" s="7" t="n">
        <v>17</v>
      </c>
      <c r="E5492" s="7" t="n">
        <v>23315</v>
      </c>
      <c r="F5492" s="7" t="s">
        <v>450</v>
      </c>
      <c r="G5492" s="7" t="n">
        <v>2</v>
      </c>
      <c r="H5492" s="7" t="n">
        <v>3</v>
      </c>
      <c r="I5492" s="7" t="n">
        <v>17</v>
      </c>
      <c r="J5492" s="7" t="n">
        <v>23316</v>
      </c>
      <c r="K5492" s="7" t="s">
        <v>451</v>
      </c>
      <c r="L5492" s="7" t="n">
        <v>2</v>
      </c>
      <c r="M5492" s="7" t="n">
        <v>3</v>
      </c>
      <c r="N5492" s="7" t="n">
        <v>17</v>
      </c>
      <c r="O5492" s="7" t="n">
        <v>23317</v>
      </c>
      <c r="P5492" s="7" t="s">
        <v>452</v>
      </c>
      <c r="Q5492" s="7" t="n">
        <v>2</v>
      </c>
      <c r="R5492" s="7" t="n">
        <v>3</v>
      </c>
      <c r="S5492" s="7" t="n">
        <v>17</v>
      </c>
      <c r="T5492" s="7" t="n">
        <v>23318</v>
      </c>
      <c r="U5492" s="7" t="s">
        <v>453</v>
      </c>
      <c r="V5492" s="7" t="n">
        <v>2</v>
      </c>
      <c r="W5492" s="7" t="n">
        <v>3</v>
      </c>
      <c r="X5492" s="7" t="n">
        <v>17</v>
      </c>
      <c r="Y5492" s="7" t="n">
        <v>23319</v>
      </c>
      <c r="Z5492" s="7" t="s">
        <v>454</v>
      </c>
      <c r="AA5492" s="7" t="n">
        <v>2</v>
      </c>
      <c r="AB5492" s="7" t="n">
        <v>0</v>
      </c>
    </row>
    <row r="5493" spans="1:13">
      <c r="A5493" t="s">
        <v>4</v>
      </c>
      <c r="B5493" s="4" t="s">
        <v>5</v>
      </c>
    </row>
    <row r="5494" spans="1:13">
      <c r="A5494" t="n">
        <v>46116</v>
      </c>
      <c r="B5494" s="28" t="n">
        <v>28</v>
      </c>
    </row>
    <row r="5495" spans="1:13">
      <c r="A5495" t="s">
        <v>4</v>
      </c>
      <c r="B5495" s="4" t="s">
        <v>5</v>
      </c>
      <c r="C5495" s="4" t="s">
        <v>9</v>
      </c>
    </row>
    <row r="5496" spans="1:13">
      <c r="A5496" t="n">
        <v>46117</v>
      </c>
      <c r="B5496" s="38" t="n">
        <v>15</v>
      </c>
      <c r="C5496" s="7" t="n">
        <v>32768</v>
      </c>
    </row>
    <row r="5497" spans="1:13">
      <c r="A5497" t="s">
        <v>4</v>
      </c>
      <c r="B5497" s="4" t="s">
        <v>5</v>
      </c>
      <c r="C5497" s="4" t="s">
        <v>13</v>
      </c>
      <c r="D5497" s="4" t="s">
        <v>10</v>
      </c>
      <c r="E5497" s="4" t="s">
        <v>6</v>
      </c>
    </row>
    <row r="5498" spans="1:13">
      <c r="A5498" t="n">
        <v>46122</v>
      </c>
      <c r="B5498" s="36" t="n">
        <v>51</v>
      </c>
      <c r="C5498" s="7" t="n">
        <v>4</v>
      </c>
      <c r="D5498" s="7" t="n">
        <v>7032</v>
      </c>
      <c r="E5498" s="7" t="s">
        <v>44</v>
      </c>
    </row>
    <row r="5499" spans="1:13">
      <c r="A5499" t="s">
        <v>4</v>
      </c>
      <c r="B5499" s="4" t="s">
        <v>5</v>
      </c>
      <c r="C5499" s="4" t="s">
        <v>10</v>
      </c>
    </row>
    <row r="5500" spans="1:13">
      <c r="A5500" t="n">
        <v>46135</v>
      </c>
      <c r="B5500" s="30" t="n">
        <v>16</v>
      </c>
      <c r="C5500" s="7" t="n">
        <v>0</v>
      </c>
    </row>
    <row r="5501" spans="1:13">
      <c r="A5501" t="s">
        <v>4</v>
      </c>
      <c r="B5501" s="4" t="s">
        <v>5</v>
      </c>
      <c r="C5501" s="4" t="s">
        <v>10</v>
      </c>
      <c r="D5501" s="4" t="s">
        <v>13</v>
      </c>
      <c r="E5501" s="4" t="s">
        <v>9</v>
      </c>
      <c r="F5501" s="4" t="s">
        <v>37</v>
      </c>
      <c r="G5501" s="4" t="s">
        <v>13</v>
      </c>
      <c r="H5501" s="4" t="s">
        <v>13</v>
      </c>
    </row>
    <row r="5502" spans="1:13">
      <c r="A5502" t="n">
        <v>46138</v>
      </c>
      <c r="B5502" s="37" t="n">
        <v>26</v>
      </c>
      <c r="C5502" s="7" t="n">
        <v>7032</v>
      </c>
      <c r="D5502" s="7" t="n">
        <v>17</v>
      </c>
      <c r="E5502" s="7" t="n">
        <v>60756</v>
      </c>
      <c r="F5502" s="7" t="s">
        <v>455</v>
      </c>
      <c r="G5502" s="7" t="n">
        <v>2</v>
      </c>
      <c r="H5502" s="7" t="n">
        <v>0</v>
      </c>
    </row>
    <row r="5503" spans="1:13">
      <c r="A5503" t="s">
        <v>4</v>
      </c>
      <c r="B5503" s="4" t="s">
        <v>5</v>
      </c>
    </row>
    <row r="5504" spans="1:13">
      <c r="A5504" t="n">
        <v>46199</v>
      </c>
      <c r="B5504" s="28" t="n">
        <v>28</v>
      </c>
    </row>
    <row r="5505" spans="1:28">
      <c r="A5505" t="s">
        <v>4</v>
      </c>
      <c r="B5505" s="4" t="s">
        <v>5</v>
      </c>
      <c r="C5505" s="4" t="s">
        <v>13</v>
      </c>
      <c r="D5505" s="4" t="s">
        <v>10</v>
      </c>
      <c r="E5505" s="4" t="s">
        <v>6</v>
      </c>
    </row>
    <row r="5506" spans="1:28">
      <c r="A5506" t="n">
        <v>46200</v>
      </c>
      <c r="B5506" s="36" t="n">
        <v>51</v>
      </c>
      <c r="C5506" s="7" t="n">
        <v>4</v>
      </c>
      <c r="D5506" s="7" t="n">
        <v>0</v>
      </c>
      <c r="E5506" s="7" t="s">
        <v>456</v>
      </c>
    </row>
    <row r="5507" spans="1:28">
      <c r="A5507" t="s">
        <v>4</v>
      </c>
      <c r="B5507" s="4" t="s">
        <v>5</v>
      </c>
      <c r="C5507" s="4" t="s">
        <v>10</v>
      </c>
    </row>
    <row r="5508" spans="1:28">
      <c r="A5508" t="n">
        <v>46214</v>
      </c>
      <c r="B5508" s="30" t="n">
        <v>16</v>
      </c>
      <c r="C5508" s="7" t="n">
        <v>0</v>
      </c>
    </row>
    <row r="5509" spans="1:28">
      <c r="A5509" t="s">
        <v>4</v>
      </c>
      <c r="B5509" s="4" t="s">
        <v>5</v>
      </c>
      <c r="C5509" s="4" t="s">
        <v>10</v>
      </c>
      <c r="D5509" s="4" t="s">
        <v>13</v>
      </c>
      <c r="E5509" s="4" t="s">
        <v>9</v>
      </c>
      <c r="F5509" s="4" t="s">
        <v>37</v>
      </c>
      <c r="G5509" s="4" t="s">
        <v>13</v>
      </c>
      <c r="H5509" s="4" t="s">
        <v>13</v>
      </c>
      <c r="I5509" s="4" t="s">
        <v>13</v>
      </c>
      <c r="J5509" s="4" t="s">
        <v>9</v>
      </c>
      <c r="K5509" s="4" t="s">
        <v>37</v>
      </c>
      <c r="L5509" s="4" t="s">
        <v>13</v>
      </c>
      <c r="M5509" s="4" t="s">
        <v>13</v>
      </c>
    </row>
    <row r="5510" spans="1:28">
      <c r="A5510" t="n">
        <v>46217</v>
      </c>
      <c r="B5510" s="37" t="n">
        <v>26</v>
      </c>
      <c r="C5510" s="7" t="n">
        <v>0</v>
      </c>
      <c r="D5510" s="7" t="n">
        <v>17</v>
      </c>
      <c r="E5510" s="7" t="n">
        <v>60757</v>
      </c>
      <c r="F5510" s="7" t="s">
        <v>457</v>
      </c>
      <c r="G5510" s="7" t="n">
        <v>2</v>
      </c>
      <c r="H5510" s="7" t="n">
        <v>3</v>
      </c>
      <c r="I5510" s="7" t="n">
        <v>17</v>
      </c>
      <c r="J5510" s="7" t="n">
        <v>60758</v>
      </c>
      <c r="K5510" s="7" t="s">
        <v>458</v>
      </c>
      <c r="L5510" s="7" t="n">
        <v>2</v>
      </c>
      <c r="M5510" s="7" t="n">
        <v>0</v>
      </c>
    </row>
    <row r="5511" spans="1:28">
      <c r="A5511" t="s">
        <v>4</v>
      </c>
      <c r="B5511" s="4" t="s">
        <v>5</v>
      </c>
    </row>
    <row r="5512" spans="1:28">
      <c r="A5512" t="n">
        <v>46311</v>
      </c>
      <c r="B5512" s="28" t="n">
        <v>28</v>
      </c>
    </row>
    <row r="5513" spans="1:28">
      <c r="A5513" t="s">
        <v>4</v>
      </c>
      <c r="B5513" s="4" t="s">
        <v>5</v>
      </c>
      <c r="C5513" s="4" t="s">
        <v>10</v>
      </c>
      <c r="D5513" s="4" t="s">
        <v>13</v>
      </c>
    </row>
    <row r="5514" spans="1:28">
      <c r="A5514" t="n">
        <v>46312</v>
      </c>
      <c r="B5514" s="39" t="n">
        <v>89</v>
      </c>
      <c r="C5514" s="7" t="n">
        <v>0</v>
      </c>
      <c r="D5514" s="7" t="n">
        <v>1</v>
      </c>
    </row>
    <row r="5515" spans="1:28">
      <c r="A5515" t="s">
        <v>4</v>
      </c>
      <c r="B5515" s="4" t="s">
        <v>5</v>
      </c>
      <c r="C5515" s="4" t="s">
        <v>13</v>
      </c>
      <c r="D5515" s="4" t="s">
        <v>10</v>
      </c>
      <c r="E5515" s="4" t="s">
        <v>22</v>
      </c>
    </row>
    <row r="5516" spans="1:28">
      <c r="A5516" t="n">
        <v>46316</v>
      </c>
      <c r="B5516" s="34" t="n">
        <v>58</v>
      </c>
      <c r="C5516" s="7" t="n">
        <v>101</v>
      </c>
      <c r="D5516" s="7" t="n">
        <v>300</v>
      </c>
      <c r="E5516" s="7" t="n">
        <v>1</v>
      </c>
    </row>
    <row r="5517" spans="1:28">
      <c r="A5517" t="s">
        <v>4</v>
      </c>
      <c r="B5517" s="4" t="s">
        <v>5</v>
      </c>
      <c r="C5517" s="4" t="s">
        <v>13</v>
      </c>
      <c r="D5517" s="4" t="s">
        <v>10</v>
      </c>
    </row>
    <row r="5518" spans="1:28">
      <c r="A5518" t="n">
        <v>46324</v>
      </c>
      <c r="B5518" s="34" t="n">
        <v>58</v>
      </c>
      <c r="C5518" s="7" t="n">
        <v>254</v>
      </c>
      <c r="D5518" s="7" t="n">
        <v>0</v>
      </c>
    </row>
    <row r="5519" spans="1:28">
      <c r="A5519" t="s">
        <v>4</v>
      </c>
      <c r="B5519" s="4" t="s">
        <v>5</v>
      </c>
      <c r="C5519" s="4" t="s">
        <v>10</v>
      </c>
      <c r="D5519" s="4" t="s">
        <v>22</v>
      </c>
      <c r="E5519" s="4" t="s">
        <v>22</v>
      </c>
      <c r="F5519" s="4" t="s">
        <v>22</v>
      </c>
      <c r="G5519" s="4" t="s">
        <v>10</v>
      </c>
      <c r="H5519" s="4" t="s">
        <v>10</v>
      </c>
    </row>
    <row r="5520" spans="1:28">
      <c r="A5520" t="n">
        <v>46328</v>
      </c>
      <c r="B5520" s="67" t="n">
        <v>60</v>
      </c>
      <c r="C5520" s="7" t="n">
        <v>0</v>
      </c>
      <c r="D5520" s="7" t="n">
        <v>0</v>
      </c>
      <c r="E5520" s="7" t="n">
        <v>-20</v>
      </c>
      <c r="F5520" s="7" t="n">
        <v>0</v>
      </c>
      <c r="G5520" s="7" t="n">
        <v>1000</v>
      </c>
      <c r="H5520" s="7" t="n">
        <v>0</v>
      </c>
    </row>
    <row r="5521" spans="1:13">
      <c r="A5521" t="s">
        <v>4</v>
      </c>
      <c r="B5521" s="4" t="s">
        <v>5</v>
      </c>
      <c r="C5521" s="4" t="s">
        <v>13</v>
      </c>
      <c r="D5521" s="4" t="s">
        <v>10</v>
      </c>
      <c r="E5521" s="4" t="s">
        <v>6</v>
      </c>
      <c r="F5521" s="4" t="s">
        <v>6</v>
      </c>
      <c r="G5521" s="4" t="s">
        <v>6</v>
      </c>
      <c r="H5521" s="4" t="s">
        <v>6</v>
      </c>
    </row>
    <row r="5522" spans="1:13">
      <c r="A5522" t="n">
        <v>46347</v>
      </c>
      <c r="B5522" s="36" t="n">
        <v>51</v>
      </c>
      <c r="C5522" s="7" t="n">
        <v>3</v>
      </c>
      <c r="D5522" s="7" t="n">
        <v>16</v>
      </c>
      <c r="E5522" s="7" t="s">
        <v>459</v>
      </c>
      <c r="F5522" s="7" t="s">
        <v>51</v>
      </c>
      <c r="G5522" s="7" t="s">
        <v>50</v>
      </c>
      <c r="H5522" s="7" t="s">
        <v>51</v>
      </c>
    </row>
    <row r="5523" spans="1:13">
      <c r="A5523" t="s">
        <v>4</v>
      </c>
      <c r="B5523" s="4" t="s">
        <v>5</v>
      </c>
      <c r="C5523" s="4" t="s">
        <v>13</v>
      </c>
      <c r="D5523" s="4" t="s">
        <v>13</v>
      </c>
      <c r="E5523" s="4" t="s">
        <v>22</v>
      </c>
      <c r="F5523" s="4" t="s">
        <v>22</v>
      </c>
      <c r="G5523" s="4" t="s">
        <v>22</v>
      </c>
      <c r="H5523" s="4" t="s">
        <v>10</v>
      </c>
    </row>
    <row r="5524" spans="1:13">
      <c r="A5524" t="n">
        <v>46360</v>
      </c>
      <c r="B5524" s="32" t="n">
        <v>45</v>
      </c>
      <c r="C5524" s="7" t="n">
        <v>2</v>
      </c>
      <c r="D5524" s="7" t="n">
        <v>3</v>
      </c>
      <c r="E5524" s="7" t="n">
        <v>87.3199996948242</v>
      </c>
      <c r="F5524" s="7" t="n">
        <v>37.5200004577637</v>
      </c>
      <c r="G5524" s="7" t="n">
        <v>-219.929992675781</v>
      </c>
      <c r="H5524" s="7" t="n">
        <v>0</v>
      </c>
    </row>
    <row r="5525" spans="1:13">
      <c r="A5525" t="s">
        <v>4</v>
      </c>
      <c r="B5525" s="4" t="s">
        <v>5</v>
      </c>
      <c r="C5525" s="4" t="s">
        <v>13</v>
      </c>
      <c r="D5525" s="4" t="s">
        <v>13</v>
      </c>
      <c r="E5525" s="4" t="s">
        <v>22</v>
      </c>
      <c r="F5525" s="4" t="s">
        <v>22</v>
      </c>
      <c r="G5525" s="4" t="s">
        <v>22</v>
      </c>
      <c r="H5525" s="4" t="s">
        <v>10</v>
      </c>
      <c r="I5525" s="4" t="s">
        <v>13</v>
      </c>
    </row>
    <row r="5526" spans="1:13">
      <c r="A5526" t="n">
        <v>46377</v>
      </c>
      <c r="B5526" s="32" t="n">
        <v>45</v>
      </c>
      <c r="C5526" s="7" t="n">
        <v>4</v>
      </c>
      <c r="D5526" s="7" t="n">
        <v>3</v>
      </c>
      <c r="E5526" s="7" t="n">
        <v>359.190002441406</v>
      </c>
      <c r="F5526" s="7" t="n">
        <v>288.690002441406</v>
      </c>
      <c r="G5526" s="7" t="n">
        <v>0</v>
      </c>
      <c r="H5526" s="7" t="n">
        <v>0</v>
      </c>
      <c r="I5526" s="7" t="n">
        <v>0</v>
      </c>
    </row>
    <row r="5527" spans="1:13">
      <c r="A5527" t="s">
        <v>4</v>
      </c>
      <c r="B5527" s="4" t="s">
        <v>5</v>
      </c>
      <c r="C5527" s="4" t="s">
        <v>13</v>
      </c>
      <c r="D5527" s="4" t="s">
        <v>13</v>
      </c>
      <c r="E5527" s="4" t="s">
        <v>22</v>
      </c>
      <c r="F5527" s="4" t="s">
        <v>10</v>
      </c>
    </row>
    <row r="5528" spans="1:13">
      <c r="A5528" t="n">
        <v>46395</v>
      </c>
      <c r="B5528" s="32" t="n">
        <v>45</v>
      </c>
      <c r="C5528" s="7" t="n">
        <v>5</v>
      </c>
      <c r="D5528" s="7" t="n">
        <v>3</v>
      </c>
      <c r="E5528" s="7" t="n">
        <v>1.89999997615814</v>
      </c>
      <c r="F5528" s="7" t="n">
        <v>0</v>
      </c>
    </row>
    <row r="5529" spans="1:13">
      <c r="A5529" t="s">
        <v>4</v>
      </c>
      <c r="B5529" s="4" t="s">
        <v>5</v>
      </c>
      <c r="C5529" s="4" t="s">
        <v>13</v>
      </c>
      <c r="D5529" s="4" t="s">
        <v>13</v>
      </c>
      <c r="E5529" s="4" t="s">
        <v>22</v>
      </c>
      <c r="F5529" s="4" t="s">
        <v>10</v>
      </c>
    </row>
    <row r="5530" spans="1:13">
      <c r="A5530" t="n">
        <v>46404</v>
      </c>
      <c r="B5530" s="32" t="n">
        <v>45</v>
      </c>
      <c r="C5530" s="7" t="n">
        <v>11</v>
      </c>
      <c r="D5530" s="7" t="n">
        <v>3</v>
      </c>
      <c r="E5530" s="7" t="n">
        <v>31.3999996185303</v>
      </c>
      <c r="F5530" s="7" t="n">
        <v>0</v>
      </c>
    </row>
    <row r="5531" spans="1:13">
      <c r="A5531" t="s">
        <v>4</v>
      </c>
      <c r="B5531" s="4" t="s">
        <v>5</v>
      </c>
      <c r="C5531" s="4" t="s">
        <v>13</v>
      </c>
      <c r="D5531" s="4" t="s">
        <v>13</v>
      </c>
      <c r="E5531" s="4" t="s">
        <v>22</v>
      </c>
      <c r="F5531" s="4" t="s">
        <v>10</v>
      </c>
    </row>
    <row r="5532" spans="1:13">
      <c r="A5532" t="n">
        <v>46413</v>
      </c>
      <c r="B5532" s="32" t="n">
        <v>45</v>
      </c>
      <c r="C5532" s="7" t="n">
        <v>5</v>
      </c>
      <c r="D5532" s="7" t="n">
        <v>3</v>
      </c>
      <c r="E5532" s="7" t="n">
        <v>1.60000002384186</v>
      </c>
      <c r="F5532" s="7" t="n">
        <v>3000</v>
      </c>
    </row>
    <row r="5533" spans="1:13">
      <c r="A5533" t="s">
        <v>4</v>
      </c>
      <c r="B5533" s="4" t="s">
        <v>5</v>
      </c>
      <c r="C5533" s="4" t="s">
        <v>10</v>
      </c>
      <c r="D5533" s="4" t="s">
        <v>22</v>
      </c>
      <c r="E5533" s="4" t="s">
        <v>22</v>
      </c>
      <c r="F5533" s="4" t="s">
        <v>22</v>
      </c>
      <c r="G5533" s="4" t="s">
        <v>10</v>
      </c>
      <c r="H5533" s="4" t="s">
        <v>10</v>
      </c>
    </row>
    <row r="5534" spans="1:13">
      <c r="A5534" t="n">
        <v>46422</v>
      </c>
      <c r="B5534" s="67" t="n">
        <v>60</v>
      </c>
      <c r="C5534" s="7" t="n">
        <v>16</v>
      </c>
      <c r="D5534" s="7" t="n">
        <v>0</v>
      </c>
      <c r="E5534" s="7" t="n">
        <v>0</v>
      </c>
      <c r="F5534" s="7" t="n">
        <v>0</v>
      </c>
      <c r="G5534" s="7" t="n">
        <v>0</v>
      </c>
      <c r="H5534" s="7" t="n">
        <v>1</v>
      </c>
    </row>
    <row r="5535" spans="1:13">
      <c r="A5535" t="s">
        <v>4</v>
      </c>
      <c r="B5535" s="4" t="s">
        <v>5</v>
      </c>
      <c r="C5535" s="4" t="s">
        <v>10</v>
      </c>
      <c r="D5535" s="4" t="s">
        <v>22</v>
      </c>
      <c r="E5535" s="4" t="s">
        <v>22</v>
      </c>
      <c r="F5535" s="4" t="s">
        <v>22</v>
      </c>
      <c r="G5535" s="4" t="s">
        <v>10</v>
      </c>
      <c r="H5535" s="4" t="s">
        <v>10</v>
      </c>
    </row>
    <row r="5536" spans="1:13">
      <c r="A5536" t="n">
        <v>46441</v>
      </c>
      <c r="B5536" s="67" t="n">
        <v>60</v>
      </c>
      <c r="C5536" s="7" t="n">
        <v>16</v>
      </c>
      <c r="D5536" s="7" t="n">
        <v>0</v>
      </c>
      <c r="E5536" s="7" t="n">
        <v>0</v>
      </c>
      <c r="F5536" s="7" t="n">
        <v>0</v>
      </c>
      <c r="G5536" s="7" t="n">
        <v>0</v>
      </c>
      <c r="H5536" s="7" t="n">
        <v>0</v>
      </c>
    </row>
    <row r="5537" spans="1:9">
      <c r="A5537" t="s">
        <v>4</v>
      </c>
      <c r="B5537" s="4" t="s">
        <v>5</v>
      </c>
      <c r="C5537" s="4" t="s">
        <v>10</v>
      </c>
      <c r="D5537" s="4" t="s">
        <v>10</v>
      </c>
      <c r="E5537" s="4" t="s">
        <v>10</v>
      </c>
    </row>
    <row r="5538" spans="1:9">
      <c r="A5538" t="n">
        <v>46460</v>
      </c>
      <c r="B5538" s="58" t="n">
        <v>61</v>
      </c>
      <c r="C5538" s="7" t="n">
        <v>16</v>
      </c>
      <c r="D5538" s="7" t="n">
        <v>65533</v>
      </c>
      <c r="E5538" s="7" t="n">
        <v>0</v>
      </c>
    </row>
    <row r="5539" spans="1:9">
      <c r="A5539" t="s">
        <v>4</v>
      </c>
      <c r="B5539" s="4" t="s">
        <v>5</v>
      </c>
      <c r="C5539" s="4" t="s">
        <v>10</v>
      </c>
      <c r="D5539" s="4" t="s">
        <v>22</v>
      </c>
      <c r="E5539" s="4" t="s">
        <v>22</v>
      </c>
      <c r="F5539" s="4" t="s">
        <v>22</v>
      </c>
      <c r="G5539" s="4" t="s">
        <v>10</v>
      </c>
      <c r="H5539" s="4" t="s">
        <v>10</v>
      </c>
    </row>
    <row r="5540" spans="1:9">
      <c r="A5540" t="n">
        <v>46467</v>
      </c>
      <c r="B5540" s="67" t="n">
        <v>60</v>
      </c>
      <c r="C5540" s="7" t="n">
        <v>0</v>
      </c>
      <c r="D5540" s="7" t="n">
        <v>0</v>
      </c>
      <c r="E5540" s="7" t="n">
        <v>-20</v>
      </c>
      <c r="F5540" s="7" t="n">
        <v>0</v>
      </c>
      <c r="G5540" s="7" t="n">
        <v>300</v>
      </c>
      <c r="H5540" s="7" t="n">
        <v>0</v>
      </c>
    </row>
    <row r="5541" spans="1:9">
      <c r="A5541" t="s">
        <v>4</v>
      </c>
      <c r="B5541" s="4" t="s">
        <v>5</v>
      </c>
      <c r="C5541" s="4" t="s">
        <v>10</v>
      </c>
      <c r="D5541" s="4" t="s">
        <v>10</v>
      </c>
      <c r="E5541" s="4" t="s">
        <v>10</v>
      </c>
    </row>
    <row r="5542" spans="1:9">
      <c r="A5542" t="n">
        <v>46486</v>
      </c>
      <c r="B5542" s="58" t="n">
        <v>61</v>
      </c>
      <c r="C5542" s="7" t="n">
        <v>7032</v>
      </c>
      <c r="D5542" s="7" t="n">
        <v>0</v>
      </c>
      <c r="E5542" s="7" t="n">
        <v>0</v>
      </c>
    </row>
    <row r="5543" spans="1:9">
      <c r="A5543" t="s">
        <v>4</v>
      </c>
      <c r="B5543" s="4" t="s">
        <v>5</v>
      </c>
      <c r="C5543" s="4" t="s">
        <v>13</v>
      </c>
      <c r="D5543" s="4" t="s">
        <v>10</v>
      </c>
      <c r="E5543" s="4" t="s">
        <v>6</v>
      </c>
      <c r="F5543" s="4" t="s">
        <v>6</v>
      </c>
      <c r="G5543" s="4" t="s">
        <v>6</v>
      </c>
      <c r="H5543" s="4" t="s">
        <v>6</v>
      </c>
    </row>
    <row r="5544" spans="1:9">
      <c r="A5544" t="n">
        <v>46493</v>
      </c>
      <c r="B5544" s="36" t="n">
        <v>51</v>
      </c>
      <c r="C5544" s="7" t="n">
        <v>3</v>
      </c>
      <c r="D5544" s="7" t="n">
        <v>0</v>
      </c>
      <c r="E5544" s="7" t="s">
        <v>460</v>
      </c>
      <c r="F5544" s="7" t="s">
        <v>51</v>
      </c>
      <c r="G5544" s="7" t="s">
        <v>50</v>
      </c>
      <c r="H5544" s="7" t="s">
        <v>51</v>
      </c>
    </row>
    <row r="5545" spans="1:9">
      <c r="A5545" t="s">
        <v>4</v>
      </c>
      <c r="B5545" s="4" t="s">
        <v>5</v>
      </c>
      <c r="C5545" s="4" t="s">
        <v>10</v>
      </c>
      <c r="D5545" s="4" t="s">
        <v>10</v>
      </c>
      <c r="E5545" s="4" t="s">
        <v>22</v>
      </c>
      <c r="F5545" s="4" t="s">
        <v>22</v>
      </c>
      <c r="G5545" s="4" t="s">
        <v>22</v>
      </c>
      <c r="H5545" s="4" t="s">
        <v>22</v>
      </c>
      <c r="I5545" s="4" t="s">
        <v>13</v>
      </c>
      <c r="J5545" s="4" t="s">
        <v>10</v>
      </c>
    </row>
    <row r="5546" spans="1:9">
      <c r="A5546" t="n">
        <v>46506</v>
      </c>
      <c r="B5546" s="55" t="n">
        <v>55</v>
      </c>
      <c r="C5546" s="7" t="n">
        <v>16</v>
      </c>
      <c r="D5546" s="7" t="n">
        <v>65533</v>
      </c>
      <c r="E5546" s="7" t="n">
        <v>87.7099990844727</v>
      </c>
      <c r="F5546" s="7" t="n">
        <v>36.060001373291</v>
      </c>
      <c r="G5546" s="7" t="n">
        <v>-220.229995727539</v>
      </c>
      <c r="H5546" s="7" t="n">
        <v>1.20000004768372</v>
      </c>
      <c r="I5546" s="7" t="n">
        <v>1</v>
      </c>
      <c r="J5546" s="7" t="n">
        <v>0</v>
      </c>
    </row>
    <row r="5547" spans="1:9">
      <c r="A5547" t="s">
        <v>4</v>
      </c>
      <c r="B5547" s="4" t="s">
        <v>5</v>
      </c>
      <c r="C5547" s="4" t="s">
        <v>13</v>
      </c>
      <c r="D5547" s="4" t="s">
        <v>10</v>
      </c>
    </row>
    <row r="5548" spans="1:9">
      <c r="A5548" t="n">
        <v>46530</v>
      </c>
      <c r="B5548" s="34" t="n">
        <v>58</v>
      </c>
      <c r="C5548" s="7" t="n">
        <v>255</v>
      </c>
      <c r="D5548" s="7" t="n">
        <v>0</v>
      </c>
    </row>
    <row r="5549" spans="1:9">
      <c r="A5549" t="s">
        <v>4</v>
      </c>
      <c r="B5549" s="4" t="s">
        <v>5</v>
      </c>
      <c r="C5549" s="4" t="s">
        <v>10</v>
      </c>
      <c r="D5549" s="4" t="s">
        <v>13</v>
      </c>
    </row>
    <row r="5550" spans="1:9">
      <c r="A5550" t="n">
        <v>46534</v>
      </c>
      <c r="B5550" s="56" t="n">
        <v>56</v>
      </c>
      <c r="C5550" s="7" t="n">
        <v>16</v>
      </c>
      <c r="D5550" s="7" t="n">
        <v>0</v>
      </c>
    </row>
    <row r="5551" spans="1:9">
      <c r="A5551" t="s">
        <v>4</v>
      </c>
      <c r="B5551" s="4" t="s">
        <v>5</v>
      </c>
      <c r="C5551" s="4" t="s">
        <v>13</v>
      </c>
      <c r="D5551" s="4" t="s">
        <v>10</v>
      </c>
      <c r="E5551" s="4" t="s">
        <v>6</v>
      </c>
      <c r="F5551" s="4" t="s">
        <v>6</v>
      </c>
      <c r="G5551" s="4" t="s">
        <v>6</v>
      </c>
      <c r="H5551" s="4" t="s">
        <v>6</v>
      </c>
    </row>
    <row r="5552" spans="1:9">
      <c r="A5552" t="n">
        <v>46538</v>
      </c>
      <c r="B5552" s="36" t="n">
        <v>51</v>
      </c>
      <c r="C5552" s="7" t="n">
        <v>3</v>
      </c>
      <c r="D5552" s="7" t="n">
        <v>16</v>
      </c>
      <c r="E5552" s="7" t="s">
        <v>155</v>
      </c>
      <c r="F5552" s="7" t="s">
        <v>51</v>
      </c>
      <c r="G5552" s="7" t="s">
        <v>50</v>
      </c>
      <c r="H5552" s="7" t="s">
        <v>51</v>
      </c>
    </row>
    <row r="5553" spans="1:10">
      <c r="A5553" t="s">
        <v>4</v>
      </c>
      <c r="B5553" s="4" t="s">
        <v>5</v>
      </c>
      <c r="C5553" s="4" t="s">
        <v>10</v>
      </c>
      <c r="D5553" s="4" t="s">
        <v>13</v>
      </c>
      <c r="E5553" s="4" t="s">
        <v>6</v>
      </c>
      <c r="F5553" s="4" t="s">
        <v>22</v>
      </c>
      <c r="G5553" s="4" t="s">
        <v>22</v>
      </c>
      <c r="H5553" s="4" t="s">
        <v>22</v>
      </c>
    </row>
    <row r="5554" spans="1:10">
      <c r="A5554" t="n">
        <v>46551</v>
      </c>
      <c r="B5554" s="47" t="n">
        <v>48</v>
      </c>
      <c r="C5554" s="7" t="n">
        <v>16</v>
      </c>
      <c r="D5554" s="7" t="n">
        <v>0</v>
      </c>
      <c r="E5554" s="7" t="s">
        <v>386</v>
      </c>
      <c r="F5554" s="7" t="n">
        <v>-1</v>
      </c>
      <c r="G5554" s="7" t="n">
        <v>1</v>
      </c>
      <c r="H5554" s="7" t="n">
        <v>0</v>
      </c>
    </row>
    <row r="5555" spans="1:10">
      <c r="A5555" t="s">
        <v>4</v>
      </c>
      <c r="B5555" s="4" t="s">
        <v>5</v>
      </c>
      <c r="C5555" s="4" t="s">
        <v>10</v>
      </c>
    </row>
    <row r="5556" spans="1:10">
      <c r="A5556" t="n">
        <v>46577</v>
      </c>
      <c r="B5556" s="30" t="n">
        <v>16</v>
      </c>
      <c r="C5556" s="7" t="n">
        <v>500</v>
      </c>
    </row>
    <row r="5557" spans="1:10">
      <c r="A5557" t="s">
        <v>4</v>
      </c>
      <c r="B5557" s="4" t="s">
        <v>5</v>
      </c>
      <c r="C5557" s="4" t="s">
        <v>10</v>
      </c>
    </row>
    <row r="5558" spans="1:10">
      <c r="A5558" t="n">
        <v>46580</v>
      </c>
      <c r="B5558" s="30" t="n">
        <v>16</v>
      </c>
      <c r="C5558" s="7" t="n">
        <v>200</v>
      </c>
    </row>
    <row r="5559" spans="1:10">
      <c r="A5559" t="s">
        <v>4</v>
      </c>
      <c r="B5559" s="4" t="s">
        <v>5</v>
      </c>
      <c r="C5559" s="4" t="s">
        <v>13</v>
      </c>
      <c r="D5559" s="4" t="s">
        <v>10</v>
      </c>
      <c r="E5559" s="4" t="s">
        <v>22</v>
      </c>
      <c r="F5559" s="4" t="s">
        <v>10</v>
      </c>
      <c r="G5559" s="4" t="s">
        <v>9</v>
      </c>
      <c r="H5559" s="4" t="s">
        <v>9</v>
      </c>
      <c r="I5559" s="4" t="s">
        <v>10</v>
      </c>
      <c r="J5559" s="4" t="s">
        <v>10</v>
      </c>
      <c r="K5559" s="4" t="s">
        <v>9</v>
      </c>
      <c r="L5559" s="4" t="s">
        <v>9</v>
      </c>
      <c r="M5559" s="4" t="s">
        <v>9</v>
      </c>
      <c r="N5559" s="4" t="s">
        <v>9</v>
      </c>
      <c r="O5559" s="4" t="s">
        <v>6</v>
      </c>
    </row>
    <row r="5560" spans="1:10">
      <c r="A5560" t="n">
        <v>46583</v>
      </c>
      <c r="B5560" s="59" t="n">
        <v>50</v>
      </c>
      <c r="C5560" s="7" t="n">
        <v>0</v>
      </c>
      <c r="D5560" s="7" t="n">
        <v>2000</v>
      </c>
      <c r="E5560" s="7" t="n">
        <v>0.699999988079071</v>
      </c>
      <c r="F5560" s="7" t="n">
        <v>100</v>
      </c>
      <c r="G5560" s="7" t="n">
        <v>0</v>
      </c>
      <c r="H5560" s="7" t="n">
        <v>-1082130432</v>
      </c>
      <c r="I5560" s="7" t="n">
        <v>0</v>
      </c>
      <c r="J5560" s="7" t="n">
        <v>65533</v>
      </c>
      <c r="K5560" s="7" t="n">
        <v>0</v>
      </c>
      <c r="L5560" s="7" t="n">
        <v>0</v>
      </c>
      <c r="M5560" s="7" t="n">
        <v>0</v>
      </c>
      <c r="N5560" s="7" t="n">
        <v>0</v>
      </c>
      <c r="O5560" s="7" t="s">
        <v>12</v>
      </c>
    </row>
    <row r="5561" spans="1:10">
      <c r="A5561" t="s">
        <v>4</v>
      </c>
      <c r="B5561" s="4" t="s">
        <v>5</v>
      </c>
      <c r="C5561" s="4" t="s">
        <v>10</v>
      </c>
    </row>
    <row r="5562" spans="1:10">
      <c r="A5562" t="n">
        <v>46622</v>
      </c>
      <c r="B5562" s="30" t="n">
        <v>16</v>
      </c>
      <c r="C5562" s="7" t="n">
        <v>800</v>
      </c>
    </row>
    <row r="5563" spans="1:10">
      <c r="A5563" t="s">
        <v>4</v>
      </c>
      <c r="B5563" s="4" t="s">
        <v>5</v>
      </c>
      <c r="C5563" s="4" t="s">
        <v>13</v>
      </c>
      <c r="D5563" s="4" t="s">
        <v>10</v>
      </c>
      <c r="E5563" s="4" t="s">
        <v>6</v>
      </c>
      <c r="F5563" s="4" t="s">
        <v>6</v>
      </c>
      <c r="G5563" s="4" t="s">
        <v>6</v>
      </c>
      <c r="H5563" s="4" t="s">
        <v>6</v>
      </c>
    </row>
    <row r="5564" spans="1:10">
      <c r="A5564" t="n">
        <v>46625</v>
      </c>
      <c r="B5564" s="36" t="n">
        <v>51</v>
      </c>
      <c r="C5564" s="7" t="n">
        <v>3</v>
      </c>
      <c r="D5564" s="7" t="n">
        <v>0</v>
      </c>
      <c r="E5564" s="7" t="s">
        <v>220</v>
      </c>
      <c r="F5564" s="7" t="s">
        <v>106</v>
      </c>
      <c r="G5564" s="7" t="s">
        <v>50</v>
      </c>
      <c r="H5564" s="7" t="s">
        <v>51</v>
      </c>
    </row>
    <row r="5565" spans="1:10">
      <c r="A5565" t="s">
        <v>4</v>
      </c>
      <c r="B5565" s="4" t="s">
        <v>5</v>
      </c>
      <c r="C5565" s="4" t="s">
        <v>10</v>
      </c>
      <c r="D5565" s="4" t="s">
        <v>22</v>
      </c>
      <c r="E5565" s="4" t="s">
        <v>22</v>
      </c>
      <c r="F5565" s="4" t="s">
        <v>22</v>
      </c>
      <c r="G5565" s="4" t="s">
        <v>10</v>
      </c>
      <c r="H5565" s="4" t="s">
        <v>10</v>
      </c>
    </row>
    <row r="5566" spans="1:10">
      <c r="A5566" t="n">
        <v>46638</v>
      </c>
      <c r="B5566" s="67" t="n">
        <v>60</v>
      </c>
      <c r="C5566" s="7" t="n">
        <v>0</v>
      </c>
      <c r="D5566" s="7" t="n">
        <v>-45</v>
      </c>
      <c r="E5566" s="7" t="n">
        <v>0</v>
      </c>
      <c r="F5566" s="7" t="n">
        <v>0</v>
      </c>
      <c r="G5566" s="7" t="n">
        <v>1000</v>
      </c>
      <c r="H5566" s="7" t="n">
        <v>0</v>
      </c>
    </row>
    <row r="5567" spans="1:10">
      <c r="A5567" t="s">
        <v>4</v>
      </c>
      <c r="B5567" s="4" t="s">
        <v>5</v>
      </c>
      <c r="C5567" s="4" t="s">
        <v>10</v>
      </c>
    </row>
    <row r="5568" spans="1:10">
      <c r="A5568" t="n">
        <v>46657</v>
      </c>
      <c r="B5568" s="30" t="n">
        <v>16</v>
      </c>
      <c r="C5568" s="7" t="n">
        <v>500</v>
      </c>
    </row>
    <row r="5569" spans="1:15">
      <c r="A5569" t="s">
        <v>4</v>
      </c>
      <c r="B5569" s="4" t="s">
        <v>5</v>
      </c>
      <c r="C5569" s="4" t="s">
        <v>10</v>
      </c>
    </row>
    <row r="5570" spans="1:15">
      <c r="A5570" t="n">
        <v>46660</v>
      </c>
      <c r="B5570" s="30" t="n">
        <v>16</v>
      </c>
      <c r="C5570" s="7" t="n">
        <v>300</v>
      </c>
    </row>
    <row r="5571" spans="1:15">
      <c r="A5571" t="s">
        <v>4</v>
      </c>
      <c r="B5571" s="4" t="s">
        <v>5</v>
      </c>
      <c r="C5571" s="4" t="s">
        <v>13</v>
      </c>
      <c r="D5571" s="4" t="s">
        <v>10</v>
      </c>
      <c r="E5571" s="4" t="s">
        <v>6</v>
      </c>
    </row>
    <row r="5572" spans="1:15">
      <c r="A5572" t="n">
        <v>46663</v>
      </c>
      <c r="B5572" s="36" t="n">
        <v>51</v>
      </c>
      <c r="C5572" s="7" t="n">
        <v>4</v>
      </c>
      <c r="D5572" s="7" t="n">
        <v>16</v>
      </c>
      <c r="E5572" s="7" t="s">
        <v>113</v>
      </c>
    </row>
    <row r="5573" spans="1:15">
      <c r="A5573" t="s">
        <v>4</v>
      </c>
      <c r="B5573" s="4" t="s">
        <v>5</v>
      </c>
      <c r="C5573" s="4" t="s">
        <v>10</v>
      </c>
    </row>
    <row r="5574" spans="1:15">
      <c r="A5574" t="n">
        <v>46677</v>
      </c>
      <c r="B5574" s="30" t="n">
        <v>16</v>
      </c>
      <c r="C5574" s="7" t="n">
        <v>0</v>
      </c>
    </row>
    <row r="5575" spans="1:15">
      <c r="A5575" t="s">
        <v>4</v>
      </c>
      <c r="B5575" s="4" t="s">
        <v>5</v>
      </c>
      <c r="C5575" s="4" t="s">
        <v>10</v>
      </c>
      <c r="D5575" s="4" t="s">
        <v>13</v>
      </c>
      <c r="E5575" s="4" t="s">
        <v>9</v>
      </c>
      <c r="F5575" s="4" t="s">
        <v>37</v>
      </c>
      <c r="G5575" s="4" t="s">
        <v>13</v>
      </c>
      <c r="H5575" s="4" t="s">
        <v>13</v>
      </c>
      <c r="I5575" s="4" t="s">
        <v>13</v>
      </c>
      <c r="J5575" s="4" t="s">
        <v>9</v>
      </c>
      <c r="K5575" s="4" t="s">
        <v>37</v>
      </c>
      <c r="L5575" s="4" t="s">
        <v>13</v>
      </c>
      <c r="M5575" s="4" t="s">
        <v>13</v>
      </c>
    </row>
    <row r="5576" spans="1:15">
      <c r="A5576" t="n">
        <v>46680</v>
      </c>
      <c r="B5576" s="37" t="n">
        <v>26</v>
      </c>
      <c r="C5576" s="7" t="n">
        <v>16</v>
      </c>
      <c r="D5576" s="7" t="n">
        <v>17</v>
      </c>
      <c r="E5576" s="7" t="n">
        <v>14953</v>
      </c>
      <c r="F5576" s="7" t="s">
        <v>461</v>
      </c>
      <c r="G5576" s="7" t="n">
        <v>2</v>
      </c>
      <c r="H5576" s="7" t="n">
        <v>3</v>
      </c>
      <c r="I5576" s="7" t="n">
        <v>17</v>
      </c>
      <c r="J5576" s="7" t="n">
        <v>14954</v>
      </c>
      <c r="K5576" s="7" t="s">
        <v>462</v>
      </c>
      <c r="L5576" s="7" t="n">
        <v>2</v>
      </c>
      <c r="M5576" s="7" t="n">
        <v>0</v>
      </c>
    </row>
    <row r="5577" spans="1:15">
      <c r="A5577" t="s">
        <v>4</v>
      </c>
      <c r="B5577" s="4" t="s">
        <v>5</v>
      </c>
    </row>
    <row r="5578" spans="1:15">
      <c r="A5578" t="n">
        <v>46823</v>
      </c>
      <c r="B5578" s="28" t="n">
        <v>28</v>
      </c>
    </row>
    <row r="5579" spans="1:15">
      <c r="A5579" t="s">
        <v>4</v>
      </c>
      <c r="B5579" s="4" t="s">
        <v>5</v>
      </c>
      <c r="C5579" s="4" t="s">
        <v>13</v>
      </c>
      <c r="D5579" s="4" t="s">
        <v>10</v>
      </c>
      <c r="E5579" s="4" t="s">
        <v>6</v>
      </c>
    </row>
    <row r="5580" spans="1:15">
      <c r="A5580" t="n">
        <v>46824</v>
      </c>
      <c r="B5580" s="36" t="n">
        <v>51</v>
      </c>
      <c r="C5580" s="7" t="n">
        <v>4</v>
      </c>
      <c r="D5580" s="7" t="n">
        <v>7032</v>
      </c>
      <c r="E5580" s="7" t="s">
        <v>251</v>
      </c>
    </row>
    <row r="5581" spans="1:15">
      <c r="A5581" t="s">
        <v>4</v>
      </c>
      <c r="B5581" s="4" t="s">
        <v>5</v>
      </c>
      <c r="C5581" s="4" t="s">
        <v>10</v>
      </c>
    </row>
    <row r="5582" spans="1:15">
      <c r="A5582" t="n">
        <v>46837</v>
      </c>
      <c r="B5582" s="30" t="n">
        <v>16</v>
      </c>
      <c r="C5582" s="7" t="n">
        <v>0</v>
      </c>
    </row>
    <row r="5583" spans="1:15">
      <c r="A5583" t="s">
        <v>4</v>
      </c>
      <c r="B5583" s="4" t="s">
        <v>5</v>
      </c>
      <c r="C5583" s="4" t="s">
        <v>10</v>
      </c>
      <c r="D5583" s="4" t="s">
        <v>13</v>
      </c>
      <c r="E5583" s="4" t="s">
        <v>9</v>
      </c>
      <c r="F5583" s="4" t="s">
        <v>37</v>
      </c>
      <c r="G5583" s="4" t="s">
        <v>13</v>
      </c>
      <c r="H5583" s="4" t="s">
        <v>13</v>
      </c>
    </row>
    <row r="5584" spans="1:15">
      <c r="A5584" t="n">
        <v>46840</v>
      </c>
      <c r="B5584" s="37" t="n">
        <v>26</v>
      </c>
      <c r="C5584" s="7" t="n">
        <v>7032</v>
      </c>
      <c r="D5584" s="7" t="n">
        <v>17</v>
      </c>
      <c r="E5584" s="7" t="n">
        <v>18954</v>
      </c>
      <c r="F5584" s="7" t="s">
        <v>463</v>
      </c>
      <c r="G5584" s="7" t="n">
        <v>2</v>
      </c>
      <c r="H5584" s="7" t="n">
        <v>0</v>
      </c>
    </row>
    <row r="5585" spans="1:13">
      <c r="A5585" t="s">
        <v>4</v>
      </c>
      <c r="B5585" s="4" t="s">
        <v>5</v>
      </c>
    </row>
    <row r="5586" spans="1:13">
      <c r="A5586" t="n">
        <v>46913</v>
      </c>
      <c r="B5586" s="28" t="n">
        <v>28</v>
      </c>
    </row>
    <row r="5587" spans="1:13">
      <c r="A5587" t="s">
        <v>4</v>
      </c>
      <c r="B5587" s="4" t="s">
        <v>5</v>
      </c>
      <c r="C5587" s="4" t="s">
        <v>13</v>
      </c>
      <c r="D5587" s="4" t="s">
        <v>10</v>
      </c>
      <c r="E5587" s="4" t="s">
        <v>6</v>
      </c>
      <c r="F5587" s="4" t="s">
        <v>6</v>
      </c>
      <c r="G5587" s="4" t="s">
        <v>6</v>
      </c>
      <c r="H5587" s="4" t="s">
        <v>6</v>
      </c>
    </row>
    <row r="5588" spans="1:13">
      <c r="A5588" t="n">
        <v>46914</v>
      </c>
      <c r="B5588" s="36" t="n">
        <v>51</v>
      </c>
      <c r="C5588" s="7" t="n">
        <v>3</v>
      </c>
      <c r="D5588" s="7" t="n">
        <v>0</v>
      </c>
      <c r="E5588" s="7" t="s">
        <v>155</v>
      </c>
      <c r="F5588" s="7" t="s">
        <v>107</v>
      </c>
      <c r="G5588" s="7" t="s">
        <v>50</v>
      </c>
      <c r="H5588" s="7" t="s">
        <v>51</v>
      </c>
    </row>
    <row r="5589" spans="1:13">
      <c r="A5589" t="s">
        <v>4</v>
      </c>
      <c r="B5589" s="4" t="s">
        <v>5</v>
      </c>
      <c r="C5589" s="4" t="s">
        <v>10</v>
      </c>
      <c r="D5589" s="4" t="s">
        <v>22</v>
      </c>
      <c r="E5589" s="4" t="s">
        <v>22</v>
      </c>
      <c r="F5589" s="4" t="s">
        <v>22</v>
      </c>
      <c r="G5589" s="4" t="s">
        <v>10</v>
      </c>
      <c r="H5589" s="4" t="s">
        <v>10</v>
      </c>
    </row>
    <row r="5590" spans="1:13">
      <c r="A5590" t="n">
        <v>46927</v>
      </c>
      <c r="B5590" s="67" t="n">
        <v>60</v>
      </c>
      <c r="C5590" s="7" t="n">
        <v>0</v>
      </c>
      <c r="D5590" s="7" t="n">
        <v>5</v>
      </c>
      <c r="E5590" s="7" t="n">
        <v>-15</v>
      </c>
      <c r="F5590" s="7" t="n">
        <v>0</v>
      </c>
      <c r="G5590" s="7" t="n">
        <v>1000</v>
      </c>
      <c r="H5590" s="7" t="n">
        <v>0</v>
      </c>
    </row>
    <row r="5591" spans="1:13">
      <c r="A5591" t="s">
        <v>4</v>
      </c>
      <c r="B5591" s="4" t="s">
        <v>5</v>
      </c>
      <c r="C5591" s="4" t="s">
        <v>10</v>
      </c>
    </row>
    <row r="5592" spans="1:13">
      <c r="A5592" t="n">
        <v>46946</v>
      </c>
      <c r="B5592" s="30" t="n">
        <v>16</v>
      </c>
      <c r="C5592" s="7" t="n">
        <v>300</v>
      </c>
    </row>
    <row r="5593" spans="1:13">
      <c r="A5593" t="s">
        <v>4</v>
      </c>
      <c r="B5593" s="4" t="s">
        <v>5</v>
      </c>
      <c r="C5593" s="4" t="s">
        <v>13</v>
      </c>
      <c r="D5593" s="4" t="s">
        <v>10</v>
      </c>
      <c r="E5593" s="4" t="s">
        <v>6</v>
      </c>
    </row>
    <row r="5594" spans="1:13">
      <c r="A5594" t="n">
        <v>46949</v>
      </c>
      <c r="B5594" s="36" t="n">
        <v>51</v>
      </c>
      <c r="C5594" s="7" t="n">
        <v>4</v>
      </c>
      <c r="D5594" s="7" t="n">
        <v>0</v>
      </c>
      <c r="E5594" s="7" t="s">
        <v>464</v>
      </c>
    </row>
    <row r="5595" spans="1:13">
      <c r="A5595" t="s">
        <v>4</v>
      </c>
      <c r="B5595" s="4" t="s">
        <v>5</v>
      </c>
      <c r="C5595" s="4" t="s">
        <v>10</v>
      </c>
    </row>
    <row r="5596" spans="1:13">
      <c r="A5596" t="n">
        <v>46963</v>
      </c>
      <c r="B5596" s="30" t="n">
        <v>16</v>
      </c>
      <c r="C5596" s="7" t="n">
        <v>0</v>
      </c>
    </row>
    <row r="5597" spans="1:13">
      <c r="A5597" t="s">
        <v>4</v>
      </c>
      <c r="B5597" s="4" t="s">
        <v>5</v>
      </c>
      <c r="C5597" s="4" t="s">
        <v>10</v>
      </c>
      <c r="D5597" s="4" t="s">
        <v>13</v>
      </c>
      <c r="E5597" s="4" t="s">
        <v>9</v>
      </c>
      <c r="F5597" s="4" t="s">
        <v>37</v>
      </c>
      <c r="G5597" s="4" t="s">
        <v>13</v>
      </c>
      <c r="H5597" s="4" t="s">
        <v>13</v>
      </c>
    </row>
    <row r="5598" spans="1:13">
      <c r="A5598" t="n">
        <v>46966</v>
      </c>
      <c r="B5598" s="37" t="n">
        <v>26</v>
      </c>
      <c r="C5598" s="7" t="n">
        <v>0</v>
      </c>
      <c r="D5598" s="7" t="n">
        <v>17</v>
      </c>
      <c r="E5598" s="7" t="n">
        <v>60759</v>
      </c>
      <c r="F5598" s="7" t="s">
        <v>465</v>
      </c>
      <c r="G5598" s="7" t="n">
        <v>2</v>
      </c>
      <c r="H5598" s="7" t="n">
        <v>0</v>
      </c>
    </row>
    <row r="5599" spans="1:13">
      <c r="A5599" t="s">
        <v>4</v>
      </c>
      <c r="B5599" s="4" t="s">
        <v>5</v>
      </c>
    </row>
    <row r="5600" spans="1:13">
      <c r="A5600" t="n">
        <v>46993</v>
      </c>
      <c r="B5600" s="28" t="n">
        <v>28</v>
      </c>
    </row>
    <row r="5601" spans="1:8">
      <c r="A5601" t="s">
        <v>4</v>
      </c>
      <c r="B5601" s="4" t="s">
        <v>5</v>
      </c>
      <c r="C5601" s="4" t="s">
        <v>10</v>
      </c>
      <c r="D5601" s="4" t="s">
        <v>10</v>
      </c>
      <c r="E5601" s="4" t="s">
        <v>10</v>
      </c>
    </row>
    <row r="5602" spans="1:8">
      <c r="A5602" t="n">
        <v>46994</v>
      </c>
      <c r="B5602" s="58" t="n">
        <v>61</v>
      </c>
      <c r="C5602" s="7" t="n">
        <v>16</v>
      </c>
      <c r="D5602" s="7" t="n">
        <v>7032</v>
      </c>
      <c r="E5602" s="7" t="n">
        <v>1000</v>
      </c>
    </row>
    <row r="5603" spans="1:8">
      <c r="A5603" t="s">
        <v>4</v>
      </c>
      <c r="B5603" s="4" t="s">
        <v>5</v>
      </c>
      <c r="C5603" s="4" t="s">
        <v>10</v>
      </c>
    </row>
    <row r="5604" spans="1:8">
      <c r="A5604" t="n">
        <v>47001</v>
      </c>
      <c r="B5604" s="30" t="n">
        <v>16</v>
      </c>
      <c r="C5604" s="7" t="n">
        <v>300</v>
      </c>
    </row>
    <row r="5605" spans="1:8">
      <c r="A5605" t="s">
        <v>4</v>
      </c>
      <c r="B5605" s="4" t="s">
        <v>5</v>
      </c>
      <c r="C5605" s="4" t="s">
        <v>13</v>
      </c>
      <c r="D5605" s="4" t="s">
        <v>10</v>
      </c>
      <c r="E5605" s="4" t="s">
        <v>6</v>
      </c>
    </row>
    <row r="5606" spans="1:8">
      <c r="A5606" t="n">
        <v>47004</v>
      </c>
      <c r="B5606" s="36" t="n">
        <v>51</v>
      </c>
      <c r="C5606" s="7" t="n">
        <v>4</v>
      </c>
      <c r="D5606" s="7" t="n">
        <v>16</v>
      </c>
      <c r="E5606" s="7" t="s">
        <v>217</v>
      </c>
    </row>
    <row r="5607" spans="1:8">
      <c r="A5607" t="s">
        <v>4</v>
      </c>
      <c r="B5607" s="4" t="s">
        <v>5</v>
      </c>
      <c r="C5607" s="4" t="s">
        <v>10</v>
      </c>
    </row>
    <row r="5608" spans="1:8">
      <c r="A5608" t="n">
        <v>47017</v>
      </c>
      <c r="B5608" s="30" t="n">
        <v>16</v>
      </c>
      <c r="C5608" s="7" t="n">
        <v>0</v>
      </c>
    </row>
    <row r="5609" spans="1:8">
      <c r="A5609" t="s">
        <v>4</v>
      </c>
      <c r="B5609" s="4" t="s">
        <v>5</v>
      </c>
      <c r="C5609" s="4" t="s">
        <v>10</v>
      </c>
      <c r="D5609" s="4" t="s">
        <v>13</v>
      </c>
      <c r="E5609" s="4" t="s">
        <v>9</v>
      </c>
      <c r="F5609" s="4" t="s">
        <v>37</v>
      </c>
      <c r="G5609" s="4" t="s">
        <v>13</v>
      </c>
      <c r="H5609" s="4" t="s">
        <v>13</v>
      </c>
      <c r="I5609" s="4" t="s">
        <v>13</v>
      </c>
      <c r="J5609" s="4" t="s">
        <v>9</v>
      </c>
      <c r="K5609" s="4" t="s">
        <v>37</v>
      </c>
      <c r="L5609" s="4" t="s">
        <v>13</v>
      </c>
      <c r="M5609" s="4" t="s">
        <v>13</v>
      </c>
    </row>
    <row r="5610" spans="1:8">
      <c r="A5610" t="n">
        <v>47020</v>
      </c>
      <c r="B5610" s="37" t="n">
        <v>26</v>
      </c>
      <c r="C5610" s="7" t="n">
        <v>16</v>
      </c>
      <c r="D5610" s="7" t="n">
        <v>17</v>
      </c>
      <c r="E5610" s="7" t="n">
        <v>60760</v>
      </c>
      <c r="F5610" s="7" t="s">
        <v>466</v>
      </c>
      <c r="G5610" s="7" t="n">
        <v>2</v>
      </c>
      <c r="H5610" s="7" t="n">
        <v>3</v>
      </c>
      <c r="I5610" s="7" t="n">
        <v>17</v>
      </c>
      <c r="J5610" s="7" t="n">
        <v>60761</v>
      </c>
      <c r="K5610" s="7" t="s">
        <v>467</v>
      </c>
      <c r="L5610" s="7" t="n">
        <v>2</v>
      </c>
      <c r="M5610" s="7" t="n">
        <v>0</v>
      </c>
    </row>
    <row r="5611" spans="1:8">
      <c r="A5611" t="s">
        <v>4</v>
      </c>
      <c r="B5611" s="4" t="s">
        <v>5</v>
      </c>
    </row>
    <row r="5612" spans="1:8">
      <c r="A5612" t="n">
        <v>47179</v>
      </c>
      <c r="B5612" s="28" t="n">
        <v>28</v>
      </c>
    </row>
    <row r="5613" spans="1:8">
      <c r="A5613" t="s">
        <v>4</v>
      </c>
      <c r="B5613" s="4" t="s">
        <v>5</v>
      </c>
      <c r="C5613" s="4" t="s">
        <v>13</v>
      </c>
      <c r="D5613" s="4" t="s">
        <v>10</v>
      </c>
      <c r="E5613" s="4" t="s">
        <v>6</v>
      </c>
    </row>
    <row r="5614" spans="1:8">
      <c r="A5614" t="n">
        <v>47180</v>
      </c>
      <c r="B5614" s="36" t="n">
        <v>51</v>
      </c>
      <c r="C5614" s="7" t="n">
        <v>4</v>
      </c>
      <c r="D5614" s="7" t="n">
        <v>7032</v>
      </c>
      <c r="E5614" s="7" t="s">
        <v>217</v>
      </c>
    </row>
    <row r="5615" spans="1:8">
      <c r="A5615" t="s">
        <v>4</v>
      </c>
      <c r="B5615" s="4" t="s">
        <v>5</v>
      </c>
      <c r="C5615" s="4" t="s">
        <v>10</v>
      </c>
    </row>
    <row r="5616" spans="1:8">
      <c r="A5616" t="n">
        <v>47193</v>
      </c>
      <c r="B5616" s="30" t="n">
        <v>16</v>
      </c>
      <c r="C5616" s="7" t="n">
        <v>0</v>
      </c>
    </row>
    <row r="5617" spans="1:13">
      <c r="A5617" t="s">
        <v>4</v>
      </c>
      <c r="B5617" s="4" t="s">
        <v>5</v>
      </c>
      <c r="C5617" s="4" t="s">
        <v>10</v>
      </c>
      <c r="D5617" s="4" t="s">
        <v>13</v>
      </c>
      <c r="E5617" s="4" t="s">
        <v>9</v>
      </c>
      <c r="F5617" s="4" t="s">
        <v>37</v>
      </c>
      <c r="G5617" s="4" t="s">
        <v>13</v>
      </c>
      <c r="H5617" s="4" t="s">
        <v>13</v>
      </c>
    </row>
    <row r="5618" spans="1:13">
      <c r="A5618" t="n">
        <v>47196</v>
      </c>
      <c r="B5618" s="37" t="n">
        <v>26</v>
      </c>
      <c r="C5618" s="7" t="n">
        <v>7032</v>
      </c>
      <c r="D5618" s="7" t="n">
        <v>17</v>
      </c>
      <c r="E5618" s="7" t="n">
        <v>60762</v>
      </c>
      <c r="F5618" s="7" t="s">
        <v>468</v>
      </c>
      <c r="G5618" s="7" t="n">
        <v>2</v>
      </c>
      <c r="H5618" s="7" t="n">
        <v>0</v>
      </c>
    </row>
    <row r="5619" spans="1:13">
      <c r="A5619" t="s">
        <v>4</v>
      </c>
      <c r="B5619" s="4" t="s">
        <v>5</v>
      </c>
    </row>
    <row r="5620" spans="1:13">
      <c r="A5620" t="n">
        <v>47216</v>
      </c>
      <c r="B5620" s="28" t="n">
        <v>28</v>
      </c>
    </row>
    <row r="5621" spans="1:13">
      <c r="A5621" t="s">
        <v>4</v>
      </c>
      <c r="B5621" s="4" t="s">
        <v>5</v>
      </c>
      <c r="C5621" s="4" t="s">
        <v>13</v>
      </c>
      <c r="D5621" s="4" t="s">
        <v>10</v>
      </c>
      <c r="E5621" s="4" t="s">
        <v>22</v>
      </c>
    </row>
    <row r="5622" spans="1:13">
      <c r="A5622" t="n">
        <v>47217</v>
      </c>
      <c r="B5622" s="34" t="n">
        <v>58</v>
      </c>
      <c r="C5622" s="7" t="n">
        <v>101</v>
      </c>
      <c r="D5622" s="7" t="n">
        <v>300</v>
      </c>
      <c r="E5622" s="7" t="n">
        <v>1</v>
      </c>
    </row>
    <row r="5623" spans="1:13">
      <c r="A5623" t="s">
        <v>4</v>
      </c>
      <c r="B5623" s="4" t="s">
        <v>5</v>
      </c>
      <c r="C5623" s="4" t="s">
        <v>13</v>
      </c>
      <c r="D5623" s="4" t="s">
        <v>10</v>
      </c>
    </row>
    <row r="5624" spans="1:13">
      <c r="A5624" t="n">
        <v>47225</v>
      </c>
      <c r="B5624" s="34" t="n">
        <v>58</v>
      </c>
      <c r="C5624" s="7" t="n">
        <v>254</v>
      </c>
      <c r="D5624" s="7" t="n">
        <v>0</v>
      </c>
    </row>
    <row r="5625" spans="1:13">
      <c r="A5625" t="s">
        <v>4</v>
      </c>
      <c r="B5625" s="4" t="s">
        <v>5</v>
      </c>
      <c r="C5625" s="4" t="s">
        <v>13</v>
      </c>
    </row>
    <row r="5626" spans="1:13">
      <c r="A5626" t="n">
        <v>47229</v>
      </c>
      <c r="B5626" s="32" t="n">
        <v>45</v>
      </c>
      <c r="C5626" s="7" t="n">
        <v>0</v>
      </c>
    </row>
    <row r="5627" spans="1:13">
      <c r="A5627" t="s">
        <v>4</v>
      </c>
      <c r="B5627" s="4" t="s">
        <v>5</v>
      </c>
      <c r="C5627" s="4" t="s">
        <v>13</v>
      </c>
      <c r="D5627" s="4" t="s">
        <v>13</v>
      </c>
      <c r="E5627" s="4" t="s">
        <v>22</v>
      </c>
      <c r="F5627" s="4" t="s">
        <v>22</v>
      </c>
      <c r="G5627" s="4" t="s">
        <v>22</v>
      </c>
      <c r="H5627" s="4" t="s">
        <v>10</v>
      </c>
    </row>
    <row r="5628" spans="1:13">
      <c r="A5628" t="n">
        <v>47231</v>
      </c>
      <c r="B5628" s="32" t="n">
        <v>45</v>
      </c>
      <c r="C5628" s="7" t="n">
        <v>2</v>
      </c>
      <c r="D5628" s="7" t="n">
        <v>3</v>
      </c>
      <c r="E5628" s="7" t="n">
        <v>87.1900024414063</v>
      </c>
      <c r="F5628" s="7" t="n">
        <v>37.4000015258789</v>
      </c>
      <c r="G5628" s="7" t="n">
        <v>-219.070007324219</v>
      </c>
      <c r="H5628" s="7" t="n">
        <v>0</v>
      </c>
    </row>
    <row r="5629" spans="1:13">
      <c r="A5629" t="s">
        <v>4</v>
      </c>
      <c r="B5629" s="4" t="s">
        <v>5</v>
      </c>
      <c r="C5629" s="4" t="s">
        <v>13</v>
      </c>
      <c r="D5629" s="4" t="s">
        <v>13</v>
      </c>
      <c r="E5629" s="4" t="s">
        <v>22</v>
      </c>
      <c r="F5629" s="4" t="s">
        <v>22</v>
      </c>
      <c r="G5629" s="4" t="s">
        <v>22</v>
      </c>
      <c r="H5629" s="4" t="s">
        <v>10</v>
      </c>
      <c r="I5629" s="4" t="s">
        <v>13</v>
      </c>
    </row>
    <row r="5630" spans="1:13">
      <c r="A5630" t="n">
        <v>47248</v>
      </c>
      <c r="B5630" s="32" t="n">
        <v>45</v>
      </c>
      <c r="C5630" s="7" t="n">
        <v>4</v>
      </c>
      <c r="D5630" s="7" t="n">
        <v>3</v>
      </c>
      <c r="E5630" s="7" t="n">
        <v>350.130004882813</v>
      </c>
      <c r="F5630" s="7" t="n">
        <v>62.6500015258789</v>
      </c>
      <c r="G5630" s="7" t="n">
        <v>0</v>
      </c>
      <c r="H5630" s="7" t="n">
        <v>0</v>
      </c>
      <c r="I5630" s="7" t="n">
        <v>0</v>
      </c>
    </row>
    <row r="5631" spans="1:13">
      <c r="A5631" t="s">
        <v>4</v>
      </c>
      <c r="B5631" s="4" t="s">
        <v>5</v>
      </c>
      <c r="C5631" s="4" t="s">
        <v>13</v>
      </c>
      <c r="D5631" s="4" t="s">
        <v>13</v>
      </c>
      <c r="E5631" s="4" t="s">
        <v>22</v>
      </c>
      <c r="F5631" s="4" t="s">
        <v>10</v>
      </c>
    </row>
    <row r="5632" spans="1:13">
      <c r="A5632" t="n">
        <v>47266</v>
      </c>
      <c r="B5632" s="32" t="n">
        <v>45</v>
      </c>
      <c r="C5632" s="7" t="n">
        <v>5</v>
      </c>
      <c r="D5632" s="7" t="n">
        <v>3</v>
      </c>
      <c r="E5632" s="7" t="n">
        <v>5</v>
      </c>
      <c r="F5632" s="7" t="n">
        <v>0</v>
      </c>
    </row>
    <row r="5633" spans="1:9">
      <c r="A5633" t="s">
        <v>4</v>
      </c>
      <c r="B5633" s="4" t="s">
        <v>5</v>
      </c>
      <c r="C5633" s="4" t="s">
        <v>13</v>
      </c>
      <c r="D5633" s="4" t="s">
        <v>13</v>
      </c>
      <c r="E5633" s="4" t="s">
        <v>22</v>
      </c>
      <c r="F5633" s="4" t="s">
        <v>10</v>
      </c>
    </row>
    <row r="5634" spans="1:9">
      <c r="A5634" t="n">
        <v>47275</v>
      </c>
      <c r="B5634" s="32" t="n">
        <v>45</v>
      </c>
      <c r="C5634" s="7" t="n">
        <v>11</v>
      </c>
      <c r="D5634" s="7" t="n">
        <v>3</v>
      </c>
      <c r="E5634" s="7" t="n">
        <v>28.5</v>
      </c>
      <c r="F5634" s="7" t="n">
        <v>0</v>
      </c>
    </row>
    <row r="5635" spans="1:9">
      <c r="A5635" t="s">
        <v>4</v>
      </c>
      <c r="B5635" s="4" t="s">
        <v>5</v>
      </c>
      <c r="C5635" s="4" t="s">
        <v>10</v>
      </c>
      <c r="D5635" s="4" t="s">
        <v>22</v>
      </c>
      <c r="E5635" s="4" t="s">
        <v>22</v>
      </c>
      <c r="F5635" s="4" t="s">
        <v>22</v>
      </c>
      <c r="G5635" s="4" t="s">
        <v>22</v>
      </c>
    </row>
    <row r="5636" spans="1:9">
      <c r="A5636" t="n">
        <v>47284</v>
      </c>
      <c r="B5636" s="43" t="n">
        <v>46</v>
      </c>
      <c r="C5636" s="7" t="n">
        <v>16</v>
      </c>
      <c r="D5636" s="7" t="n">
        <v>88.1399993896484</v>
      </c>
      <c r="E5636" s="7" t="n">
        <v>36.060001373291</v>
      </c>
      <c r="F5636" s="7" t="n">
        <v>-220.020004272461</v>
      </c>
      <c r="G5636" s="7" t="n">
        <v>286</v>
      </c>
    </row>
    <row r="5637" spans="1:9">
      <c r="A5637" t="s">
        <v>4</v>
      </c>
      <c r="B5637" s="4" t="s">
        <v>5</v>
      </c>
      <c r="C5637" s="4" t="s">
        <v>13</v>
      </c>
      <c r="D5637" s="4" t="s">
        <v>10</v>
      </c>
    </row>
    <row r="5638" spans="1:9">
      <c r="A5638" t="n">
        <v>47303</v>
      </c>
      <c r="B5638" s="34" t="n">
        <v>58</v>
      </c>
      <c r="C5638" s="7" t="n">
        <v>255</v>
      </c>
      <c r="D5638" s="7" t="n">
        <v>0</v>
      </c>
    </row>
    <row r="5639" spans="1:9">
      <c r="A5639" t="s">
        <v>4</v>
      </c>
      <c r="B5639" s="4" t="s">
        <v>5</v>
      </c>
      <c r="C5639" s="4" t="s">
        <v>10</v>
      </c>
      <c r="D5639" s="4" t="s">
        <v>22</v>
      </c>
      <c r="E5639" s="4" t="s">
        <v>22</v>
      </c>
      <c r="F5639" s="4" t="s">
        <v>22</v>
      </c>
      <c r="G5639" s="4" t="s">
        <v>10</v>
      </c>
      <c r="H5639" s="4" t="s">
        <v>10</v>
      </c>
    </row>
    <row r="5640" spans="1:9">
      <c r="A5640" t="n">
        <v>47307</v>
      </c>
      <c r="B5640" s="67" t="n">
        <v>60</v>
      </c>
      <c r="C5640" s="7" t="n">
        <v>0</v>
      </c>
      <c r="D5640" s="7" t="n">
        <v>0</v>
      </c>
      <c r="E5640" s="7" t="n">
        <v>0</v>
      </c>
      <c r="F5640" s="7" t="n">
        <v>0</v>
      </c>
      <c r="G5640" s="7" t="n">
        <v>300</v>
      </c>
      <c r="H5640" s="7" t="n">
        <v>0</v>
      </c>
    </row>
    <row r="5641" spans="1:9">
      <c r="A5641" t="s">
        <v>4</v>
      </c>
      <c r="B5641" s="4" t="s">
        <v>5</v>
      </c>
      <c r="C5641" s="4" t="s">
        <v>10</v>
      </c>
      <c r="D5641" s="4" t="s">
        <v>10</v>
      </c>
      <c r="E5641" s="4" t="s">
        <v>10</v>
      </c>
    </row>
    <row r="5642" spans="1:9">
      <c r="A5642" t="n">
        <v>47326</v>
      </c>
      <c r="B5642" s="58" t="n">
        <v>61</v>
      </c>
      <c r="C5642" s="7" t="n">
        <v>0</v>
      </c>
      <c r="D5642" s="7" t="n">
        <v>16</v>
      </c>
      <c r="E5642" s="7" t="n">
        <v>1000</v>
      </c>
    </row>
    <row r="5643" spans="1:9">
      <c r="A5643" t="s">
        <v>4</v>
      </c>
      <c r="B5643" s="4" t="s">
        <v>5</v>
      </c>
      <c r="C5643" s="4" t="s">
        <v>10</v>
      </c>
      <c r="D5643" s="4" t="s">
        <v>10</v>
      </c>
      <c r="E5643" s="4" t="s">
        <v>22</v>
      </c>
      <c r="F5643" s="4" t="s">
        <v>13</v>
      </c>
    </row>
    <row r="5644" spans="1:9">
      <c r="A5644" t="n">
        <v>47333</v>
      </c>
      <c r="B5644" s="62" t="n">
        <v>53</v>
      </c>
      <c r="C5644" s="7" t="n">
        <v>0</v>
      </c>
      <c r="D5644" s="7" t="n">
        <v>16</v>
      </c>
      <c r="E5644" s="7" t="n">
        <v>10</v>
      </c>
      <c r="F5644" s="7" t="n">
        <v>0</v>
      </c>
    </row>
    <row r="5645" spans="1:9">
      <c r="A5645" t="s">
        <v>4</v>
      </c>
      <c r="B5645" s="4" t="s">
        <v>5</v>
      </c>
      <c r="C5645" s="4" t="s">
        <v>10</v>
      </c>
    </row>
    <row r="5646" spans="1:9">
      <c r="A5646" t="n">
        <v>47343</v>
      </c>
      <c r="B5646" s="71" t="n">
        <v>54</v>
      </c>
      <c r="C5646" s="7" t="n">
        <v>0</v>
      </c>
    </row>
    <row r="5647" spans="1:9">
      <c r="A5647" t="s">
        <v>4</v>
      </c>
      <c r="B5647" s="4" t="s">
        <v>5</v>
      </c>
      <c r="C5647" s="4" t="s">
        <v>13</v>
      </c>
      <c r="D5647" s="4" t="s">
        <v>10</v>
      </c>
      <c r="E5647" s="4" t="s">
        <v>6</v>
      </c>
    </row>
    <row r="5648" spans="1:9">
      <c r="A5648" t="n">
        <v>47346</v>
      </c>
      <c r="B5648" s="36" t="n">
        <v>51</v>
      </c>
      <c r="C5648" s="7" t="n">
        <v>4</v>
      </c>
      <c r="D5648" s="7" t="n">
        <v>0</v>
      </c>
      <c r="E5648" s="7" t="s">
        <v>469</v>
      </c>
    </row>
    <row r="5649" spans="1:8">
      <c r="A5649" t="s">
        <v>4</v>
      </c>
      <c r="B5649" s="4" t="s">
        <v>5</v>
      </c>
      <c r="C5649" s="4" t="s">
        <v>10</v>
      </c>
    </row>
    <row r="5650" spans="1:8">
      <c r="A5650" t="n">
        <v>47360</v>
      </c>
      <c r="B5650" s="30" t="n">
        <v>16</v>
      </c>
      <c r="C5650" s="7" t="n">
        <v>0</v>
      </c>
    </row>
    <row r="5651" spans="1:8">
      <c r="A5651" t="s">
        <v>4</v>
      </c>
      <c r="B5651" s="4" t="s">
        <v>5</v>
      </c>
      <c r="C5651" s="4" t="s">
        <v>10</v>
      </c>
      <c r="D5651" s="4" t="s">
        <v>13</v>
      </c>
      <c r="E5651" s="4" t="s">
        <v>9</v>
      </c>
      <c r="F5651" s="4" t="s">
        <v>37</v>
      </c>
      <c r="G5651" s="4" t="s">
        <v>13</v>
      </c>
      <c r="H5651" s="4" t="s">
        <v>13</v>
      </c>
      <c r="I5651" s="4" t="s">
        <v>13</v>
      </c>
      <c r="J5651" s="4" t="s">
        <v>9</v>
      </c>
      <c r="K5651" s="4" t="s">
        <v>37</v>
      </c>
      <c r="L5651" s="4" t="s">
        <v>13</v>
      </c>
      <c r="M5651" s="4" t="s">
        <v>13</v>
      </c>
    </row>
    <row r="5652" spans="1:8">
      <c r="A5652" t="n">
        <v>47363</v>
      </c>
      <c r="B5652" s="37" t="n">
        <v>26</v>
      </c>
      <c r="C5652" s="7" t="n">
        <v>0</v>
      </c>
      <c r="D5652" s="7" t="n">
        <v>17</v>
      </c>
      <c r="E5652" s="7" t="n">
        <v>60763</v>
      </c>
      <c r="F5652" s="7" t="s">
        <v>470</v>
      </c>
      <c r="G5652" s="7" t="n">
        <v>2</v>
      </c>
      <c r="H5652" s="7" t="n">
        <v>3</v>
      </c>
      <c r="I5652" s="7" t="n">
        <v>17</v>
      </c>
      <c r="J5652" s="7" t="n">
        <v>60764</v>
      </c>
      <c r="K5652" s="7" t="s">
        <v>471</v>
      </c>
      <c r="L5652" s="7" t="n">
        <v>2</v>
      </c>
      <c r="M5652" s="7" t="n">
        <v>0</v>
      </c>
    </row>
    <row r="5653" spans="1:8">
      <c r="A5653" t="s">
        <v>4</v>
      </c>
      <c r="B5653" s="4" t="s">
        <v>5</v>
      </c>
    </row>
    <row r="5654" spans="1:8">
      <c r="A5654" t="n">
        <v>47497</v>
      </c>
      <c r="B5654" s="28" t="n">
        <v>28</v>
      </c>
    </row>
    <row r="5655" spans="1:8">
      <c r="A5655" t="s">
        <v>4</v>
      </c>
      <c r="B5655" s="4" t="s">
        <v>5</v>
      </c>
      <c r="C5655" s="4" t="s">
        <v>10</v>
      </c>
      <c r="D5655" s="4" t="s">
        <v>10</v>
      </c>
      <c r="E5655" s="4" t="s">
        <v>10</v>
      </c>
    </row>
    <row r="5656" spans="1:8">
      <c r="A5656" t="n">
        <v>47498</v>
      </c>
      <c r="B5656" s="58" t="n">
        <v>61</v>
      </c>
      <c r="C5656" s="7" t="n">
        <v>16</v>
      </c>
      <c r="D5656" s="7" t="n">
        <v>0</v>
      </c>
      <c r="E5656" s="7" t="n">
        <v>1000</v>
      </c>
    </row>
    <row r="5657" spans="1:8">
      <c r="A5657" t="s">
        <v>4</v>
      </c>
      <c r="B5657" s="4" t="s">
        <v>5</v>
      </c>
      <c r="C5657" s="4" t="s">
        <v>10</v>
      </c>
      <c r="D5657" s="4" t="s">
        <v>13</v>
      </c>
      <c r="E5657" s="4" t="s">
        <v>6</v>
      </c>
      <c r="F5657" s="4" t="s">
        <v>22</v>
      </c>
      <c r="G5657" s="4" t="s">
        <v>22</v>
      </c>
      <c r="H5657" s="4" t="s">
        <v>22</v>
      </c>
    </row>
    <row r="5658" spans="1:8">
      <c r="A5658" t="n">
        <v>47505</v>
      </c>
      <c r="B5658" s="47" t="n">
        <v>48</v>
      </c>
      <c r="C5658" s="7" t="n">
        <v>16</v>
      </c>
      <c r="D5658" s="7" t="n">
        <v>0</v>
      </c>
      <c r="E5658" s="7" t="s">
        <v>249</v>
      </c>
      <c r="F5658" s="7" t="n">
        <v>-1</v>
      </c>
      <c r="G5658" s="7" t="n">
        <v>1</v>
      </c>
      <c r="H5658" s="7" t="n">
        <v>0</v>
      </c>
    </row>
    <row r="5659" spans="1:8">
      <c r="A5659" t="s">
        <v>4</v>
      </c>
      <c r="B5659" s="4" t="s">
        <v>5</v>
      </c>
      <c r="C5659" s="4" t="s">
        <v>10</v>
      </c>
    </row>
    <row r="5660" spans="1:8">
      <c r="A5660" t="n">
        <v>47534</v>
      </c>
      <c r="B5660" s="30" t="n">
        <v>16</v>
      </c>
      <c r="C5660" s="7" t="n">
        <v>500</v>
      </c>
    </row>
    <row r="5661" spans="1:8">
      <c r="A5661" t="s">
        <v>4</v>
      </c>
      <c r="B5661" s="4" t="s">
        <v>5</v>
      </c>
      <c r="C5661" s="4" t="s">
        <v>13</v>
      </c>
      <c r="D5661" s="4" t="s">
        <v>10</v>
      </c>
      <c r="E5661" s="4" t="s">
        <v>6</v>
      </c>
    </row>
    <row r="5662" spans="1:8">
      <c r="A5662" t="n">
        <v>47537</v>
      </c>
      <c r="B5662" s="36" t="n">
        <v>51</v>
      </c>
      <c r="C5662" s="7" t="n">
        <v>4</v>
      </c>
      <c r="D5662" s="7" t="n">
        <v>16</v>
      </c>
      <c r="E5662" s="7" t="s">
        <v>347</v>
      </c>
    </row>
    <row r="5663" spans="1:8">
      <c r="A5663" t="s">
        <v>4</v>
      </c>
      <c r="B5663" s="4" t="s">
        <v>5</v>
      </c>
      <c r="C5663" s="4" t="s">
        <v>10</v>
      </c>
    </row>
    <row r="5664" spans="1:8">
      <c r="A5664" t="n">
        <v>47551</v>
      </c>
      <c r="B5664" s="30" t="n">
        <v>16</v>
      </c>
      <c r="C5664" s="7" t="n">
        <v>0</v>
      </c>
    </row>
    <row r="5665" spans="1:13">
      <c r="A5665" t="s">
        <v>4</v>
      </c>
      <c r="B5665" s="4" t="s">
        <v>5</v>
      </c>
      <c r="C5665" s="4" t="s">
        <v>10</v>
      </c>
      <c r="D5665" s="4" t="s">
        <v>13</v>
      </c>
      <c r="E5665" s="4" t="s">
        <v>9</v>
      </c>
      <c r="F5665" s="4" t="s">
        <v>37</v>
      </c>
      <c r="G5665" s="4" t="s">
        <v>13</v>
      </c>
      <c r="H5665" s="4" t="s">
        <v>13</v>
      </c>
      <c r="I5665" s="4" t="s">
        <v>13</v>
      </c>
      <c r="J5665" s="4" t="s">
        <v>9</v>
      </c>
      <c r="K5665" s="4" t="s">
        <v>37</v>
      </c>
      <c r="L5665" s="4" t="s">
        <v>13</v>
      </c>
      <c r="M5665" s="4" t="s">
        <v>13</v>
      </c>
    </row>
    <row r="5666" spans="1:13">
      <c r="A5666" t="n">
        <v>47554</v>
      </c>
      <c r="B5666" s="37" t="n">
        <v>26</v>
      </c>
      <c r="C5666" s="7" t="n">
        <v>16</v>
      </c>
      <c r="D5666" s="7" t="n">
        <v>17</v>
      </c>
      <c r="E5666" s="7" t="n">
        <v>60765</v>
      </c>
      <c r="F5666" s="7" t="s">
        <v>472</v>
      </c>
      <c r="G5666" s="7" t="n">
        <v>2</v>
      </c>
      <c r="H5666" s="7" t="n">
        <v>3</v>
      </c>
      <c r="I5666" s="7" t="n">
        <v>17</v>
      </c>
      <c r="J5666" s="7" t="n">
        <v>60766</v>
      </c>
      <c r="K5666" s="7" t="s">
        <v>473</v>
      </c>
      <c r="L5666" s="7" t="n">
        <v>2</v>
      </c>
      <c r="M5666" s="7" t="n">
        <v>0</v>
      </c>
    </row>
    <row r="5667" spans="1:13">
      <c r="A5667" t="s">
        <v>4</v>
      </c>
      <c r="B5667" s="4" t="s">
        <v>5</v>
      </c>
    </row>
    <row r="5668" spans="1:13">
      <c r="A5668" t="n">
        <v>47821</v>
      </c>
      <c r="B5668" s="28" t="n">
        <v>28</v>
      </c>
    </row>
    <row r="5669" spans="1:13">
      <c r="A5669" t="s">
        <v>4</v>
      </c>
      <c r="B5669" s="4" t="s">
        <v>5</v>
      </c>
      <c r="C5669" s="4" t="s">
        <v>10</v>
      </c>
      <c r="D5669" s="4" t="s">
        <v>13</v>
      </c>
      <c r="E5669" s="4" t="s">
        <v>22</v>
      </c>
      <c r="F5669" s="4" t="s">
        <v>10</v>
      </c>
    </row>
    <row r="5670" spans="1:13">
      <c r="A5670" t="n">
        <v>47822</v>
      </c>
      <c r="B5670" s="60" t="n">
        <v>59</v>
      </c>
      <c r="C5670" s="7" t="n">
        <v>7032</v>
      </c>
      <c r="D5670" s="7" t="n">
        <v>13</v>
      </c>
      <c r="E5670" s="7" t="n">
        <v>0.150000005960464</v>
      </c>
      <c r="F5670" s="7" t="n">
        <v>0</v>
      </c>
    </row>
    <row r="5671" spans="1:13">
      <c r="A5671" t="s">
        <v>4</v>
      </c>
      <c r="B5671" s="4" t="s">
        <v>5</v>
      </c>
      <c r="C5671" s="4" t="s">
        <v>10</v>
      </c>
    </row>
    <row r="5672" spans="1:13">
      <c r="A5672" t="n">
        <v>47832</v>
      </c>
      <c r="B5672" s="30" t="n">
        <v>16</v>
      </c>
      <c r="C5672" s="7" t="n">
        <v>1000</v>
      </c>
    </row>
    <row r="5673" spans="1:13">
      <c r="A5673" t="s">
        <v>4</v>
      </c>
      <c r="B5673" s="4" t="s">
        <v>5</v>
      </c>
      <c r="C5673" s="4" t="s">
        <v>10</v>
      </c>
      <c r="D5673" s="4" t="s">
        <v>10</v>
      </c>
      <c r="E5673" s="4" t="s">
        <v>10</v>
      </c>
    </row>
    <row r="5674" spans="1:13">
      <c r="A5674" t="n">
        <v>47835</v>
      </c>
      <c r="B5674" s="58" t="n">
        <v>61</v>
      </c>
      <c r="C5674" s="7" t="n">
        <v>7032</v>
      </c>
      <c r="D5674" s="7" t="n">
        <v>7033</v>
      </c>
      <c r="E5674" s="7" t="n">
        <v>1000</v>
      </c>
    </row>
    <row r="5675" spans="1:13">
      <c r="A5675" t="s">
        <v>4</v>
      </c>
      <c r="B5675" s="4" t="s">
        <v>5</v>
      </c>
      <c r="C5675" s="4" t="s">
        <v>13</v>
      </c>
      <c r="D5675" s="4" t="s">
        <v>10</v>
      </c>
      <c r="E5675" s="4" t="s">
        <v>6</v>
      </c>
    </row>
    <row r="5676" spans="1:13">
      <c r="A5676" t="n">
        <v>47842</v>
      </c>
      <c r="B5676" s="36" t="n">
        <v>51</v>
      </c>
      <c r="C5676" s="7" t="n">
        <v>4</v>
      </c>
      <c r="D5676" s="7" t="n">
        <v>7032</v>
      </c>
      <c r="E5676" s="7" t="s">
        <v>160</v>
      </c>
    </row>
    <row r="5677" spans="1:13">
      <c r="A5677" t="s">
        <v>4</v>
      </c>
      <c r="B5677" s="4" t="s">
        <v>5</v>
      </c>
      <c r="C5677" s="4" t="s">
        <v>10</v>
      </c>
    </row>
    <row r="5678" spans="1:13">
      <c r="A5678" t="n">
        <v>47856</v>
      </c>
      <c r="B5678" s="30" t="n">
        <v>16</v>
      </c>
      <c r="C5678" s="7" t="n">
        <v>0</v>
      </c>
    </row>
    <row r="5679" spans="1:13">
      <c r="A5679" t="s">
        <v>4</v>
      </c>
      <c r="B5679" s="4" t="s">
        <v>5</v>
      </c>
      <c r="C5679" s="4" t="s">
        <v>10</v>
      </c>
      <c r="D5679" s="4" t="s">
        <v>13</v>
      </c>
      <c r="E5679" s="4" t="s">
        <v>9</v>
      </c>
      <c r="F5679" s="4" t="s">
        <v>37</v>
      </c>
      <c r="G5679" s="4" t="s">
        <v>13</v>
      </c>
      <c r="H5679" s="4" t="s">
        <v>13</v>
      </c>
      <c r="I5679" s="4" t="s">
        <v>13</v>
      </c>
      <c r="J5679" s="4" t="s">
        <v>9</v>
      </c>
      <c r="K5679" s="4" t="s">
        <v>37</v>
      </c>
      <c r="L5679" s="4" t="s">
        <v>13</v>
      </c>
      <c r="M5679" s="4" t="s">
        <v>13</v>
      </c>
    </row>
    <row r="5680" spans="1:13">
      <c r="A5680" t="n">
        <v>47859</v>
      </c>
      <c r="B5680" s="37" t="n">
        <v>26</v>
      </c>
      <c r="C5680" s="7" t="n">
        <v>7032</v>
      </c>
      <c r="D5680" s="7" t="n">
        <v>17</v>
      </c>
      <c r="E5680" s="7" t="n">
        <v>60767</v>
      </c>
      <c r="F5680" s="7" t="s">
        <v>474</v>
      </c>
      <c r="G5680" s="7" t="n">
        <v>2</v>
      </c>
      <c r="H5680" s="7" t="n">
        <v>3</v>
      </c>
      <c r="I5680" s="7" t="n">
        <v>17</v>
      </c>
      <c r="J5680" s="7" t="n">
        <v>60768</v>
      </c>
      <c r="K5680" s="7" t="s">
        <v>475</v>
      </c>
      <c r="L5680" s="7" t="n">
        <v>2</v>
      </c>
      <c r="M5680" s="7" t="n">
        <v>0</v>
      </c>
    </row>
    <row r="5681" spans="1:13">
      <c r="A5681" t="s">
        <v>4</v>
      </c>
      <c r="B5681" s="4" t="s">
        <v>5</v>
      </c>
    </row>
    <row r="5682" spans="1:13">
      <c r="A5682" t="n">
        <v>47937</v>
      </c>
      <c r="B5682" s="28" t="n">
        <v>28</v>
      </c>
    </row>
    <row r="5683" spans="1:13">
      <c r="A5683" t="s">
        <v>4</v>
      </c>
      <c r="B5683" s="4" t="s">
        <v>5</v>
      </c>
      <c r="C5683" s="4" t="s">
        <v>13</v>
      </c>
      <c r="D5683" s="4" t="s">
        <v>13</v>
      </c>
      <c r="E5683" s="4" t="s">
        <v>13</v>
      </c>
      <c r="F5683" s="4" t="s">
        <v>13</v>
      </c>
    </row>
    <row r="5684" spans="1:13">
      <c r="A5684" t="n">
        <v>47938</v>
      </c>
      <c r="B5684" s="8" t="n">
        <v>14</v>
      </c>
      <c r="C5684" s="7" t="n">
        <v>0</v>
      </c>
      <c r="D5684" s="7" t="n">
        <v>128</v>
      </c>
      <c r="E5684" s="7" t="n">
        <v>0</v>
      </c>
      <c r="F5684" s="7" t="n">
        <v>0</v>
      </c>
    </row>
    <row r="5685" spans="1:13">
      <c r="A5685" t="s">
        <v>4</v>
      </c>
      <c r="B5685" s="4" t="s">
        <v>5</v>
      </c>
      <c r="C5685" s="4" t="s">
        <v>13</v>
      </c>
      <c r="D5685" s="4" t="s">
        <v>10</v>
      </c>
      <c r="E5685" s="4" t="s">
        <v>6</v>
      </c>
    </row>
    <row r="5686" spans="1:13">
      <c r="A5686" t="n">
        <v>47943</v>
      </c>
      <c r="B5686" s="36" t="n">
        <v>51</v>
      </c>
      <c r="C5686" s="7" t="n">
        <v>4</v>
      </c>
      <c r="D5686" s="7" t="n">
        <v>7033</v>
      </c>
      <c r="E5686" s="7" t="s">
        <v>61</v>
      </c>
    </row>
    <row r="5687" spans="1:13">
      <c r="A5687" t="s">
        <v>4</v>
      </c>
      <c r="B5687" s="4" t="s">
        <v>5</v>
      </c>
      <c r="C5687" s="4" t="s">
        <v>10</v>
      </c>
    </row>
    <row r="5688" spans="1:13">
      <c r="A5688" t="n">
        <v>47956</v>
      </c>
      <c r="B5688" s="30" t="n">
        <v>16</v>
      </c>
      <c r="C5688" s="7" t="n">
        <v>0</v>
      </c>
    </row>
    <row r="5689" spans="1:13">
      <c r="A5689" t="s">
        <v>4</v>
      </c>
      <c r="B5689" s="4" t="s">
        <v>5</v>
      </c>
      <c r="C5689" s="4" t="s">
        <v>10</v>
      </c>
      <c r="D5689" s="4" t="s">
        <v>13</v>
      </c>
      <c r="E5689" s="4" t="s">
        <v>9</v>
      </c>
      <c r="F5689" s="4" t="s">
        <v>37</v>
      </c>
      <c r="G5689" s="4" t="s">
        <v>13</v>
      </c>
      <c r="H5689" s="4" t="s">
        <v>13</v>
      </c>
      <c r="I5689" s="4" t="s">
        <v>13</v>
      </c>
      <c r="J5689" s="4" t="s">
        <v>9</v>
      </c>
      <c r="K5689" s="4" t="s">
        <v>37</v>
      </c>
      <c r="L5689" s="4" t="s">
        <v>13</v>
      </c>
      <c r="M5689" s="4" t="s">
        <v>13</v>
      </c>
    </row>
    <row r="5690" spans="1:13">
      <c r="A5690" t="n">
        <v>47959</v>
      </c>
      <c r="B5690" s="37" t="n">
        <v>26</v>
      </c>
      <c r="C5690" s="7" t="n">
        <v>7033</v>
      </c>
      <c r="D5690" s="7" t="n">
        <v>17</v>
      </c>
      <c r="E5690" s="7" t="n">
        <v>23320</v>
      </c>
      <c r="F5690" s="7" t="s">
        <v>476</v>
      </c>
      <c r="G5690" s="7" t="n">
        <v>2</v>
      </c>
      <c r="H5690" s="7" t="n">
        <v>3</v>
      </c>
      <c r="I5690" s="7" t="n">
        <v>17</v>
      </c>
      <c r="J5690" s="7" t="n">
        <v>23321</v>
      </c>
      <c r="K5690" s="7" t="s">
        <v>477</v>
      </c>
      <c r="L5690" s="7" t="n">
        <v>2</v>
      </c>
      <c r="M5690" s="7" t="n">
        <v>0</v>
      </c>
    </row>
    <row r="5691" spans="1:13">
      <c r="A5691" t="s">
        <v>4</v>
      </c>
      <c r="B5691" s="4" t="s">
        <v>5</v>
      </c>
    </row>
    <row r="5692" spans="1:13">
      <c r="A5692" t="n">
        <v>48046</v>
      </c>
      <c r="B5692" s="28" t="n">
        <v>28</v>
      </c>
    </row>
    <row r="5693" spans="1:13">
      <c r="A5693" t="s">
        <v>4</v>
      </c>
      <c r="B5693" s="4" t="s">
        <v>5</v>
      </c>
      <c r="C5693" s="4" t="s">
        <v>9</v>
      </c>
    </row>
    <row r="5694" spans="1:13">
      <c r="A5694" t="n">
        <v>48047</v>
      </c>
      <c r="B5694" s="38" t="n">
        <v>15</v>
      </c>
      <c r="C5694" s="7" t="n">
        <v>32768</v>
      </c>
    </row>
    <row r="5695" spans="1:13">
      <c r="A5695" t="s">
        <v>4</v>
      </c>
      <c r="B5695" s="4" t="s">
        <v>5</v>
      </c>
      <c r="C5695" s="4" t="s">
        <v>10</v>
      </c>
      <c r="D5695" s="4" t="s">
        <v>13</v>
      </c>
      <c r="E5695" s="4" t="s">
        <v>22</v>
      </c>
      <c r="F5695" s="4" t="s">
        <v>10</v>
      </c>
    </row>
    <row r="5696" spans="1:13">
      <c r="A5696" t="n">
        <v>48052</v>
      </c>
      <c r="B5696" s="60" t="n">
        <v>59</v>
      </c>
      <c r="C5696" s="7" t="n">
        <v>0</v>
      </c>
      <c r="D5696" s="7" t="n">
        <v>0</v>
      </c>
      <c r="E5696" s="7" t="n">
        <v>0.150000005960464</v>
      </c>
      <c r="F5696" s="7" t="n">
        <v>0</v>
      </c>
    </row>
    <row r="5697" spans="1:13">
      <c r="A5697" t="s">
        <v>4</v>
      </c>
      <c r="B5697" s="4" t="s">
        <v>5</v>
      </c>
      <c r="C5697" s="4" t="s">
        <v>10</v>
      </c>
      <c r="D5697" s="4" t="s">
        <v>13</v>
      </c>
      <c r="E5697" s="4" t="s">
        <v>22</v>
      </c>
      <c r="F5697" s="4" t="s">
        <v>10</v>
      </c>
    </row>
    <row r="5698" spans="1:13">
      <c r="A5698" t="n">
        <v>48062</v>
      </c>
      <c r="B5698" s="60" t="n">
        <v>59</v>
      </c>
      <c r="C5698" s="7" t="n">
        <v>16</v>
      </c>
      <c r="D5698" s="7" t="n">
        <v>0</v>
      </c>
      <c r="E5698" s="7" t="n">
        <v>0.150000005960464</v>
      </c>
      <c r="F5698" s="7" t="n">
        <v>0</v>
      </c>
    </row>
    <row r="5699" spans="1:13">
      <c r="A5699" t="s">
        <v>4</v>
      </c>
      <c r="B5699" s="4" t="s">
        <v>5</v>
      </c>
      <c r="C5699" s="4" t="s">
        <v>10</v>
      </c>
    </row>
    <row r="5700" spans="1:13">
      <c r="A5700" t="n">
        <v>48072</v>
      </c>
      <c r="B5700" s="30" t="n">
        <v>16</v>
      </c>
      <c r="C5700" s="7" t="n">
        <v>1000</v>
      </c>
    </row>
    <row r="5701" spans="1:13">
      <c r="A5701" t="s">
        <v>4</v>
      </c>
      <c r="B5701" s="4" t="s">
        <v>5</v>
      </c>
      <c r="C5701" s="4" t="s">
        <v>10</v>
      </c>
      <c r="D5701" s="4" t="s">
        <v>10</v>
      </c>
      <c r="E5701" s="4" t="s">
        <v>10</v>
      </c>
    </row>
    <row r="5702" spans="1:13">
      <c r="A5702" t="n">
        <v>48075</v>
      </c>
      <c r="B5702" s="58" t="n">
        <v>61</v>
      </c>
      <c r="C5702" s="7" t="n">
        <v>16</v>
      </c>
      <c r="D5702" s="7" t="n">
        <v>7032</v>
      </c>
      <c r="E5702" s="7" t="n">
        <v>1000</v>
      </c>
    </row>
    <row r="5703" spans="1:13">
      <c r="A5703" t="s">
        <v>4</v>
      </c>
      <c r="B5703" s="4" t="s">
        <v>5</v>
      </c>
      <c r="C5703" s="4" t="s">
        <v>10</v>
      </c>
      <c r="D5703" s="4" t="s">
        <v>10</v>
      </c>
      <c r="E5703" s="4" t="s">
        <v>10</v>
      </c>
    </row>
    <row r="5704" spans="1:13">
      <c r="A5704" t="n">
        <v>48082</v>
      </c>
      <c r="B5704" s="58" t="n">
        <v>61</v>
      </c>
      <c r="C5704" s="7" t="n">
        <v>0</v>
      </c>
      <c r="D5704" s="7" t="n">
        <v>7032</v>
      </c>
      <c r="E5704" s="7" t="n">
        <v>1000</v>
      </c>
    </row>
    <row r="5705" spans="1:13">
      <c r="A5705" t="s">
        <v>4</v>
      </c>
      <c r="B5705" s="4" t="s">
        <v>5</v>
      </c>
      <c r="C5705" s="4" t="s">
        <v>10</v>
      </c>
      <c r="D5705" s="4" t="s">
        <v>10</v>
      </c>
      <c r="E5705" s="4" t="s">
        <v>22</v>
      </c>
      <c r="F5705" s="4" t="s">
        <v>13</v>
      </c>
    </row>
    <row r="5706" spans="1:13">
      <c r="A5706" t="n">
        <v>48089</v>
      </c>
      <c r="B5706" s="62" t="n">
        <v>53</v>
      </c>
      <c r="C5706" s="7" t="n">
        <v>16</v>
      </c>
      <c r="D5706" s="7" t="n">
        <v>7032</v>
      </c>
      <c r="E5706" s="7" t="n">
        <v>10</v>
      </c>
      <c r="F5706" s="7" t="n">
        <v>0</v>
      </c>
    </row>
    <row r="5707" spans="1:13">
      <c r="A5707" t="s">
        <v>4</v>
      </c>
      <c r="B5707" s="4" t="s">
        <v>5</v>
      </c>
      <c r="C5707" s="4" t="s">
        <v>10</v>
      </c>
      <c r="D5707" s="4" t="s">
        <v>10</v>
      </c>
      <c r="E5707" s="4" t="s">
        <v>22</v>
      </c>
      <c r="F5707" s="4" t="s">
        <v>13</v>
      </c>
    </row>
    <row r="5708" spans="1:13">
      <c r="A5708" t="n">
        <v>48099</v>
      </c>
      <c r="B5708" s="62" t="n">
        <v>53</v>
      </c>
      <c r="C5708" s="7" t="n">
        <v>0</v>
      </c>
      <c r="D5708" s="7" t="n">
        <v>7032</v>
      </c>
      <c r="E5708" s="7" t="n">
        <v>10</v>
      </c>
      <c r="F5708" s="7" t="n">
        <v>0</v>
      </c>
    </row>
    <row r="5709" spans="1:13">
      <c r="A5709" t="s">
        <v>4</v>
      </c>
      <c r="B5709" s="4" t="s">
        <v>5</v>
      </c>
      <c r="C5709" s="4" t="s">
        <v>10</v>
      </c>
    </row>
    <row r="5710" spans="1:13">
      <c r="A5710" t="n">
        <v>48109</v>
      </c>
      <c r="B5710" s="71" t="n">
        <v>54</v>
      </c>
      <c r="C5710" s="7" t="n">
        <v>16</v>
      </c>
    </row>
    <row r="5711" spans="1:13">
      <c r="A5711" t="s">
        <v>4</v>
      </c>
      <c r="B5711" s="4" t="s">
        <v>5</v>
      </c>
      <c r="C5711" s="4" t="s">
        <v>10</v>
      </c>
    </row>
    <row r="5712" spans="1:13">
      <c r="A5712" t="n">
        <v>48112</v>
      </c>
      <c r="B5712" s="71" t="n">
        <v>54</v>
      </c>
      <c r="C5712" s="7" t="n">
        <v>0</v>
      </c>
    </row>
    <row r="5713" spans="1:6">
      <c r="A5713" t="s">
        <v>4</v>
      </c>
      <c r="B5713" s="4" t="s">
        <v>5</v>
      </c>
      <c r="C5713" s="4" t="s">
        <v>13</v>
      </c>
      <c r="D5713" s="4" t="s">
        <v>10</v>
      </c>
      <c r="E5713" s="4" t="s">
        <v>6</v>
      </c>
    </row>
    <row r="5714" spans="1:6">
      <c r="A5714" t="n">
        <v>48115</v>
      </c>
      <c r="B5714" s="36" t="n">
        <v>51</v>
      </c>
      <c r="C5714" s="7" t="n">
        <v>4</v>
      </c>
      <c r="D5714" s="7" t="n">
        <v>0</v>
      </c>
      <c r="E5714" s="7" t="s">
        <v>46</v>
      </c>
    </row>
    <row r="5715" spans="1:6">
      <c r="A5715" t="s">
        <v>4</v>
      </c>
      <c r="B5715" s="4" t="s">
        <v>5</v>
      </c>
      <c r="C5715" s="4" t="s">
        <v>10</v>
      </c>
    </row>
    <row r="5716" spans="1:6">
      <c r="A5716" t="n">
        <v>48128</v>
      </c>
      <c r="B5716" s="30" t="n">
        <v>16</v>
      </c>
      <c r="C5716" s="7" t="n">
        <v>0</v>
      </c>
    </row>
    <row r="5717" spans="1:6">
      <c r="A5717" t="s">
        <v>4</v>
      </c>
      <c r="B5717" s="4" t="s">
        <v>5</v>
      </c>
      <c r="C5717" s="4" t="s">
        <v>10</v>
      </c>
      <c r="D5717" s="4" t="s">
        <v>13</v>
      </c>
      <c r="E5717" s="4" t="s">
        <v>9</v>
      </c>
      <c r="F5717" s="4" t="s">
        <v>37</v>
      </c>
      <c r="G5717" s="4" t="s">
        <v>13</v>
      </c>
      <c r="H5717" s="4" t="s">
        <v>13</v>
      </c>
    </row>
    <row r="5718" spans="1:6">
      <c r="A5718" t="n">
        <v>48131</v>
      </c>
      <c r="B5718" s="37" t="n">
        <v>26</v>
      </c>
      <c r="C5718" s="7" t="n">
        <v>0</v>
      </c>
      <c r="D5718" s="7" t="n">
        <v>17</v>
      </c>
      <c r="E5718" s="7" t="n">
        <v>60769</v>
      </c>
      <c r="F5718" s="7" t="s">
        <v>478</v>
      </c>
      <c r="G5718" s="7" t="n">
        <v>2</v>
      </c>
      <c r="H5718" s="7" t="n">
        <v>0</v>
      </c>
    </row>
    <row r="5719" spans="1:6">
      <c r="A5719" t="s">
        <v>4</v>
      </c>
      <c r="B5719" s="4" t="s">
        <v>5</v>
      </c>
    </row>
    <row r="5720" spans="1:6">
      <c r="A5720" t="n">
        <v>48161</v>
      </c>
      <c r="B5720" s="28" t="n">
        <v>28</v>
      </c>
    </row>
    <row r="5721" spans="1:6">
      <c r="A5721" t="s">
        <v>4</v>
      </c>
      <c r="B5721" s="4" t="s">
        <v>5</v>
      </c>
      <c r="C5721" s="4" t="s">
        <v>10</v>
      </c>
      <c r="D5721" s="4" t="s">
        <v>13</v>
      </c>
      <c r="E5721" s="4" t="s">
        <v>6</v>
      </c>
      <c r="F5721" s="4" t="s">
        <v>22</v>
      </c>
      <c r="G5721" s="4" t="s">
        <v>22</v>
      </c>
      <c r="H5721" s="4" t="s">
        <v>22</v>
      </c>
    </row>
    <row r="5722" spans="1:6">
      <c r="A5722" t="n">
        <v>48162</v>
      </c>
      <c r="B5722" s="47" t="n">
        <v>48</v>
      </c>
      <c r="C5722" s="7" t="n">
        <v>16</v>
      </c>
      <c r="D5722" s="7" t="n">
        <v>0</v>
      </c>
      <c r="E5722" s="7" t="s">
        <v>188</v>
      </c>
      <c r="F5722" s="7" t="n">
        <v>-1</v>
      </c>
      <c r="G5722" s="7" t="n">
        <v>1</v>
      </c>
      <c r="H5722" s="7" t="n">
        <v>0</v>
      </c>
    </row>
    <row r="5723" spans="1:6">
      <c r="A5723" t="s">
        <v>4</v>
      </c>
      <c r="B5723" s="4" t="s">
        <v>5</v>
      </c>
      <c r="C5723" s="4" t="s">
        <v>10</v>
      </c>
    </row>
    <row r="5724" spans="1:6">
      <c r="A5724" t="n">
        <v>48190</v>
      </c>
      <c r="B5724" s="30" t="n">
        <v>16</v>
      </c>
      <c r="C5724" s="7" t="n">
        <v>500</v>
      </c>
    </row>
    <row r="5725" spans="1:6">
      <c r="A5725" t="s">
        <v>4</v>
      </c>
      <c r="B5725" s="4" t="s">
        <v>5</v>
      </c>
      <c r="C5725" s="4" t="s">
        <v>13</v>
      </c>
      <c r="D5725" s="4" t="s">
        <v>10</v>
      </c>
      <c r="E5725" s="4" t="s">
        <v>6</v>
      </c>
    </row>
    <row r="5726" spans="1:6">
      <c r="A5726" t="n">
        <v>48193</v>
      </c>
      <c r="B5726" s="36" t="n">
        <v>51</v>
      </c>
      <c r="C5726" s="7" t="n">
        <v>4</v>
      </c>
      <c r="D5726" s="7" t="n">
        <v>16</v>
      </c>
      <c r="E5726" s="7" t="s">
        <v>425</v>
      </c>
    </row>
    <row r="5727" spans="1:6">
      <c r="A5727" t="s">
        <v>4</v>
      </c>
      <c r="B5727" s="4" t="s">
        <v>5</v>
      </c>
      <c r="C5727" s="4" t="s">
        <v>10</v>
      </c>
    </row>
    <row r="5728" spans="1:6">
      <c r="A5728" t="n">
        <v>48206</v>
      </c>
      <c r="B5728" s="30" t="n">
        <v>16</v>
      </c>
      <c r="C5728" s="7" t="n">
        <v>0</v>
      </c>
    </row>
    <row r="5729" spans="1:8">
      <c r="A5729" t="s">
        <v>4</v>
      </c>
      <c r="B5729" s="4" t="s">
        <v>5</v>
      </c>
      <c r="C5729" s="4" t="s">
        <v>10</v>
      </c>
      <c r="D5729" s="4" t="s">
        <v>13</v>
      </c>
      <c r="E5729" s="4" t="s">
        <v>9</v>
      </c>
      <c r="F5729" s="4" t="s">
        <v>37</v>
      </c>
      <c r="G5729" s="4" t="s">
        <v>13</v>
      </c>
      <c r="H5729" s="4" t="s">
        <v>13</v>
      </c>
    </row>
    <row r="5730" spans="1:8">
      <c r="A5730" t="n">
        <v>48209</v>
      </c>
      <c r="B5730" s="37" t="n">
        <v>26</v>
      </c>
      <c r="C5730" s="7" t="n">
        <v>16</v>
      </c>
      <c r="D5730" s="7" t="n">
        <v>17</v>
      </c>
      <c r="E5730" s="7" t="n">
        <v>60770</v>
      </c>
      <c r="F5730" s="7" t="s">
        <v>479</v>
      </c>
      <c r="G5730" s="7" t="n">
        <v>2</v>
      </c>
      <c r="H5730" s="7" t="n">
        <v>0</v>
      </c>
    </row>
    <row r="5731" spans="1:8">
      <c r="A5731" t="s">
        <v>4</v>
      </c>
      <c r="B5731" s="4" t="s">
        <v>5</v>
      </c>
    </row>
    <row r="5732" spans="1:8">
      <c r="A5732" t="n">
        <v>48233</v>
      </c>
      <c r="B5732" s="28" t="n">
        <v>28</v>
      </c>
    </row>
    <row r="5733" spans="1:8">
      <c r="A5733" t="s">
        <v>4</v>
      </c>
      <c r="B5733" s="4" t="s">
        <v>5</v>
      </c>
      <c r="C5733" s="4" t="s">
        <v>10</v>
      </c>
      <c r="D5733" s="4" t="s">
        <v>10</v>
      </c>
      <c r="E5733" s="4" t="s">
        <v>10</v>
      </c>
    </row>
    <row r="5734" spans="1:8">
      <c r="A5734" t="n">
        <v>48234</v>
      </c>
      <c r="B5734" s="58" t="n">
        <v>61</v>
      </c>
      <c r="C5734" s="7" t="n">
        <v>7032</v>
      </c>
      <c r="D5734" s="7" t="n">
        <v>0</v>
      </c>
      <c r="E5734" s="7" t="n">
        <v>1000</v>
      </c>
    </row>
    <row r="5735" spans="1:8">
      <c r="A5735" t="s">
        <v>4</v>
      </c>
      <c r="B5735" s="4" t="s">
        <v>5</v>
      </c>
      <c r="C5735" s="4" t="s">
        <v>10</v>
      </c>
    </row>
    <row r="5736" spans="1:8">
      <c r="A5736" t="n">
        <v>48241</v>
      </c>
      <c r="B5736" s="30" t="n">
        <v>16</v>
      </c>
      <c r="C5736" s="7" t="n">
        <v>300</v>
      </c>
    </row>
    <row r="5737" spans="1:8">
      <c r="A5737" t="s">
        <v>4</v>
      </c>
      <c r="B5737" s="4" t="s">
        <v>5</v>
      </c>
      <c r="C5737" s="4" t="s">
        <v>13</v>
      </c>
      <c r="D5737" s="4" t="s">
        <v>10</v>
      </c>
      <c r="E5737" s="4" t="s">
        <v>6</v>
      </c>
    </row>
    <row r="5738" spans="1:8">
      <c r="A5738" t="n">
        <v>48244</v>
      </c>
      <c r="B5738" s="36" t="n">
        <v>51</v>
      </c>
      <c r="C5738" s="7" t="n">
        <v>4</v>
      </c>
      <c r="D5738" s="7" t="n">
        <v>7032</v>
      </c>
      <c r="E5738" s="7" t="s">
        <v>113</v>
      </c>
    </row>
    <row r="5739" spans="1:8">
      <c r="A5739" t="s">
        <v>4</v>
      </c>
      <c r="B5739" s="4" t="s">
        <v>5</v>
      </c>
      <c r="C5739" s="4" t="s">
        <v>10</v>
      </c>
    </row>
    <row r="5740" spans="1:8">
      <c r="A5740" t="n">
        <v>48258</v>
      </c>
      <c r="B5740" s="30" t="n">
        <v>16</v>
      </c>
      <c r="C5740" s="7" t="n">
        <v>0</v>
      </c>
    </row>
    <row r="5741" spans="1:8">
      <c r="A5741" t="s">
        <v>4</v>
      </c>
      <c r="B5741" s="4" t="s">
        <v>5</v>
      </c>
      <c r="C5741" s="4" t="s">
        <v>10</v>
      </c>
      <c r="D5741" s="4" t="s">
        <v>13</v>
      </c>
      <c r="E5741" s="4" t="s">
        <v>9</v>
      </c>
      <c r="F5741" s="4" t="s">
        <v>37</v>
      </c>
      <c r="G5741" s="4" t="s">
        <v>13</v>
      </c>
      <c r="H5741" s="4" t="s">
        <v>13</v>
      </c>
      <c r="I5741" s="4" t="s">
        <v>13</v>
      </c>
      <c r="J5741" s="4" t="s">
        <v>9</v>
      </c>
      <c r="K5741" s="4" t="s">
        <v>37</v>
      </c>
      <c r="L5741" s="4" t="s">
        <v>13</v>
      </c>
      <c r="M5741" s="4" t="s">
        <v>13</v>
      </c>
    </row>
    <row r="5742" spans="1:8">
      <c r="A5742" t="n">
        <v>48261</v>
      </c>
      <c r="B5742" s="37" t="n">
        <v>26</v>
      </c>
      <c r="C5742" s="7" t="n">
        <v>7032</v>
      </c>
      <c r="D5742" s="7" t="n">
        <v>17</v>
      </c>
      <c r="E5742" s="7" t="n">
        <v>60771</v>
      </c>
      <c r="F5742" s="7" t="s">
        <v>480</v>
      </c>
      <c r="G5742" s="7" t="n">
        <v>2</v>
      </c>
      <c r="H5742" s="7" t="n">
        <v>3</v>
      </c>
      <c r="I5742" s="7" t="n">
        <v>17</v>
      </c>
      <c r="J5742" s="7" t="n">
        <v>60772</v>
      </c>
      <c r="K5742" s="7" t="s">
        <v>481</v>
      </c>
      <c r="L5742" s="7" t="n">
        <v>2</v>
      </c>
      <c r="M5742" s="7" t="n">
        <v>0</v>
      </c>
    </row>
    <row r="5743" spans="1:8">
      <c r="A5743" t="s">
        <v>4</v>
      </c>
      <c r="B5743" s="4" t="s">
        <v>5</v>
      </c>
    </row>
    <row r="5744" spans="1:8">
      <c r="A5744" t="n">
        <v>48410</v>
      </c>
      <c r="B5744" s="28" t="n">
        <v>28</v>
      </c>
    </row>
    <row r="5745" spans="1:13">
      <c r="A5745" t="s">
        <v>4</v>
      </c>
      <c r="B5745" s="4" t="s">
        <v>5</v>
      </c>
      <c r="C5745" s="4" t="s">
        <v>10</v>
      </c>
      <c r="D5745" s="4" t="s">
        <v>13</v>
      </c>
      <c r="E5745" s="4" t="s">
        <v>22</v>
      </c>
      <c r="F5745" s="4" t="s">
        <v>10</v>
      </c>
    </row>
    <row r="5746" spans="1:13">
      <c r="A5746" t="n">
        <v>48411</v>
      </c>
      <c r="B5746" s="60" t="n">
        <v>59</v>
      </c>
      <c r="C5746" s="7" t="n">
        <v>0</v>
      </c>
      <c r="D5746" s="7" t="n">
        <v>1</v>
      </c>
      <c r="E5746" s="7" t="n">
        <v>0.150000005960464</v>
      </c>
      <c r="F5746" s="7" t="n">
        <v>0</v>
      </c>
    </row>
    <row r="5747" spans="1:13">
      <c r="A5747" t="s">
        <v>4</v>
      </c>
      <c r="B5747" s="4" t="s">
        <v>5</v>
      </c>
      <c r="C5747" s="4" t="s">
        <v>10</v>
      </c>
      <c r="D5747" s="4" t="s">
        <v>13</v>
      </c>
      <c r="E5747" s="4" t="s">
        <v>22</v>
      </c>
      <c r="F5747" s="4" t="s">
        <v>10</v>
      </c>
    </row>
    <row r="5748" spans="1:13">
      <c r="A5748" t="n">
        <v>48421</v>
      </c>
      <c r="B5748" s="60" t="n">
        <v>59</v>
      </c>
      <c r="C5748" s="7" t="n">
        <v>16</v>
      </c>
      <c r="D5748" s="7" t="n">
        <v>1</v>
      </c>
      <c r="E5748" s="7" t="n">
        <v>0.150000005960464</v>
      </c>
      <c r="F5748" s="7" t="n">
        <v>0</v>
      </c>
    </row>
    <row r="5749" spans="1:13">
      <c r="A5749" t="s">
        <v>4</v>
      </c>
      <c r="B5749" s="4" t="s">
        <v>5</v>
      </c>
      <c r="C5749" s="4" t="s">
        <v>10</v>
      </c>
    </row>
    <row r="5750" spans="1:13">
      <c r="A5750" t="n">
        <v>48431</v>
      </c>
      <c r="B5750" s="30" t="n">
        <v>16</v>
      </c>
      <c r="C5750" s="7" t="n">
        <v>1000</v>
      </c>
    </row>
    <row r="5751" spans="1:13">
      <c r="A5751" t="s">
        <v>4</v>
      </c>
      <c r="B5751" s="4" t="s">
        <v>5</v>
      </c>
      <c r="C5751" s="4" t="s">
        <v>13</v>
      </c>
      <c r="D5751" s="4" t="s">
        <v>10</v>
      </c>
      <c r="E5751" s="4" t="s">
        <v>6</v>
      </c>
    </row>
    <row r="5752" spans="1:13">
      <c r="A5752" t="n">
        <v>48434</v>
      </c>
      <c r="B5752" s="36" t="n">
        <v>51</v>
      </c>
      <c r="C5752" s="7" t="n">
        <v>4</v>
      </c>
      <c r="D5752" s="7" t="n">
        <v>16</v>
      </c>
      <c r="E5752" s="7" t="s">
        <v>160</v>
      </c>
    </row>
    <row r="5753" spans="1:13">
      <c r="A5753" t="s">
        <v>4</v>
      </c>
      <c r="B5753" s="4" t="s">
        <v>5</v>
      </c>
      <c r="C5753" s="4" t="s">
        <v>10</v>
      </c>
    </row>
    <row r="5754" spans="1:13">
      <c r="A5754" t="n">
        <v>48448</v>
      </c>
      <c r="B5754" s="30" t="n">
        <v>16</v>
      </c>
      <c r="C5754" s="7" t="n">
        <v>0</v>
      </c>
    </row>
    <row r="5755" spans="1:13">
      <c r="A5755" t="s">
        <v>4</v>
      </c>
      <c r="B5755" s="4" t="s">
        <v>5</v>
      </c>
      <c r="C5755" s="4" t="s">
        <v>10</v>
      </c>
      <c r="D5755" s="4" t="s">
        <v>13</v>
      </c>
      <c r="E5755" s="4" t="s">
        <v>9</v>
      </c>
      <c r="F5755" s="4" t="s">
        <v>37</v>
      </c>
      <c r="G5755" s="4" t="s">
        <v>13</v>
      </c>
      <c r="H5755" s="4" t="s">
        <v>13</v>
      </c>
    </row>
    <row r="5756" spans="1:13">
      <c r="A5756" t="n">
        <v>48451</v>
      </c>
      <c r="B5756" s="37" t="n">
        <v>26</v>
      </c>
      <c r="C5756" s="7" t="n">
        <v>16</v>
      </c>
      <c r="D5756" s="7" t="n">
        <v>17</v>
      </c>
      <c r="E5756" s="7" t="n">
        <v>60773</v>
      </c>
      <c r="F5756" s="7" t="s">
        <v>482</v>
      </c>
      <c r="G5756" s="7" t="n">
        <v>2</v>
      </c>
      <c r="H5756" s="7" t="n">
        <v>0</v>
      </c>
    </row>
    <row r="5757" spans="1:13">
      <c r="A5757" t="s">
        <v>4</v>
      </c>
      <c r="B5757" s="4" t="s">
        <v>5</v>
      </c>
    </row>
    <row r="5758" spans="1:13">
      <c r="A5758" t="n">
        <v>48474</v>
      </c>
      <c r="B5758" s="28" t="n">
        <v>28</v>
      </c>
    </row>
    <row r="5759" spans="1:13">
      <c r="A5759" t="s">
        <v>4</v>
      </c>
      <c r="B5759" s="4" t="s">
        <v>5</v>
      </c>
      <c r="C5759" s="4" t="s">
        <v>13</v>
      </c>
      <c r="D5759" s="4" t="s">
        <v>10</v>
      </c>
      <c r="E5759" s="4" t="s">
        <v>6</v>
      </c>
    </row>
    <row r="5760" spans="1:13">
      <c r="A5760" t="n">
        <v>48475</v>
      </c>
      <c r="B5760" s="36" t="n">
        <v>51</v>
      </c>
      <c r="C5760" s="7" t="n">
        <v>4</v>
      </c>
      <c r="D5760" s="7" t="n">
        <v>0</v>
      </c>
      <c r="E5760" s="7" t="s">
        <v>108</v>
      </c>
    </row>
    <row r="5761" spans="1:8">
      <c r="A5761" t="s">
        <v>4</v>
      </c>
      <c r="B5761" s="4" t="s">
        <v>5</v>
      </c>
      <c r="C5761" s="4" t="s">
        <v>10</v>
      </c>
    </row>
    <row r="5762" spans="1:8">
      <c r="A5762" t="n">
        <v>48489</v>
      </c>
      <c r="B5762" s="30" t="n">
        <v>16</v>
      </c>
      <c r="C5762" s="7" t="n">
        <v>0</v>
      </c>
    </row>
    <row r="5763" spans="1:8">
      <c r="A5763" t="s">
        <v>4</v>
      </c>
      <c r="B5763" s="4" t="s">
        <v>5</v>
      </c>
      <c r="C5763" s="4" t="s">
        <v>10</v>
      </c>
      <c r="D5763" s="4" t="s">
        <v>13</v>
      </c>
      <c r="E5763" s="4" t="s">
        <v>9</v>
      </c>
      <c r="F5763" s="4" t="s">
        <v>37</v>
      </c>
      <c r="G5763" s="4" t="s">
        <v>13</v>
      </c>
      <c r="H5763" s="4" t="s">
        <v>13</v>
      </c>
    </row>
    <row r="5764" spans="1:8">
      <c r="A5764" t="n">
        <v>48492</v>
      </c>
      <c r="B5764" s="37" t="n">
        <v>26</v>
      </c>
      <c r="C5764" s="7" t="n">
        <v>0</v>
      </c>
      <c r="D5764" s="7" t="n">
        <v>17</v>
      </c>
      <c r="E5764" s="7" t="n">
        <v>60774</v>
      </c>
      <c r="F5764" s="7" t="s">
        <v>483</v>
      </c>
      <c r="G5764" s="7" t="n">
        <v>2</v>
      </c>
      <c r="H5764" s="7" t="n">
        <v>0</v>
      </c>
    </row>
    <row r="5765" spans="1:8">
      <c r="A5765" t="s">
        <v>4</v>
      </c>
      <c r="B5765" s="4" t="s">
        <v>5</v>
      </c>
    </row>
    <row r="5766" spans="1:8">
      <c r="A5766" t="n">
        <v>48512</v>
      </c>
      <c r="B5766" s="28" t="n">
        <v>28</v>
      </c>
    </row>
    <row r="5767" spans="1:8">
      <c r="A5767" t="s">
        <v>4</v>
      </c>
      <c r="B5767" s="4" t="s">
        <v>5</v>
      </c>
      <c r="C5767" s="4" t="s">
        <v>13</v>
      </c>
      <c r="D5767" s="4" t="s">
        <v>10</v>
      </c>
      <c r="E5767" s="4" t="s">
        <v>6</v>
      </c>
    </row>
    <row r="5768" spans="1:8">
      <c r="A5768" t="n">
        <v>48513</v>
      </c>
      <c r="B5768" s="36" t="n">
        <v>51</v>
      </c>
      <c r="C5768" s="7" t="n">
        <v>4</v>
      </c>
      <c r="D5768" s="7" t="n">
        <v>7032</v>
      </c>
      <c r="E5768" s="7" t="s">
        <v>61</v>
      </c>
    </row>
    <row r="5769" spans="1:8">
      <c r="A5769" t="s">
        <v>4</v>
      </c>
      <c r="B5769" s="4" t="s">
        <v>5</v>
      </c>
      <c r="C5769" s="4" t="s">
        <v>10</v>
      </c>
    </row>
    <row r="5770" spans="1:8">
      <c r="A5770" t="n">
        <v>48526</v>
      </c>
      <c r="B5770" s="30" t="n">
        <v>16</v>
      </c>
      <c r="C5770" s="7" t="n">
        <v>0</v>
      </c>
    </row>
    <row r="5771" spans="1:8">
      <c r="A5771" t="s">
        <v>4</v>
      </c>
      <c r="B5771" s="4" t="s">
        <v>5</v>
      </c>
      <c r="C5771" s="4" t="s">
        <v>10</v>
      </c>
      <c r="D5771" s="4" t="s">
        <v>13</v>
      </c>
      <c r="E5771" s="4" t="s">
        <v>9</v>
      </c>
      <c r="F5771" s="4" t="s">
        <v>37</v>
      </c>
      <c r="G5771" s="4" t="s">
        <v>13</v>
      </c>
      <c r="H5771" s="4" t="s">
        <v>13</v>
      </c>
      <c r="I5771" s="4" t="s">
        <v>13</v>
      </c>
      <c r="J5771" s="4" t="s">
        <v>9</v>
      </c>
      <c r="K5771" s="4" t="s">
        <v>37</v>
      </c>
      <c r="L5771" s="4" t="s">
        <v>13</v>
      </c>
      <c r="M5771" s="4" t="s">
        <v>13</v>
      </c>
      <c r="N5771" s="4" t="s">
        <v>13</v>
      </c>
      <c r="O5771" s="4" t="s">
        <v>9</v>
      </c>
      <c r="P5771" s="4" t="s">
        <v>37</v>
      </c>
      <c r="Q5771" s="4" t="s">
        <v>13</v>
      </c>
      <c r="R5771" s="4" t="s">
        <v>13</v>
      </c>
    </row>
    <row r="5772" spans="1:8">
      <c r="A5772" t="n">
        <v>48529</v>
      </c>
      <c r="B5772" s="37" t="n">
        <v>26</v>
      </c>
      <c r="C5772" s="7" t="n">
        <v>7032</v>
      </c>
      <c r="D5772" s="7" t="n">
        <v>17</v>
      </c>
      <c r="E5772" s="7" t="n">
        <v>60775</v>
      </c>
      <c r="F5772" s="7" t="s">
        <v>484</v>
      </c>
      <c r="G5772" s="7" t="n">
        <v>2</v>
      </c>
      <c r="H5772" s="7" t="n">
        <v>3</v>
      </c>
      <c r="I5772" s="7" t="n">
        <v>17</v>
      </c>
      <c r="J5772" s="7" t="n">
        <v>60776</v>
      </c>
      <c r="K5772" s="7" t="s">
        <v>485</v>
      </c>
      <c r="L5772" s="7" t="n">
        <v>2</v>
      </c>
      <c r="M5772" s="7" t="n">
        <v>3</v>
      </c>
      <c r="N5772" s="7" t="n">
        <v>17</v>
      </c>
      <c r="O5772" s="7" t="n">
        <v>60777</v>
      </c>
      <c r="P5772" s="7" t="s">
        <v>486</v>
      </c>
      <c r="Q5772" s="7" t="n">
        <v>2</v>
      </c>
      <c r="R5772" s="7" t="n">
        <v>0</v>
      </c>
    </row>
    <row r="5773" spans="1:8">
      <c r="A5773" t="s">
        <v>4</v>
      </c>
      <c r="B5773" s="4" t="s">
        <v>5</v>
      </c>
    </row>
    <row r="5774" spans="1:8">
      <c r="A5774" t="n">
        <v>48805</v>
      </c>
      <c r="B5774" s="28" t="n">
        <v>28</v>
      </c>
    </row>
    <row r="5775" spans="1:8">
      <c r="A5775" t="s">
        <v>4</v>
      </c>
      <c r="B5775" s="4" t="s">
        <v>5</v>
      </c>
      <c r="C5775" s="4" t="s">
        <v>13</v>
      </c>
      <c r="D5775" s="4" t="s">
        <v>10</v>
      </c>
      <c r="E5775" s="4" t="s">
        <v>6</v>
      </c>
    </row>
    <row r="5776" spans="1:8">
      <c r="A5776" t="n">
        <v>48806</v>
      </c>
      <c r="B5776" s="36" t="n">
        <v>51</v>
      </c>
      <c r="C5776" s="7" t="n">
        <v>4</v>
      </c>
      <c r="D5776" s="7" t="n">
        <v>16</v>
      </c>
      <c r="E5776" s="7" t="s">
        <v>281</v>
      </c>
    </row>
    <row r="5777" spans="1:18">
      <c r="A5777" t="s">
        <v>4</v>
      </c>
      <c r="B5777" s="4" t="s">
        <v>5</v>
      </c>
      <c r="C5777" s="4" t="s">
        <v>10</v>
      </c>
    </row>
    <row r="5778" spans="1:18">
      <c r="A5778" t="n">
        <v>48820</v>
      </c>
      <c r="B5778" s="30" t="n">
        <v>16</v>
      </c>
      <c r="C5778" s="7" t="n">
        <v>0</v>
      </c>
    </row>
    <row r="5779" spans="1:18">
      <c r="A5779" t="s">
        <v>4</v>
      </c>
      <c r="B5779" s="4" t="s">
        <v>5</v>
      </c>
      <c r="C5779" s="4" t="s">
        <v>10</v>
      </c>
      <c r="D5779" s="4" t="s">
        <v>13</v>
      </c>
      <c r="E5779" s="4" t="s">
        <v>9</v>
      </c>
      <c r="F5779" s="4" t="s">
        <v>37</v>
      </c>
      <c r="G5779" s="4" t="s">
        <v>13</v>
      </c>
      <c r="H5779" s="4" t="s">
        <v>13</v>
      </c>
      <c r="I5779" s="4" t="s">
        <v>13</v>
      </c>
      <c r="J5779" s="4" t="s">
        <v>9</v>
      </c>
      <c r="K5779" s="4" t="s">
        <v>37</v>
      </c>
      <c r="L5779" s="4" t="s">
        <v>13</v>
      </c>
      <c r="M5779" s="4" t="s">
        <v>13</v>
      </c>
    </row>
    <row r="5780" spans="1:18">
      <c r="A5780" t="n">
        <v>48823</v>
      </c>
      <c r="B5780" s="37" t="n">
        <v>26</v>
      </c>
      <c r="C5780" s="7" t="n">
        <v>16</v>
      </c>
      <c r="D5780" s="7" t="n">
        <v>17</v>
      </c>
      <c r="E5780" s="7" t="n">
        <v>60778</v>
      </c>
      <c r="F5780" s="7" t="s">
        <v>487</v>
      </c>
      <c r="G5780" s="7" t="n">
        <v>2</v>
      </c>
      <c r="H5780" s="7" t="n">
        <v>3</v>
      </c>
      <c r="I5780" s="7" t="n">
        <v>17</v>
      </c>
      <c r="J5780" s="7" t="n">
        <v>60779</v>
      </c>
      <c r="K5780" s="7" t="s">
        <v>488</v>
      </c>
      <c r="L5780" s="7" t="n">
        <v>2</v>
      </c>
      <c r="M5780" s="7" t="n">
        <v>0</v>
      </c>
    </row>
    <row r="5781" spans="1:18">
      <c r="A5781" t="s">
        <v>4</v>
      </c>
      <c r="B5781" s="4" t="s">
        <v>5</v>
      </c>
    </row>
    <row r="5782" spans="1:18">
      <c r="A5782" t="n">
        <v>49009</v>
      </c>
      <c r="B5782" s="28" t="n">
        <v>28</v>
      </c>
    </row>
    <row r="5783" spans="1:18">
      <c r="A5783" t="s">
        <v>4</v>
      </c>
      <c r="B5783" s="4" t="s">
        <v>5</v>
      </c>
      <c r="C5783" s="4" t="s">
        <v>13</v>
      </c>
      <c r="D5783" s="4" t="s">
        <v>10</v>
      </c>
      <c r="E5783" s="4" t="s">
        <v>6</v>
      </c>
    </row>
    <row r="5784" spans="1:18">
      <c r="A5784" t="n">
        <v>49010</v>
      </c>
      <c r="B5784" s="36" t="n">
        <v>51</v>
      </c>
      <c r="C5784" s="7" t="n">
        <v>4</v>
      </c>
      <c r="D5784" s="7" t="n">
        <v>7032</v>
      </c>
      <c r="E5784" s="7" t="s">
        <v>61</v>
      </c>
    </row>
    <row r="5785" spans="1:18">
      <c r="A5785" t="s">
        <v>4</v>
      </c>
      <c r="B5785" s="4" t="s">
        <v>5</v>
      </c>
      <c r="C5785" s="4" t="s">
        <v>10</v>
      </c>
    </row>
    <row r="5786" spans="1:18">
      <c r="A5786" t="n">
        <v>49023</v>
      </c>
      <c r="B5786" s="30" t="n">
        <v>16</v>
      </c>
      <c r="C5786" s="7" t="n">
        <v>0</v>
      </c>
    </row>
    <row r="5787" spans="1:18">
      <c r="A5787" t="s">
        <v>4</v>
      </c>
      <c r="B5787" s="4" t="s">
        <v>5</v>
      </c>
      <c r="C5787" s="4" t="s">
        <v>10</v>
      </c>
      <c r="D5787" s="4" t="s">
        <v>13</v>
      </c>
      <c r="E5787" s="4" t="s">
        <v>9</v>
      </c>
      <c r="F5787" s="4" t="s">
        <v>37</v>
      </c>
      <c r="G5787" s="4" t="s">
        <v>13</v>
      </c>
      <c r="H5787" s="4" t="s">
        <v>13</v>
      </c>
      <c r="I5787" s="4" t="s">
        <v>13</v>
      </c>
      <c r="J5787" s="4" t="s">
        <v>9</v>
      </c>
      <c r="K5787" s="4" t="s">
        <v>37</v>
      </c>
      <c r="L5787" s="4" t="s">
        <v>13</v>
      </c>
      <c r="M5787" s="4" t="s">
        <v>13</v>
      </c>
      <c r="N5787" s="4" t="s">
        <v>13</v>
      </c>
      <c r="O5787" s="4" t="s">
        <v>9</v>
      </c>
      <c r="P5787" s="4" t="s">
        <v>37</v>
      </c>
      <c r="Q5787" s="4" t="s">
        <v>13</v>
      </c>
      <c r="R5787" s="4" t="s">
        <v>13</v>
      </c>
    </row>
    <row r="5788" spans="1:18">
      <c r="A5788" t="n">
        <v>49026</v>
      </c>
      <c r="B5788" s="37" t="n">
        <v>26</v>
      </c>
      <c r="C5788" s="7" t="n">
        <v>7032</v>
      </c>
      <c r="D5788" s="7" t="n">
        <v>17</v>
      </c>
      <c r="E5788" s="7" t="n">
        <v>60780</v>
      </c>
      <c r="F5788" s="7" t="s">
        <v>489</v>
      </c>
      <c r="G5788" s="7" t="n">
        <v>2</v>
      </c>
      <c r="H5788" s="7" t="n">
        <v>3</v>
      </c>
      <c r="I5788" s="7" t="n">
        <v>17</v>
      </c>
      <c r="J5788" s="7" t="n">
        <v>60781</v>
      </c>
      <c r="K5788" s="7" t="s">
        <v>490</v>
      </c>
      <c r="L5788" s="7" t="n">
        <v>2</v>
      </c>
      <c r="M5788" s="7" t="n">
        <v>3</v>
      </c>
      <c r="N5788" s="7" t="n">
        <v>17</v>
      </c>
      <c r="O5788" s="7" t="n">
        <v>60782</v>
      </c>
      <c r="P5788" s="7" t="s">
        <v>491</v>
      </c>
      <c r="Q5788" s="7" t="n">
        <v>2</v>
      </c>
      <c r="R5788" s="7" t="n">
        <v>0</v>
      </c>
    </row>
    <row r="5789" spans="1:18">
      <c r="A5789" t="s">
        <v>4</v>
      </c>
      <c r="B5789" s="4" t="s">
        <v>5</v>
      </c>
    </row>
    <row r="5790" spans="1:18">
      <c r="A5790" t="n">
        <v>49353</v>
      </c>
      <c r="B5790" s="28" t="n">
        <v>28</v>
      </c>
    </row>
    <row r="5791" spans="1:18">
      <c r="A5791" t="s">
        <v>4</v>
      </c>
      <c r="B5791" s="4" t="s">
        <v>5</v>
      </c>
      <c r="C5791" s="4" t="s">
        <v>13</v>
      </c>
      <c r="D5791" s="4" t="s">
        <v>10</v>
      </c>
      <c r="E5791" s="4" t="s">
        <v>6</v>
      </c>
    </row>
    <row r="5792" spans="1:18">
      <c r="A5792" t="n">
        <v>49354</v>
      </c>
      <c r="B5792" s="36" t="n">
        <v>51</v>
      </c>
      <c r="C5792" s="7" t="n">
        <v>4</v>
      </c>
      <c r="D5792" s="7" t="n">
        <v>0</v>
      </c>
      <c r="E5792" s="7" t="s">
        <v>44</v>
      </c>
    </row>
    <row r="5793" spans="1:18">
      <c r="A5793" t="s">
        <v>4</v>
      </c>
      <c r="B5793" s="4" t="s">
        <v>5</v>
      </c>
      <c r="C5793" s="4" t="s">
        <v>10</v>
      </c>
    </row>
    <row r="5794" spans="1:18">
      <c r="A5794" t="n">
        <v>49367</v>
      </c>
      <c r="B5794" s="30" t="n">
        <v>16</v>
      </c>
      <c r="C5794" s="7" t="n">
        <v>0</v>
      </c>
    </row>
    <row r="5795" spans="1:18">
      <c r="A5795" t="s">
        <v>4</v>
      </c>
      <c r="B5795" s="4" t="s">
        <v>5</v>
      </c>
      <c r="C5795" s="4" t="s">
        <v>10</v>
      </c>
      <c r="D5795" s="4" t="s">
        <v>13</v>
      </c>
      <c r="E5795" s="4" t="s">
        <v>9</v>
      </c>
      <c r="F5795" s="4" t="s">
        <v>37</v>
      </c>
      <c r="G5795" s="4" t="s">
        <v>13</v>
      </c>
      <c r="H5795" s="4" t="s">
        <v>13</v>
      </c>
    </row>
    <row r="5796" spans="1:18">
      <c r="A5796" t="n">
        <v>49370</v>
      </c>
      <c r="B5796" s="37" t="n">
        <v>26</v>
      </c>
      <c r="C5796" s="7" t="n">
        <v>0</v>
      </c>
      <c r="D5796" s="7" t="n">
        <v>17</v>
      </c>
      <c r="E5796" s="7" t="n">
        <v>60783</v>
      </c>
      <c r="F5796" s="7" t="s">
        <v>492</v>
      </c>
      <c r="G5796" s="7" t="n">
        <v>2</v>
      </c>
      <c r="H5796" s="7" t="n">
        <v>0</v>
      </c>
    </row>
    <row r="5797" spans="1:18">
      <c r="A5797" t="s">
        <v>4</v>
      </c>
      <c r="B5797" s="4" t="s">
        <v>5</v>
      </c>
    </row>
    <row r="5798" spans="1:18">
      <c r="A5798" t="n">
        <v>49393</v>
      </c>
      <c r="B5798" s="28" t="n">
        <v>28</v>
      </c>
    </row>
    <row r="5799" spans="1:18">
      <c r="A5799" t="s">
        <v>4</v>
      </c>
      <c r="B5799" s="4" t="s">
        <v>5</v>
      </c>
      <c r="C5799" s="4" t="s">
        <v>10</v>
      </c>
      <c r="D5799" s="4" t="s">
        <v>13</v>
      </c>
    </row>
    <row r="5800" spans="1:18">
      <c r="A5800" t="n">
        <v>49394</v>
      </c>
      <c r="B5800" s="39" t="n">
        <v>89</v>
      </c>
      <c r="C5800" s="7" t="n">
        <v>65533</v>
      </c>
      <c r="D5800" s="7" t="n">
        <v>1</v>
      </c>
    </row>
    <row r="5801" spans="1:18">
      <c r="A5801" t="s">
        <v>4</v>
      </c>
      <c r="B5801" s="4" t="s">
        <v>5</v>
      </c>
      <c r="C5801" s="4" t="s">
        <v>13</v>
      </c>
      <c r="D5801" s="4" t="s">
        <v>10</v>
      </c>
      <c r="E5801" s="4" t="s">
        <v>6</v>
      </c>
      <c r="F5801" s="4" t="s">
        <v>6</v>
      </c>
      <c r="G5801" s="4" t="s">
        <v>6</v>
      </c>
      <c r="H5801" s="4" t="s">
        <v>6</v>
      </c>
    </row>
    <row r="5802" spans="1:18">
      <c r="A5802" t="n">
        <v>49398</v>
      </c>
      <c r="B5802" s="36" t="n">
        <v>51</v>
      </c>
      <c r="C5802" s="7" t="n">
        <v>3</v>
      </c>
      <c r="D5802" s="7" t="n">
        <v>0</v>
      </c>
      <c r="E5802" s="7" t="s">
        <v>162</v>
      </c>
      <c r="F5802" s="7" t="s">
        <v>107</v>
      </c>
      <c r="G5802" s="7" t="s">
        <v>50</v>
      </c>
      <c r="H5802" s="7" t="s">
        <v>51</v>
      </c>
    </row>
    <row r="5803" spans="1:18">
      <c r="A5803" t="s">
        <v>4</v>
      </c>
      <c r="B5803" s="4" t="s">
        <v>5</v>
      </c>
      <c r="C5803" s="4" t="s">
        <v>10</v>
      </c>
      <c r="D5803" s="4" t="s">
        <v>13</v>
      </c>
      <c r="E5803" s="4" t="s">
        <v>22</v>
      </c>
      <c r="F5803" s="4" t="s">
        <v>10</v>
      </c>
    </row>
    <row r="5804" spans="1:18">
      <c r="A5804" t="n">
        <v>49411</v>
      </c>
      <c r="B5804" s="60" t="n">
        <v>59</v>
      </c>
      <c r="C5804" s="7" t="n">
        <v>0</v>
      </c>
      <c r="D5804" s="7" t="n">
        <v>8</v>
      </c>
      <c r="E5804" s="7" t="n">
        <v>0.150000005960464</v>
      </c>
      <c r="F5804" s="7" t="n">
        <v>0</v>
      </c>
    </row>
    <row r="5805" spans="1:18">
      <c r="A5805" t="s">
        <v>4</v>
      </c>
      <c r="B5805" s="4" t="s">
        <v>5</v>
      </c>
      <c r="C5805" s="4" t="s">
        <v>10</v>
      </c>
    </row>
    <row r="5806" spans="1:18">
      <c r="A5806" t="n">
        <v>49421</v>
      </c>
      <c r="B5806" s="30" t="n">
        <v>16</v>
      </c>
      <c r="C5806" s="7" t="n">
        <v>1500</v>
      </c>
    </row>
    <row r="5807" spans="1:18">
      <c r="A5807" t="s">
        <v>4</v>
      </c>
      <c r="B5807" s="4" t="s">
        <v>5</v>
      </c>
      <c r="C5807" s="4" t="s">
        <v>10</v>
      </c>
      <c r="D5807" s="4" t="s">
        <v>13</v>
      </c>
      <c r="E5807" s="4" t="s">
        <v>22</v>
      </c>
      <c r="F5807" s="4" t="s">
        <v>10</v>
      </c>
    </row>
    <row r="5808" spans="1:18">
      <c r="A5808" t="n">
        <v>49424</v>
      </c>
      <c r="B5808" s="60" t="n">
        <v>59</v>
      </c>
      <c r="C5808" s="7" t="n">
        <v>0</v>
      </c>
      <c r="D5808" s="7" t="n">
        <v>255</v>
      </c>
      <c r="E5808" s="7" t="n">
        <v>0</v>
      </c>
      <c r="F5808" s="7" t="n">
        <v>0</v>
      </c>
    </row>
    <row r="5809" spans="1:8">
      <c r="A5809" t="s">
        <v>4</v>
      </c>
      <c r="B5809" s="4" t="s">
        <v>5</v>
      </c>
      <c r="C5809" s="4" t="s">
        <v>13</v>
      </c>
      <c r="D5809" s="4" t="s">
        <v>10</v>
      </c>
      <c r="E5809" s="4" t="s">
        <v>6</v>
      </c>
    </row>
    <row r="5810" spans="1:8">
      <c r="A5810" t="n">
        <v>49434</v>
      </c>
      <c r="B5810" s="36" t="n">
        <v>51</v>
      </c>
      <c r="C5810" s="7" t="n">
        <v>4</v>
      </c>
      <c r="D5810" s="7" t="n">
        <v>0</v>
      </c>
      <c r="E5810" s="7" t="s">
        <v>128</v>
      </c>
    </row>
    <row r="5811" spans="1:8">
      <c r="A5811" t="s">
        <v>4</v>
      </c>
      <c r="B5811" s="4" t="s">
        <v>5</v>
      </c>
      <c r="C5811" s="4" t="s">
        <v>10</v>
      </c>
    </row>
    <row r="5812" spans="1:8">
      <c r="A5812" t="n">
        <v>49448</v>
      </c>
      <c r="B5812" s="30" t="n">
        <v>16</v>
      </c>
      <c r="C5812" s="7" t="n">
        <v>0</v>
      </c>
    </row>
    <row r="5813" spans="1:8">
      <c r="A5813" t="s">
        <v>4</v>
      </c>
      <c r="B5813" s="4" t="s">
        <v>5</v>
      </c>
      <c r="C5813" s="4" t="s">
        <v>10</v>
      </c>
      <c r="D5813" s="4" t="s">
        <v>13</v>
      </c>
      <c r="E5813" s="4" t="s">
        <v>9</v>
      </c>
      <c r="F5813" s="4" t="s">
        <v>37</v>
      </c>
      <c r="G5813" s="4" t="s">
        <v>13</v>
      </c>
      <c r="H5813" s="4" t="s">
        <v>13</v>
      </c>
    </row>
    <row r="5814" spans="1:8">
      <c r="A5814" t="n">
        <v>49451</v>
      </c>
      <c r="B5814" s="37" t="n">
        <v>26</v>
      </c>
      <c r="C5814" s="7" t="n">
        <v>0</v>
      </c>
      <c r="D5814" s="7" t="n">
        <v>17</v>
      </c>
      <c r="E5814" s="7" t="n">
        <v>60784</v>
      </c>
      <c r="F5814" s="7" t="s">
        <v>493</v>
      </c>
      <c r="G5814" s="7" t="n">
        <v>2</v>
      </c>
      <c r="H5814" s="7" t="n">
        <v>0</v>
      </c>
    </row>
    <row r="5815" spans="1:8">
      <c r="A5815" t="s">
        <v>4</v>
      </c>
      <c r="B5815" s="4" t="s">
        <v>5</v>
      </c>
    </row>
    <row r="5816" spans="1:8">
      <c r="A5816" t="n">
        <v>49514</v>
      </c>
      <c r="B5816" s="28" t="n">
        <v>28</v>
      </c>
    </row>
    <row r="5817" spans="1:8">
      <c r="A5817" t="s">
        <v>4</v>
      </c>
      <c r="B5817" s="4" t="s">
        <v>5</v>
      </c>
      <c r="C5817" s="4" t="s">
        <v>10</v>
      </c>
      <c r="D5817" s="4" t="s">
        <v>10</v>
      </c>
      <c r="E5817" s="4" t="s">
        <v>10</v>
      </c>
    </row>
    <row r="5818" spans="1:8">
      <c r="A5818" t="n">
        <v>49515</v>
      </c>
      <c r="B5818" s="58" t="n">
        <v>61</v>
      </c>
      <c r="C5818" s="7" t="n">
        <v>0</v>
      </c>
      <c r="D5818" s="7" t="n">
        <v>16</v>
      </c>
      <c r="E5818" s="7" t="n">
        <v>1000</v>
      </c>
    </row>
    <row r="5819" spans="1:8">
      <c r="A5819" t="s">
        <v>4</v>
      </c>
      <c r="B5819" s="4" t="s">
        <v>5</v>
      </c>
      <c r="C5819" s="4" t="s">
        <v>10</v>
      </c>
    </row>
    <row r="5820" spans="1:8">
      <c r="A5820" t="n">
        <v>49522</v>
      </c>
      <c r="B5820" s="30" t="n">
        <v>16</v>
      </c>
      <c r="C5820" s="7" t="n">
        <v>300</v>
      </c>
    </row>
    <row r="5821" spans="1:8">
      <c r="A5821" t="s">
        <v>4</v>
      </c>
      <c r="B5821" s="4" t="s">
        <v>5</v>
      </c>
      <c r="C5821" s="4" t="s">
        <v>13</v>
      </c>
      <c r="D5821" s="4" t="s">
        <v>10</v>
      </c>
      <c r="E5821" s="4" t="s">
        <v>6</v>
      </c>
    </row>
    <row r="5822" spans="1:8">
      <c r="A5822" t="n">
        <v>49525</v>
      </c>
      <c r="B5822" s="36" t="n">
        <v>51</v>
      </c>
      <c r="C5822" s="7" t="n">
        <v>4</v>
      </c>
      <c r="D5822" s="7" t="n">
        <v>0</v>
      </c>
      <c r="E5822" s="7" t="s">
        <v>201</v>
      </c>
    </row>
    <row r="5823" spans="1:8">
      <c r="A5823" t="s">
        <v>4</v>
      </c>
      <c r="B5823" s="4" t="s">
        <v>5</v>
      </c>
      <c r="C5823" s="4" t="s">
        <v>10</v>
      </c>
    </row>
    <row r="5824" spans="1:8">
      <c r="A5824" t="n">
        <v>49538</v>
      </c>
      <c r="B5824" s="30" t="n">
        <v>16</v>
      </c>
      <c r="C5824" s="7" t="n">
        <v>0</v>
      </c>
    </row>
    <row r="5825" spans="1:8">
      <c r="A5825" t="s">
        <v>4</v>
      </c>
      <c r="B5825" s="4" t="s">
        <v>5</v>
      </c>
      <c r="C5825" s="4" t="s">
        <v>10</v>
      </c>
      <c r="D5825" s="4" t="s">
        <v>13</v>
      </c>
      <c r="E5825" s="4" t="s">
        <v>9</v>
      </c>
      <c r="F5825" s="4" t="s">
        <v>37</v>
      </c>
      <c r="G5825" s="4" t="s">
        <v>13</v>
      </c>
      <c r="H5825" s="4" t="s">
        <v>13</v>
      </c>
    </row>
    <row r="5826" spans="1:8">
      <c r="A5826" t="n">
        <v>49541</v>
      </c>
      <c r="B5826" s="37" t="n">
        <v>26</v>
      </c>
      <c r="C5826" s="7" t="n">
        <v>0</v>
      </c>
      <c r="D5826" s="7" t="n">
        <v>17</v>
      </c>
      <c r="E5826" s="7" t="n">
        <v>60785</v>
      </c>
      <c r="F5826" s="7" t="s">
        <v>494</v>
      </c>
      <c r="G5826" s="7" t="n">
        <v>2</v>
      </c>
      <c r="H5826" s="7" t="n">
        <v>0</v>
      </c>
    </row>
    <row r="5827" spans="1:8">
      <c r="A5827" t="s">
        <v>4</v>
      </c>
      <c r="B5827" s="4" t="s">
        <v>5</v>
      </c>
    </row>
    <row r="5828" spans="1:8">
      <c r="A5828" t="n">
        <v>49605</v>
      </c>
      <c r="B5828" s="28" t="n">
        <v>28</v>
      </c>
    </row>
    <row r="5829" spans="1:8">
      <c r="A5829" t="s">
        <v>4</v>
      </c>
      <c r="B5829" s="4" t="s">
        <v>5</v>
      </c>
      <c r="C5829" s="4" t="s">
        <v>10</v>
      </c>
      <c r="D5829" s="4" t="s">
        <v>10</v>
      </c>
      <c r="E5829" s="4" t="s">
        <v>10</v>
      </c>
    </row>
    <row r="5830" spans="1:8">
      <c r="A5830" t="n">
        <v>49606</v>
      </c>
      <c r="B5830" s="58" t="n">
        <v>61</v>
      </c>
      <c r="C5830" s="7" t="n">
        <v>16</v>
      </c>
      <c r="D5830" s="7" t="n">
        <v>0</v>
      </c>
      <c r="E5830" s="7" t="n">
        <v>1000</v>
      </c>
    </row>
    <row r="5831" spans="1:8">
      <c r="A5831" t="s">
        <v>4</v>
      </c>
      <c r="B5831" s="4" t="s">
        <v>5</v>
      </c>
      <c r="C5831" s="4" t="s">
        <v>10</v>
      </c>
    </row>
    <row r="5832" spans="1:8">
      <c r="A5832" t="n">
        <v>49613</v>
      </c>
      <c r="B5832" s="30" t="n">
        <v>16</v>
      </c>
      <c r="C5832" s="7" t="n">
        <v>300</v>
      </c>
    </row>
    <row r="5833" spans="1:8">
      <c r="A5833" t="s">
        <v>4</v>
      </c>
      <c r="B5833" s="4" t="s">
        <v>5</v>
      </c>
      <c r="C5833" s="4" t="s">
        <v>13</v>
      </c>
      <c r="D5833" s="4" t="s">
        <v>10</v>
      </c>
      <c r="E5833" s="4" t="s">
        <v>6</v>
      </c>
    </row>
    <row r="5834" spans="1:8">
      <c r="A5834" t="n">
        <v>49616</v>
      </c>
      <c r="B5834" s="36" t="n">
        <v>51</v>
      </c>
      <c r="C5834" s="7" t="n">
        <v>4</v>
      </c>
      <c r="D5834" s="7" t="n">
        <v>16</v>
      </c>
      <c r="E5834" s="7" t="s">
        <v>113</v>
      </c>
    </row>
    <row r="5835" spans="1:8">
      <c r="A5835" t="s">
        <v>4</v>
      </c>
      <c r="B5835" s="4" t="s">
        <v>5</v>
      </c>
      <c r="C5835" s="4" t="s">
        <v>10</v>
      </c>
    </row>
    <row r="5836" spans="1:8">
      <c r="A5836" t="n">
        <v>49630</v>
      </c>
      <c r="B5836" s="30" t="n">
        <v>16</v>
      </c>
      <c r="C5836" s="7" t="n">
        <v>0</v>
      </c>
    </row>
    <row r="5837" spans="1:8">
      <c r="A5837" t="s">
        <v>4</v>
      </c>
      <c r="B5837" s="4" t="s">
        <v>5</v>
      </c>
      <c r="C5837" s="4" t="s">
        <v>10</v>
      </c>
      <c r="D5837" s="4" t="s">
        <v>13</v>
      </c>
      <c r="E5837" s="4" t="s">
        <v>9</v>
      </c>
      <c r="F5837" s="4" t="s">
        <v>37</v>
      </c>
      <c r="G5837" s="4" t="s">
        <v>13</v>
      </c>
      <c r="H5837" s="4" t="s">
        <v>13</v>
      </c>
      <c r="I5837" s="4" t="s">
        <v>13</v>
      </c>
      <c r="J5837" s="4" t="s">
        <v>9</v>
      </c>
      <c r="K5837" s="4" t="s">
        <v>37</v>
      </c>
      <c r="L5837" s="4" t="s">
        <v>13</v>
      </c>
      <c r="M5837" s="4" t="s">
        <v>13</v>
      </c>
    </row>
    <row r="5838" spans="1:8">
      <c r="A5838" t="n">
        <v>49633</v>
      </c>
      <c r="B5838" s="37" t="n">
        <v>26</v>
      </c>
      <c r="C5838" s="7" t="n">
        <v>16</v>
      </c>
      <c r="D5838" s="7" t="n">
        <v>17</v>
      </c>
      <c r="E5838" s="7" t="n">
        <v>60786</v>
      </c>
      <c r="F5838" s="7" t="s">
        <v>495</v>
      </c>
      <c r="G5838" s="7" t="n">
        <v>2</v>
      </c>
      <c r="H5838" s="7" t="n">
        <v>3</v>
      </c>
      <c r="I5838" s="7" t="n">
        <v>17</v>
      </c>
      <c r="J5838" s="7" t="n">
        <v>60787</v>
      </c>
      <c r="K5838" s="7" t="s">
        <v>496</v>
      </c>
      <c r="L5838" s="7" t="n">
        <v>2</v>
      </c>
      <c r="M5838" s="7" t="n">
        <v>0</v>
      </c>
    </row>
    <row r="5839" spans="1:8">
      <c r="A5839" t="s">
        <v>4</v>
      </c>
      <c r="B5839" s="4" t="s">
        <v>5</v>
      </c>
    </row>
    <row r="5840" spans="1:8">
      <c r="A5840" t="n">
        <v>49756</v>
      </c>
      <c r="B5840" s="28" t="n">
        <v>28</v>
      </c>
    </row>
    <row r="5841" spans="1:13">
      <c r="A5841" t="s">
        <v>4</v>
      </c>
      <c r="B5841" s="4" t="s">
        <v>5</v>
      </c>
      <c r="C5841" s="4" t="s">
        <v>10</v>
      </c>
      <c r="D5841" s="4" t="s">
        <v>13</v>
      </c>
      <c r="E5841" s="4" t="s">
        <v>13</v>
      </c>
      <c r="F5841" s="4" t="s">
        <v>6</v>
      </c>
    </row>
    <row r="5842" spans="1:13">
      <c r="A5842" t="n">
        <v>49757</v>
      </c>
      <c r="B5842" s="53" t="n">
        <v>20</v>
      </c>
      <c r="C5842" s="7" t="n">
        <v>0</v>
      </c>
      <c r="D5842" s="7" t="n">
        <v>2</v>
      </c>
      <c r="E5842" s="7" t="n">
        <v>10</v>
      </c>
      <c r="F5842" s="7" t="s">
        <v>200</v>
      </c>
    </row>
    <row r="5843" spans="1:13">
      <c r="A5843" t="s">
        <v>4</v>
      </c>
      <c r="B5843" s="4" t="s">
        <v>5</v>
      </c>
      <c r="C5843" s="4" t="s">
        <v>10</v>
      </c>
    </row>
    <row r="5844" spans="1:13">
      <c r="A5844" t="n">
        <v>49778</v>
      </c>
      <c r="B5844" s="30" t="n">
        <v>16</v>
      </c>
      <c r="C5844" s="7" t="n">
        <v>500</v>
      </c>
    </row>
    <row r="5845" spans="1:13">
      <c r="A5845" t="s">
        <v>4</v>
      </c>
      <c r="B5845" s="4" t="s">
        <v>5</v>
      </c>
      <c r="C5845" s="4" t="s">
        <v>13</v>
      </c>
      <c r="D5845" s="4" t="s">
        <v>10</v>
      </c>
      <c r="E5845" s="4" t="s">
        <v>6</v>
      </c>
    </row>
    <row r="5846" spans="1:13">
      <c r="A5846" t="n">
        <v>49781</v>
      </c>
      <c r="B5846" s="36" t="n">
        <v>51</v>
      </c>
      <c r="C5846" s="7" t="n">
        <v>4</v>
      </c>
      <c r="D5846" s="7" t="n">
        <v>0</v>
      </c>
      <c r="E5846" s="7" t="s">
        <v>113</v>
      </c>
    </row>
    <row r="5847" spans="1:13">
      <c r="A5847" t="s">
        <v>4</v>
      </c>
      <c r="B5847" s="4" t="s">
        <v>5</v>
      </c>
      <c r="C5847" s="4" t="s">
        <v>10</v>
      </c>
    </row>
    <row r="5848" spans="1:13">
      <c r="A5848" t="n">
        <v>49795</v>
      </c>
      <c r="B5848" s="30" t="n">
        <v>16</v>
      </c>
      <c r="C5848" s="7" t="n">
        <v>0</v>
      </c>
    </row>
    <row r="5849" spans="1:13">
      <c r="A5849" t="s">
        <v>4</v>
      </c>
      <c r="B5849" s="4" t="s">
        <v>5</v>
      </c>
      <c r="C5849" s="4" t="s">
        <v>10</v>
      </c>
      <c r="D5849" s="4" t="s">
        <v>13</v>
      </c>
      <c r="E5849" s="4" t="s">
        <v>9</v>
      </c>
      <c r="F5849" s="4" t="s">
        <v>37</v>
      </c>
      <c r="G5849" s="4" t="s">
        <v>13</v>
      </c>
      <c r="H5849" s="4" t="s">
        <v>13</v>
      </c>
    </row>
    <row r="5850" spans="1:13">
      <c r="A5850" t="n">
        <v>49798</v>
      </c>
      <c r="B5850" s="37" t="n">
        <v>26</v>
      </c>
      <c r="C5850" s="7" t="n">
        <v>0</v>
      </c>
      <c r="D5850" s="7" t="n">
        <v>17</v>
      </c>
      <c r="E5850" s="7" t="n">
        <v>60788</v>
      </c>
      <c r="F5850" s="7" t="s">
        <v>497</v>
      </c>
      <c r="G5850" s="7" t="n">
        <v>2</v>
      </c>
      <c r="H5850" s="7" t="n">
        <v>0</v>
      </c>
    </row>
    <row r="5851" spans="1:13">
      <c r="A5851" t="s">
        <v>4</v>
      </c>
      <c r="B5851" s="4" t="s">
        <v>5</v>
      </c>
    </row>
    <row r="5852" spans="1:13">
      <c r="A5852" t="n">
        <v>49819</v>
      </c>
      <c r="B5852" s="28" t="n">
        <v>28</v>
      </c>
    </row>
    <row r="5853" spans="1:13">
      <c r="A5853" t="s">
        <v>4</v>
      </c>
      <c r="B5853" s="4" t="s">
        <v>5</v>
      </c>
      <c r="C5853" s="4" t="s">
        <v>13</v>
      </c>
      <c r="D5853" s="4" t="s">
        <v>13</v>
      </c>
      <c r="E5853" s="4" t="s">
        <v>13</v>
      </c>
      <c r="F5853" s="4" t="s">
        <v>22</v>
      </c>
      <c r="G5853" s="4" t="s">
        <v>22</v>
      </c>
      <c r="H5853" s="4" t="s">
        <v>22</v>
      </c>
      <c r="I5853" s="4" t="s">
        <v>22</v>
      </c>
      <c r="J5853" s="4" t="s">
        <v>22</v>
      </c>
    </row>
    <row r="5854" spans="1:13">
      <c r="A5854" t="n">
        <v>49820</v>
      </c>
      <c r="B5854" s="52" t="n">
        <v>76</v>
      </c>
      <c r="C5854" s="7" t="n">
        <v>2</v>
      </c>
      <c r="D5854" s="7" t="n">
        <v>1</v>
      </c>
      <c r="E5854" s="7" t="n">
        <v>0</v>
      </c>
      <c r="F5854" s="7" t="n">
        <v>0.800000011920929</v>
      </c>
      <c r="G5854" s="7" t="n">
        <v>0.800000011920929</v>
      </c>
      <c r="H5854" s="7" t="n">
        <v>0</v>
      </c>
      <c r="I5854" s="7" t="n">
        <v>0</v>
      </c>
      <c r="J5854" s="7" t="n">
        <v>0</v>
      </c>
    </row>
    <row r="5855" spans="1:13">
      <c r="A5855" t="s">
        <v>4</v>
      </c>
      <c r="B5855" s="4" t="s">
        <v>5</v>
      </c>
      <c r="C5855" s="4" t="s">
        <v>13</v>
      </c>
      <c r="D5855" s="4" t="s">
        <v>13</v>
      </c>
      <c r="E5855" s="4" t="s">
        <v>13</v>
      </c>
      <c r="F5855" s="4" t="s">
        <v>22</v>
      </c>
      <c r="G5855" s="4" t="s">
        <v>22</v>
      </c>
      <c r="H5855" s="4" t="s">
        <v>22</v>
      </c>
      <c r="I5855" s="4" t="s">
        <v>22</v>
      </c>
      <c r="J5855" s="4" t="s">
        <v>22</v>
      </c>
    </row>
    <row r="5856" spans="1:13">
      <c r="A5856" t="n">
        <v>49844</v>
      </c>
      <c r="B5856" s="52" t="n">
        <v>76</v>
      </c>
      <c r="C5856" s="7" t="n">
        <v>2</v>
      </c>
      <c r="D5856" s="7" t="n">
        <v>0</v>
      </c>
      <c r="E5856" s="7" t="n">
        <v>0</v>
      </c>
      <c r="F5856" s="7" t="n">
        <v>834</v>
      </c>
      <c r="G5856" s="7" t="n">
        <v>982</v>
      </c>
      <c r="H5856" s="7" t="n">
        <v>0</v>
      </c>
      <c r="I5856" s="7" t="n">
        <v>0</v>
      </c>
      <c r="J5856" s="7" t="n">
        <v>0</v>
      </c>
    </row>
    <row r="5857" spans="1:10">
      <c r="A5857" t="s">
        <v>4</v>
      </c>
      <c r="B5857" s="4" t="s">
        <v>5</v>
      </c>
      <c r="C5857" s="4" t="s">
        <v>13</v>
      </c>
      <c r="D5857" s="4" t="s">
        <v>13</v>
      </c>
    </row>
    <row r="5858" spans="1:10">
      <c r="A5858" t="n">
        <v>49868</v>
      </c>
      <c r="B5858" s="57" t="n">
        <v>77</v>
      </c>
      <c r="C5858" s="7" t="n">
        <v>2</v>
      </c>
      <c r="D5858" s="7" t="n">
        <v>1</v>
      </c>
    </row>
    <row r="5859" spans="1:10">
      <c r="A5859" t="s">
        <v>4</v>
      </c>
      <c r="B5859" s="4" t="s">
        <v>5</v>
      </c>
      <c r="C5859" s="4" t="s">
        <v>13</v>
      </c>
      <c r="D5859" s="4" t="s">
        <v>13</v>
      </c>
    </row>
    <row r="5860" spans="1:10">
      <c r="A5860" t="n">
        <v>49871</v>
      </c>
      <c r="B5860" s="57" t="n">
        <v>77</v>
      </c>
      <c r="C5860" s="7" t="n">
        <v>2</v>
      </c>
      <c r="D5860" s="7" t="n">
        <v>0</v>
      </c>
    </row>
    <row r="5861" spans="1:10">
      <c r="A5861" t="s">
        <v>4</v>
      </c>
      <c r="B5861" s="4" t="s">
        <v>5</v>
      </c>
      <c r="C5861" s="4" t="s">
        <v>13</v>
      </c>
      <c r="D5861" s="4" t="s">
        <v>13</v>
      </c>
      <c r="E5861" s="4" t="s">
        <v>13</v>
      </c>
      <c r="F5861" s="4" t="s">
        <v>22</v>
      </c>
      <c r="G5861" s="4" t="s">
        <v>22</v>
      </c>
      <c r="H5861" s="4" t="s">
        <v>22</v>
      </c>
      <c r="I5861" s="4" t="s">
        <v>22</v>
      </c>
      <c r="J5861" s="4" t="s">
        <v>22</v>
      </c>
    </row>
    <row r="5862" spans="1:10">
      <c r="A5862" t="n">
        <v>49874</v>
      </c>
      <c r="B5862" s="52" t="n">
        <v>76</v>
      </c>
      <c r="C5862" s="7" t="n">
        <v>2</v>
      </c>
      <c r="D5862" s="7" t="n">
        <v>3</v>
      </c>
      <c r="E5862" s="7" t="n">
        <v>0</v>
      </c>
      <c r="F5862" s="7" t="n">
        <v>1</v>
      </c>
      <c r="G5862" s="7" t="n">
        <v>1</v>
      </c>
      <c r="H5862" s="7" t="n">
        <v>1</v>
      </c>
      <c r="I5862" s="7" t="n">
        <v>1</v>
      </c>
      <c r="J5862" s="7" t="n">
        <v>1000</v>
      </c>
    </row>
    <row r="5863" spans="1:10">
      <c r="A5863" t="s">
        <v>4</v>
      </c>
      <c r="B5863" s="4" t="s">
        <v>5</v>
      </c>
      <c r="C5863" s="4" t="s">
        <v>10</v>
      </c>
    </row>
    <row r="5864" spans="1:10">
      <c r="A5864" t="n">
        <v>49898</v>
      </c>
      <c r="B5864" s="30" t="n">
        <v>16</v>
      </c>
      <c r="C5864" s="7" t="n">
        <v>1500</v>
      </c>
    </row>
    <row r="5865" spans="1:10">
      <c r="A5865" t="s">
        <v>4</v>
      </c>
      <c r="B5865" s="4" t="s">
        <v>5</v>
      </c>
      <c r="C5865" s="4" t="s">
        <v>13</v>
      </c>
      <c r="D5865" s="4" t="s">
        <v>13</v>
      </c>
      <c r="E5865" s="4" t="s">
        <v>13</v>
      </c>
      <c r="F5865" s="4" t="s">
        <v>22</v>
      </c>
      <c r="G5865" s="4" t="s">
        <v>22</v>
      </c>
      <c r="H5865" s="4" t="s">
        <v>22</v>
      </c>
      <c r="I5865" s="4" t="s">
        <v>22</v>
      </c>
      <c r="J5865" s="4" t="s">
        <v>22</v>
      </c>
    </row>
    <row r="5866" spans="1:10">
      <c r="A5866" t="n">
        <v>49901</v>
      </c>
      <c r="B5866" s="52" t="n">
        <v>76</v>
      </c>
      <c r="C5866" s="7" t="n">
        <v>2</v>
      </c>
      <c r="D5866" s="7" t="n">
        <v>1</v>
      </c>
      <c r="E5866" s="7" t="n">
        <v>3</v>
      </c>
      <c r="F5866" s="7" t="n">
        <v>1</v>
      </c>
      <c r="G5866" s="7" t="n">
        <v>1</v>
      </c>
      <c r="H5866" s="7" t="n">
        <v>7000</v>
      </c>
      <c r="I5866" s="7" t="n">
        <v>0</v>
      </c>
      <c r="J5866" s="7" t="n">
        <v>0</v>
      </c>
    </row>
    <row r="5867" spans="1:10">
      <c r="A5867" t="s">
        <v>4</v>
      </c>
      <c r="B5867" s="4" t="s">
        <v>5</v>
      </c>
      <c r="C5867" s="4" t="s">
        <v>13</v>
      </c>
      <c r="D5867" s="4" t="s">
        <v>13</v>
      </c>
      <c r="E5867" s="4" t="s">
        <v>13</v>
      </c>
      <c r="F5867" s="4" t="s">
        <v>22</v>
      </c>
      <c r="G5867" s="4" t="s">
        <v>22</v>
      </c>
      <c r="H5867" s="4" t="s">
        <v>22</v>
      </c>
      <c r="I5867" s="4" t="s">
        <v>22</v>
      </c>
      <c r="J5867" s="4" t="s">
        <v>22</v>
      </c>
    </row>
    <row r="5868" spans="1:10">
      <c r="A5868" t="n">
        <v>49925</v>
      </c>
      <c r="B5868" s="52" t="n">
        <v>76</v>
      </c>
      <c r="C5868" s="7" t="n">
        <v>2</v>
      </c>
      <c r="D5868" s="7" t="n">
        <v>0</v>
      </c>
      <c r="E5868" s="7" t="n">
        <v>3</v>
      </c>
      <c r="F5868" s="7" t="n">
        <v>640</v>
      </c>
      <c r="G5868" s="7" t="n">
        <v>360</v>
      </c>
      <c r="H5868" s="7" t="n">
        <v>7000</v>
      </c>
      <c r="I5868" s="7" t="n">
        <v>0</v>
      </c>
      <c r="J5868" s="7" t="n">
        <v>0</v>
      </c>
    </row>
    <row r="5869" spans="1:10">
      <c r="A5869" t="s">
        <v>4</v>
      </c>
      <c r="B5869" s="4" t="s">
        <v>5</v>
      </c>
      <c r="C5869" s="4" t="s">
        <v>10</v>
      </c>
    </row>
    <row r="5870" spans="1:10">
      <c r="A5870" t="n">
        <v>49949</v>
      </c>
      <c r="B5870" s="30" t="n">
        <v>16</v>
      </c>
      <c r="C5870" s="7" t="n">
        <v>500</v>
      </c>
    </row>
    <row r="5871" spans="1:10">
      <c r="A5871" t="s">
        <v>4</v>
      </c>
      <c r="B5871" s="4" t="s">
        <v>5</v>
      </c>
      <c r="C5871" s="4" t="s">
        <v>13</v>
      </c>
      <c r="D5871" s="4" t="s">
        <v>10</v>
      </c>
      <c r="E5871" s="4" t="s">
        <v>10</v>
      </c>
      <c r="F5871" s="4" t="s">
        <v>13</v>
      </c>
    </row>
    <row r="5872" spans="1:10">
      <c r="A5872" t="n">
        <v>49952</v>
      </c>
      <c r="B5872" s="26" t="n">
        <v>25</v>
      </c>
      <c r="C5872" s="7" t="n">
        <v>1</v>
      </c>
      <c r="D5872" s="7" t="n">
        <v>60</v>
      </c>
      <c r="E5872" s="7" t="n">
        <v>640</v>
      </c>
      <c r="F5872" s="7" t="n">
        <v>1</v>
      </c>
    </row>
    <row r="5873" spans="1:10">
      <c r="A5873" t="s">
        <v>4</v>
      </c>
      <c r="B5873" s="4" t="s">
        <v>5</v>
      </c>
      <c r="C5873" s="4" t="s">
        <v>13</v>
      </c>
      <c r="D5873" s="4" t="s">
        <v>10</v>
      </c>
      <c r="E5873" s="4" t="s">
        <v>6</v>
      </c>
    </row>
    <row r="5874" spans="1:10">
      <c r="A5874" t="n">
        <v>49959</v>
      </c>
      <c r="B5874" s="36" t="n">
        <v>51</v>
      </c>
      <c r="C5874" s="7" t="n">
        <v>4</v>
      </c>
      <c r="D5874" s="7" t="n">
        <v>0</v>
      </c>
      <c r="E5874" s="7" t="s">
        <v>255</v>
      </c>
    </row>
    <row r="5875" spans="1:10">
      <c r="A5875" t="s">
        <v>4</v>
      </c>
      <c r="B5875" s="4" t="s">
        <v>5</v>
      </c>
      <c r="C5875" s="4" t="s">
        <v>10</v>
      </c>
    </row>
    <row r="5876" spans="1:10">
      <c r="A5876" t="n">
        <v>49972</v>
      </c>
      <c r="B5876" s="30" t="n">
        <v>16</v>
      </c>
      <c r="C5876" s="7" t="n">
        <v>0</v>
      </c>
    </row>
    <row r="5877" spans="1:10">
      <c r="A5877" t="s">
        <v>4</v>
      </c>
      <c r="B5877" s="4" t="s">
        <v>5</v>
      </c>
      <c r="C5877" s="4" t="s">
        <v>10</v>
      </c>
      <c r="D5877" s="4" t="s">
        <v>13</v>
      </c>
      <c r="E5877" s="4" t="s">
        <v>9</v>
      </c>
      <c r="F5877" s="4" t="s">
        <v>37</v>
      </c>
      <c r="G5877" s="4" t="s">
        <v>13</v>
      </c>
      <c r="H5877" s="4" t="s">
        <v>13</v>
      </c>
      <c r="I5877" s="4" t="s">
        <v>13</v>
      </c>
      <c r="J5877" s="4" t="s">
        <v>9</v>
      </c>
      <c r="K5877" s="4" t="s">
        <v>37</v>
      </c>
      <c r="L5877" s="4" t="s">
        <v>13</v>
      </c>
      <c r="M5877" s="4" t="s">
        <v>13</v>
      </c>
      <c r="N5877" s="4" t="s">
        <v>13</v>
      </c>
      <c r="O5877" s="4" t="s">
        <v>9</v>
      </c>
      <c r="P5877" s="4" t="s">
        <v>37</v>
      </c>
      <c r="Q5877" s="4" t="s">
        <v>13</v>
      </c>
      <c r="R5877" s="4" t="s">
        <v>13</v>
      </c>
    </row>
    <row r="5878" spans="1:10">
      <c r="A5878" t="n">
        <v>49975</v>
      </c>
      <c r="B5878" s="37" t="n">
        <v>26</v>
      </c>
      <c r="C5878" s="7" t="n">
        <v>0</v>
      </c>
      <c r="D5878" s="7" t="n">
        <v>17</v>
      </c>
      <c r="E5878" s="7" t="n">
        <v>60789</v>
      </c>
      <c r="F5878" s="7" t="s">
        <v>498</v>
      </c>
      <c r="G5878" s="7" t="n">
        <v>2</v>
      </c>
      <c r="H5878" s="7" t="n">
        <v>3</v>
      </c>
      <c r="I5878" s="7" t="n">
        <v>17</v>
      </c>
      <c r="J5878" s="7" t="n">
        <v>60790</v>
      </c>
      <c r="K5878" s="7" t="s">
        <v>499</v>
      </c>
      <c r="L5878" s="7" t="n">
        <v>2</v>
      </c>
      <c r="M5878" s="7" t="n">
        <v>3</v>
      </c>
      <c r="N5878" s="7" t="n">
        <v>17</v>
      </c>
      <c r="O5878" s="7" t="n">
        <v>60791</v>
      </c>
      <c r="P5878" s="7" t="s">
        <v>500</v>
      </c>
      <c r="Q5878" s="7" t="n">
        <v>2</v>
      </c>
      <c r="R5878" s="7" t="n">
        <v>0</v>
      </c>
    </row>
    <row r="5879" spans="1:10">
      <c r="A5879" t="s">
        <v>4</v>
      </c>
      <c r="B5879" s="4" t="s">
        <v>5</v>
      </c>
    </row>
    <row r="5880" spans="1:10">
      <c r="A5880" t="n">
        <v>50135</v>
      </c>
      <c r="B5880" s="28" t="n">
        <v>28</v>
      </c>
    </row>
    <row r="5881" spans="1:10">
      <c r="A5881" t="s">
        <v>4</v>
      </c>
      <c r="B5881" s="4" t="s">
        <v>5</v>
      </c>
      <c r="C5881" s="4" t="s">
        <v>13</v>
      </c>
      <c r="D5881" s="4" t="s">
        <v>13</v>
      </c>
    </row>
    <row r="5882" spans="1:10">
      <c r="A5882" t="n">
        <v>50136</v>
      </c>
      <c r="B5882" s="57" t="n">
        <v>77</v>
      </c>
      <c r="C5882" s="7" t="n">
        <v>2</v>
      </c>
      <c r="D5882" s="7" t="n">
        <v>0</v>
      </c>
    </row>
    <row r="5883" spans="1:10">
      <c r="A5883" t="s">
        <v>4</v>
      </c>
      <c r="B5883" s="4" t="s">
        <v>5</v>
      </c>
      <c r="C5883" s="4" t="s">
        <v>13</v>
      </c>
      <c r="D5883" s="4" t="s">
        <v>13</v>
      </c>
    </row>
    <row r="5884" spans="1:10">
      <c r="A5884" t="n">
        <v>50139</v>
      </c>
      <c r="B5884" s="57" t="n">
        <v>77</v>
      </c>
      <c r="C5884" s="7" t="n">
        <v>2</v>
      </c>
      <c r="D5884" s="7" t="n">
        <v>1</v>
      </c>
    </row>
    <row r="5885" spans="1:10">
      <c r="A5885" t="s">
        <v>4</v>
      </c>
      <c r="B5885" s="4" t="s">
        <v>5</v>
      </c>
      <c r="C5885" s="4" t="s">
        <v>13</v>
      </c>
      <c r="D5885" s="4" t="s">
        <v>13</v>
      </c>
      <c r="E5885" s="4" t="s">
        <v>13</v>
      </c>
      <c r="F5885" s="4" t="s">
        <v>22</v>
      </c>
      <c r="G5885" s="4" t="s">
        <v>22</v>
      </c>
      <c r="H5885" s="4" t="s">
        <v>22</v>
      </c>
      <c r="I5885" s="4" t="s">
        <v>22</v>
      </c>
      <c r="J5885" s="4" t="s">
        <v>22</v>
      </c>
    </row>
    <row r="5886" spans="1:10">
      <c r="A5886" t="n">
        <v>50142</v>
      </c>
      <c r="B5886" s="52" t="n">
        <v>76</v>
      </c>
      <c r="C5886" s="7" t="n">
        <v>3</v>
      </c>
      <c r="D5886" s="7" t="n">
        <v>1</v>
      </c>
      <c r="E5886" s="7" t="n">
        <v>0</v>
      </c>
      <c r="F5886" s="7" t="n">
        <v>1.20000004768372</v>
      </c>
      <c r="G5886" s="7" t="n">
        <v>1.20000004768372</v>
      </c>
      <c r="H5886" s="7" t="n">
        <v>0</v>
      </c>
      <c r="I5886" s="7" t="n">
        <v>0</v>
      </c>
      <c r="J5886" s="7" t="n">
        <v>0</v>
      </c>
    </row>
    <row r="5887" spans="1:10">
      <c r="A5887" t="s">
        <v>4</v>
      </c>
      <c r="B5887" s="4" t="s">
        <v>5</v>
      </c>
      <c r="C5887" s="4" t="s">
        <v>13</v>
      </c>
      <c r="D5887" s="4" t="s">
        <v>13</v>
      </c>
      <c r="E5887" s="4" t="s">
        <v>13</v>
      </c>
      <c r="F5887" s="4" t="s">
        <v>22</v>
      </c>
      <c r="G5887" s="4" t="s">
        <v>22</v>
      </c>
      <c r="H5887" s="4" t="s">
        <v>22</v>
      </c>
      <c r="I5887" s="4" t="s">
        <v>22</v>
      </c>
      <c r="J5887" s="4" t="s">
        <v>22</v>
      </c>
    </row>
    <row r="5888" spans="1:10">
      <c r="A5888" t="n">
        <v>50166</v>
      </c>
      <c r="B5888" s="52" t="n">
        <v>76</v>
      </c>
      <c r="C5888" s="7" t="n">
        <v>3</v>
      </c>
      <c r="D5888" s="7" t="n">
        <v>0</v>
      </c>
      <c r="E5888" s="7" t="n">
        <v>0</v>
      </c>
      <c r="F5888" s="7" t="n">
        <v>640</v>
      </c>
      <c r="G5888" s="7" t="n">
        <v>360</v>
      </c>
      <c r="H5888" s="7" t="n">
        <v>0</v>
      </c>
      <c r="I5888" s="7" t="n">
        <v>0</v>
      </c>
      <c r="J5888" s="7" t="n">
        <v>0</v>
      </c>
    </row>
    <row r="5889" spans="1:18">
      <c r="A5889" t="s">
        <v>4</v>
      </c>
      <c r="B5889" s="4" t="s">
        <v>5</v>
      </c>
      <c r="C5889" s="4" t="s">
        <v>13</v>
      </c>
      <c r="D5889" s="4" t="s">
        <v>13</v>
      </c>
    </row>
    <row r="5890" spans="1:18">
      <c r="A5890" t="n">
        <v>50190</v>
      </c>
      <c r="B5890" s="57" t="n">
        <v>77</v>
      </c>
      <c r="C5890" s="7" t="n">
        <v>3</v>
      </c>
      <c r="D5890" s="7" t="n">
        <v>1</v>
      </c>
    </row>
    <row r="5891" spans="1:18">
      <c r="A5891" t="s">
        <v>4</v>
      </c>
      <c r="B5891" s="4" t="s">
        <v>5</v>
      </c>
      <c r="C5891" s="4" t="s">
        <v>13</v>
      </c>
      <c r="D5891" s="4" t="s">
        <v>13</v>
      </c>
    </row>
    <row r="5892" spans="1:18">
      <c r="A5892" t="n">
        <v>50193</v>
      </c>
      <c r="B5892" s="57" t="n">
        <v>77</v>
      </c>
      <c r="C5892" s="7" t="n">
        <v>3</v>
      </c>
      <c r="D5892" s="7" t="n">
        <v>0</v>
      </c>
    </row>
    <row r="5893" spans="1:18">
      <c r="A5893" t="s">
        <v>4</v>
      </c>
      <c r="B5893" s="4" t="s">
        <v>5</v>
      </c>
      <c r="C5893" s="4" t="s">
        <v>13</v>
      </c>
      <c r="D5893" s="4" t="s">
        <v>13</v>
      </c>
      <c r="E5893" s="4" t="s">
        <v>13</v>
      </c>
      <c r="F5893" s="4" t="s">
        <v>22</v>
      </c>
      <c r="G5893" s="4" t="s">
        <v>22</v>
      </c>
      <c r="H5893" s="4" t="s">
        <v>22</v>
      </c>
      <c r="I5893" s="4" t="s">
        <v>22</v>
      </c>
      <c r="J5893" s="4" t="s">
        <v>22</v>
      </c>
    </row>
    <row r="5894" spans="1:18">
      <c r="A5894" t="n">
        <v>50196</v>
      </c>
      <c r="B5894" s="52" t="n">
        <v>76</v>
      </c>
      <c r="C5894" s="7" t="n">
        <v>3</v>
      </c>
      <c r="D5894" s="7" t="n">
        <v>3</v>
      </c>
      <c r="E5894" s="7" t="n">
        <v>3</v>
      </c>
      <c r="F5894" s="7" t="n">
        <v>1</v>
      </c>
      <c r="G5894" s="7" t="n">
        <v>1</v>
      </c>
      <c r="H5894" s="7" t="n">
        <v>1</v>
      </c>
      <c r="I5894" s="7" t="n">
        <v>1</v>
      </c>
      <c r="J5894" s="7" t="n">
        <v>500</v>
      </c>
    </row>
    <row r="5895" spans="1:18">
      <c r="A5895" t="s">
        <v>4</v>
      </c>
      <c r="B5895" s="4" t="s">
        <v>5</v>
      </c>
      <c r="C5895" s="4" t="s">
        <v>13</v>
      </c>
      <c r="D5895" s="4" t="s">
        <v>13</v>
      </c>
      <c r="E5895" s="4" t="s">
        <v>13</v>
      </c>
      <c r="F5895" s="4" t="s">
        <v>22</v>
      </c>
      <c r="G5895" s="4" t="s">
        <v>22</v>
      </c>
      <c r="H5895" s="4" t="s">
        <v>22</v>
      </c>
      <c r="I5895" s="4" t="s">
        <v>22</v>
      </c>
      <c r="J5895" s="4" t="s">
        <v>22</v>
      </c>
    </row>
    <row r="5896" spans="1:18">
      <c r="A5896" t="n">
        <v>50220</v>
      </c>
      <c r="B5896" s="52" t="n">
        <v>76</v>
      </c>
      <c r="C5896" s="7" t="n">
        <v>3</v>
      </c>
      <c r="D5896" s="7" t="n">
        <v>1</v>
      </c>
      <c r="E5896" s="7" t="n">
        <v>3</v>
      </c>
      <c r="F5896" s="7" t="n">
        <v>1</v>
      </c>
      <c r="G5896" s="7" t="n">
        <v>1</v>
      </c>
      <c r="H5896" s="7" t="n">
        <v>500</v>
      </c>
      <c r="I5896" s="7" t="n">
        <v>0</v>
      </c>
      <c r="J5896" s="7" t="n">
        <v>0</v>
      </c>
    </row>
    <row r="5897" spans="1:18">
      <c r="A5897" t="s">
        <v>4</v>
      </c>
      <c r="B5897" s="4" t="s">
        <v>5</v>
      </c>
      <c r="C5897" s="4" t="s">
        <v>10</v>
      </c>
    </row>
    <row r="5898" spans="1:18">
      <c r="A5898" t="n">
        <v>50244</v>
      </c>
      <c r="B5898" s="30" t="n">
        <v>16</v>
      </c>
      <c r="C5898" s="7" t="n">
        <v>1500</v>
      </c>
    </row>
    <row r="5899" spans="1:18">
      <c r="A5899" t="s">
        <v>4</v>
      </c>
      <c r="B5899" s="4" t="s">
        <v>5</v>
      </c>
      <c r="C5899" s="4" t="s">
        <v>13</v>
      </c>
      <c r="D5899" s="4" t="s">
        <v>10</v>
      </c>
      <c r="E5899" s="4" t="s">
        <v>10</v>
      </c>
      <c r="F5899" s="4" t="s">
        <v>13</v>
      </c>
    </row>
    <row r="5900" spans="1:18">
      <c r="A5900" t="n">
        <v>50247</v>
      </c>
      <c r="B5900" s="26" t="n">
        <v>25</v>
      </c>
      <c r="C5900" s="7" t="n">
        <v>1</v>
      </c>
      <c r="D5900" s="7" t="n">
        <v>60</v>
      </c>
      <c r="E5900" s="7" t="n">
        <v>640</v>
      </c>
      <c r="F5900" s="7" t="n">
        <v>2</v>
      </c>
    </row>
    <row r="5901" spans="1:18">
      <c r="A5901" t="s">
        <v>4</v>
      </c>
      <c r="B5901" s="4" t="s">
        <v>5</v>
      </c>
      <c r="C5901" s="4" t="s">
        <v>13</v>
      </c>
      <c r="D5901" s="4" t="s">
        <v>10</v>
      </c>
      <c r="E5901" s="4" t="s">
        <v>6</v>
      </c>
    </row>
    <row r="5902" spans="1:18">
      <c r="A5902" t="n">
        <v>50254</v>
      </c>
      <c r="B5902" s="36" t="n">
        <v>51</v>
      </c>
      <c r="C5902" s="7" t="n">
        <v>4</v>
      </c>
      <c r="D5902" s="7" t="n">
        <v>16</v>
      </c>
      <c r="E5902" s="7" t="s">
        <v>347</v>
      </c>
    </row>
    <row r="5903" spans="1:18">
      <c r="A5903" t="s">
        <v>4</v>
      </c>
      <c r="B5903" s="4" t="s">
        <v>5</v>
      </c>
      <c r="C5903" s="4" t="s">
        <v>10</v>
      </c>
    </row>
    <row r="5904" spans="1:18">
      <c r="A5904" t="n">
        <v>50268</v>
      </c>
      <c r="B5904" s="30" t="n">
        <v>16</v>
      </c>
      <c r="C5904" s="7" t="n">
        <v>0</v>
      </c>
    </row>
    <row r="5905" spans="1:10">
      <c r="A5905" t="s">
        <v>4</v>
      </c>
      <c r="B5905" s="4" t="s">
        <v>5</v>
      </c>
      <c r="C5905" s="4" t="s">
        <v>10</v>
      </c>
      <c r="D5905" s="4" t="s">
        <v>13</v>
      </c>
      <c r="E5905" s="4" t="s">
        <v>9</v>
      </c>
      <c r="F5905" s="4" t="s">
        <v>37</v>
      </c>
      <c r="G5905" s="4" t="s">
        <v>13</v>
      </c>
      <c r="H5905" s="4" t="s">
        <v>13</v>
      </c>
      <c r="I5905" s="4" t="s">
        <v>13</v>
      </c>
      <c r="J5905" s="4" t="s">
        <v>9</v>
      </c>
      <c r="K5905" s="4" t="s">
        <v>37</v>
      </c>
      <c r="L5905" s="4" t="s">
        <v>13</v>
      </c>
      <c r="M5905" s="4" t="s">
        <v>13</v>
      </c>
    </row>
    <row r="5906" spans="1:10">
      <c r="A5906" t="n">
        <v>50271</v>
      </c>
      <c r="B5906" s="37" t="n">
        <v>26</v>
      </c>
      <c r="C5906" s="7" t="n">
        <v>16</v>
      </c>
      <c r="D5906" s="7" t="n">
        <v>17</v>
      </c>
      <c r="E5906" s="7" t="n">
        <v>60792</v>
      </c>
      <c r="F5906" s="7" t="s">
        <v>501</v>
      </c>
      <c r="G5906" s="7" t="n">
        <v>2</v>
      </c>
      <c r="H5906" s="7" t="n">
        <v>3</v>
      </c>
      <c r="I5906" s="7" t="n">
        <v>17</v>
      </c>
      <c r="J5906" s="7" t="n">
        <v>60793</v>
      </c>
      <c r="K5906" s="7" t="s">
        <v>502</v>
      </c>
      <c r="L5906" s="7" t="n">
        <v>2</v>
      </c>
      <c r="M5906" s="7" t="n">
        <v>0</v>
      </c>
    </row>
    <row r="5907" spans="1:10">
      <c r="A5907" t="s">
        <v>4</v>
      </c>
      <c r="B5907" s="4" t="s">
        <v>5</v>
      </c>
    </row>
    <row r="5908" spans="1:10">
      <c r="A5908" t="n">
        <v>50383</v>
      </c>
      <c r="B5908" s="28" t="n">
        <v>28</v>
      </c>
    </row>
    <row r="5909" spans="1:10">
      <c r="A5909" t="s">
        <v>4</v>
      </c>
      <c r="B5909" s="4" t="s">
        <v>5</v>
      </c>
      <c r="C5909" s="4" t="s">
        <v>13</v>
      </c>
      <c r="D5909" s="4" t="s">
        <v>10</v>
      </c>
      <c r="E5909" s="4" t="s">
        <v>10</v>
      </c>
      <c r="F5909" s="4" t="s">
        <v>13</v>
      </c>
    </row>
    <row r="5910" spans="1:10">
      <c r="A5910" t="n">
        <v>50384</v>
      </c>
      <c r="B5910" s="26" t="n">
        <v>25</v>
      </c>
      <c r="C5910" s="7" t="n">
        <v>1</v>
      </c>
      <c r="D5910" s="7" t="n">
        <v>65535</v>
      </c>
      <c r="E5910" s="7" t="n">
        <v>65535</v>
      </c>
      <c r="F5910" s="7" t="n">
        <v>0</v>
      </c>
    </row>
    <row r="5911" spans="1:10">
      <c r="A5911" t="s">
        <v>4</v>
      </c>
      <c r="B5911" s="4" t="s">
        <v>5</v>
      </c>
      <c r="C5911" s="4" t="s">
        <v>10</v>
      </c>
    </row>
    <row r="5912" spans="1:10">
      <c r="A5912" t="n">
        <v>50391</v>
      </c>
      <c r="B5912" s="30" t="n">
        <v>16</v>
      </c>
      <c r="C5912" s="7" t="n">
        <v>1000</v>
      </c>
    </row>
    <row r="5913" spans="1:10">
      <c r="A5913" t="s">
        <v>4</v>
      </c>
      <c r="B5913" s="4" t="s">
        <v>5</v>
      </c>
      <c r="C5913" s="4" t="s">
        <v>13</v>
      </c>
      <c r="D5913" s="4" t="s">
        <v>13</v>
      </c>
      <c r="E5913" s="4" t="s">
        <v>13</v>
      </c>
      <c r="F5913" s="4" t="s">
        <v>22</v>
      </c>
      <c r="G5913" s="4" t="s">
        <v>22</v>
      </c>
      <c r="H5913" s="4" t="s">
        <v>22</v>
      </c>
      <c r="I5913" s="4" t="s">
        <v>22</v>
      </c>
      <c r="J5913" s="4" t="s">
        <v>22</v>
      </c>
    </row>
    <row r="5914" spans="1:10">
      <c r="A5914" t="n">
        <v>50394</v>
      </c>
      <c r="B5914" s="52" t="n">
        <v>76</v>
      </c>
      <c r="C5914" s="7" t="n">
        <v>3</v>
      </c>
      <c r="D5914" s="7" t="n">
        <v>3</v>
      </c>
      <c r="E5914" s="7" t="n">
        <v>0</v>
      </c>
      <c r="F5914" s="7" t="n">
        <v>1</v>
      </c>
      <c r="G5914" s="7" t="n">
        <v>1</v>
      </c>
      <c r="H5914" s="7" t="n">
        <v>1</v>
      </c>
      <c r="I5914" s="7" t="n">
        <v>0</v>
      </c>
      <c r="J5914" s="7" t="n">
        <v>500</v>
      </c>
    </row>
    <row r="5915" spans="1:10">
      <c r="A5915" t="s">
        <v>4</v>
      </c>
      <c r="B5915" s="4" t="s">
        <v>5</v>
      </c>
      <c r="C5915" s="4" t="s">
        <v>13</v>
      </c>
      <c r="D5915" s="4" t="s">
        <v>13</v>
      </c>
    </row>
    <row r="5916" spans="1:10">
      <c r="A5916" t="n">
        <v>50418</v>
      </c>
      <c r="B5916" s="57" t="n">
        <v>77</v>
      </c>
      <c r="C5916" s="7" t="n">
        <v>1</v>
      </c>
      <c r="D5916" s="7" t="n">
        <v>3</v>
      </c>
    </row>
    <row r="5917" spans="1:10">
      <c r="A5917" t="s">
        <v>4</v>
      </c>
      <c r="B5917" s="4" t="s">
        <v>5</v>
      </c>
      <c r="C5917" s="4" t="s">
        <v>13</v>
      </c>
      <c r="D5917" s="4" t="s">
        <v>13</v>
      </c>
      <c r="E5917" s="4" t="s">
        <v>13</v>
      </c>
      <c r="F5917" s="4" t="s">
        <v>22</v>
      </c>
      <c r="G5917" s="4" t="s">
        <v>22</v>
      </c>
      <c r="H5917" s="4" t="s">
        <v>22</v>
      </c>
      <c r="I5917" s="4" t="s">
        <v>22</v>
      </c>
      <c r="J5917" s="4" t="s">
        <v>22</v>
      </c>
    </row>
    <row r="5918" spans="1:10">
      <c r="A5918" t="n">
        <v>50421</v>
      </c>
      <c r="B5918" s="52" t="n">
        <v>76</v>
      </c>
      <c r="C5918" s="7" t="n">
        <v>2</v>
      </c>
      <c r="D5918" s="7" t="n">
        <v>3</v>
      </c>
      <c r="E5918" s="7" t="n">
        <v>0</v>
      </c>
      <c r="F5918" s="7" t="n">
        <v>1</v>
      </c>
      <c r="G5918" s="7" t="n">
        <v>1</v>
      </c>
      <c r="H5918" s="7" t="n">
        <v>1</v>
      </c>
      <c r="I5918" s="7" t="n">
        <v>0</v>
      </c>
      <c r="J5918" s="7" t="n">
        <v>1000</v>
      </c>
    </row>
    <row r="5919" spans="1:10">
      <c r="A5919" t="s">
        <v>4</v>
      </c>
      <c r="B5919" s="4" t="s">
        <v>5</v>
      </c>
      <c r="C5919" s="4" t="s">
        <v>13</v>
      </c>
      <c r="D5919" s="4" t="s">
        <v>13</v>
      </c>
    </row>
    <row r="5920" spans="1:10">
      <c r="A5920" t="n">
        <v>50445</v>
      </c>
      <c r="B5920" s="57" t="n">
        <v>77</v>
      </c>
      <c r="C5920" s="7" t="n">
        <v>0</v>
      </c>
      <c r="D5920" s="7" t="n">
        <v>3</v>
      </c>
    </row>
    <row r="5921" spans="1:13">
      <c r="A5921" t="s">
        <v>4</v>
      </c>
      <c r="B5921" s="4" t="s">
        <v>5</v>
      </c>
      <c r="C5921" s="4" t="s">
        <v>13</v>
      </c>
      <c r="D5921" s="4" t="s">
        <v>10</v>
      </c>
      <c r="E5921" s="4" t="s">
        <v>6</v>
      </c>
    </row>
    <row r="5922" spans="1:13">
      <c r="A5922" t="n">
        <v>50448</v>
      </c>
      <c r="B5922" s="36" t="n">
        <v>51</v>
      </c>
      <c r="C5922" s="7" t="n">
        <v>4</v>
      </c>
      <c r="D5922" s="7" t="n">
        <v>7032</v>
      </c>
      <c r="E5922" s="7" t="s">
        <v>113</v>
      </c>
    </row>
    <row r="5923" spans="1:13">
      <c r="A5923" t="s">
        <v>4</v>
      </c>
      <c r="B5923" s="4" t="s">
        <v>5</v>
      </c>
      <c r="C5923" s="4" t="s">
        <v>10</v>
      </c>
    </row>
    <row r="5924" spans="1:13">
      <c r="A5924" t="n">
        <v>50462</v>
      </c>
      <c r="B5924" s="30" t="n">
        <v>16</v>
      </c>
      <c r="C5924" s="7" t="n">
        <v>0</v>
      </c>
    </row>
    <row r="5925" spans="1:13">
      <c r="A5925" t="s">
        <v>4</v>
      </c>
      <c r="B5925" s="4" t="s">
        <v>5</v>
      </c>
      <c r="C5925" s="4" t="s">
        <v>10</v>
      </c>
      <c r="D5925" s="4" t="s">
        <v>13</v>
      </c>
      <c r="E5925" s="4" t="s">
        <v>9</v>
      </c>
      <c r="F5925" s="4" t="s">
        <v>37</v>
      </c>
      <c r="G5925" s="4" t="s">
        <v>13</v>
      </c>
      <c r="H5925" s="4" t="s">
        <v>13</v>
      </c>
      <c r="I5925" s="4" t="s">
        <v>13</v>
      </c>
      <c r="J5925" s="4" t="s">
        <v>9</v>
      </c>
      <c r="K5925" s="4" t="s">
        <v>37</v>
      </c>
      <c r="L5925" s="4" t="s">
        <v>13</v>
      </c>
      <c r="M5925" s="4" t="s">
        <v>13</v>
      </c>
    </row>
    <row r="5926" spans="1:13">
      <c r="A5926" t="n">
        <v>50465</v>
      </c>
      <c r="B5926" s="37" t="n">
        <v>26</v>
      </c>
      <c r="C5926" s="7" t="n">
        <v>7032</v>
      </c>
      <c r="D5926" s="7" t="n">
        <v>17</v>
      </c>
      <c r="E5926" s="7" t="n">
        <v>60794</v>
      </c>
      <c r="F5926" s="7" t="s">
        <v>503</v>
      </c>
      <c r="G5926" s="7" t="n">
        <v>2</v>
      </c>
      <c r="H5926" s="7" t="n">
        <v>3</v>
      </c>
      <c r="I5926" s="7" t="n">
        <v>17</v>
      </c>
      <c r="J5926" s="7" t="n">
        <v>60795</v>
      </c>
      <c r="K5926" s="7" t="s">
        <v>504</v>
      </c>
      <c r="L5926" s="7" t="n">
        <v>2</v>
      </c>
      <c r="M5926" s="7" t="n">
        <v>0</v>
      </c>
    </row>
    <row r="5927" spans="1:13">
      <c r="A5927" t="s">
        <v>4</v>
      </c>
      <c r="B5927" s="4" t="s">
        <v>5</v>
      </c>
    </row>
    <row r="5928" spans="1:13">
      <c r="A5928" t="n">
        <v>50524</v>
      </c>
      <c r="B5928" s="28" t="n">
        <v>28</v>
      </c>
    </row>
    <row r="5929" spans="1:13">
      <c r="A5929" t="s">
        <v>4</v>
      </c>
      <c r="B5929" s="4" t="s">
        <v>5</v>
      </c>
      <c r="C5929" s="4" t="s">
        <v>10</v>
      </c>
      <c r="D5929" s="4" t="s">
        <v>10</v>
      </c>
      <c r="E5929" s="4" t="s">
        <v>10</v>
      </c>
    </row>
    <row r="5930" spans="1:13">
      <c r="A5930" t="n">
        <v>50525</v>
      </c>
      <c r="B5930" s="58" t="n">
        <v>61</v>
      </c>
      <c r="C5930" s="7" t="n">
        <v>7032</v>
      </c>
      <c r="D5930" s="7" t="n">
        <v>65533</v>
      </c>
      <c r="E5930" s="7" t="n">
        <v>1000</v>
      </c>
    </row>
    <row r="5931" spans="1:13">
      <c r="A5931" t="s">
        <v>4</v>
      </c>
      <c r="B5931" s="4" t="s">
        <v>5</v>
      </c>
      <c r="C5931" s="4" t="s">
        <v>10</v>
      </c>
      <c r="D5931" s="4" t="s">
        <v>10</v>
      </c>
      <c r="E5931" s="4" t="s">
        <v>22</v>
      </c>
      <c r="F5931" s="4" t="s">
        <v>22</v>
      </c>
      <c r="G5931" s="4" t="s">
        <v>22</v>
      </c>
      <c r="H5931" s="4" t="s">
        <v>22</v>
      </c>
      <c r="I5931" s="4" t="s">
        <v>13</v>
      </c>
      <c r="J5931" s="4" t="s">
        <v>10</v>
      </c>
    </row>
    <row r="5932" spans="1:13">
      <c r="A5932" t="n">
        <v>50532</v>
      </c>
      <c r="B5932" s="55" t="n">
        <v>55</v>
      </c>
      <c r="C5932" s="7" t="n">
        <v>7032</v>
      </c>
      <c r="D5932" s="7" t="n">
        <v>65533</v>
      </c>
      <c r="E5932" s="7" t="n">
        <v>86.6999969482422</v>
      </c>
      <c r="F5932" s="7" t="n">
        <v>36.0499992370605</v>
      </c>
      <c r="G5932" s="7" t="n">
        <v>-235</v>
      </c>
      <c r="H5932" s="7" t="n">
        <v>1.20000004768372</v>
      </c>
      <c r="I5932" s="7" t="n">
        <v>1</v>
      </c>
      <c r="J5932" s="7" t="n">
        <v>0</v>
      </c>
    </row>
    <row r="5933" spans="1:13">
      <c r="A5933" t="s">
        <v>4</v>
      </c>
      <c r="B5933" s="4" t="s">
        <v>5</v>
      </c>
      <c r="C5933" s="4" t="s">
        <v>10</v>
      </c>
    </row>
    <row r="5934" spans="1:13">
      <c r="A5934" t="n">
        <v>50556</v>
      </c>
      <c r="B5934" s="30" t="n">
        <v>16</v>
      </c>
      <c r="C5934" s="7" t="n">
        <v>1000</v>
      </c>
    </row>
    <row r="5935" spans="1:13">
      <c r="A5935" t="s">
        <v>4</v>
      </c>
      <c r="B5935" s="4" t="s">
        <v>5</v>
      </c>
      <c r="C5935" s="4" t="s">
        <v>13</v>
      </c>
      <c r="D5935" s="4" t="s">
        <v>10</v>
      </c>
      <c r="E5935" s="4" t="s">
        <v>22</v>
      </c>
    </row>
    <row r="5936" spans="1:13">
      <c r="A5936" t="n">
        <v>50559</v>
      </c>
      <c r="B5936" s="34" t="n">
        <v>58</v>
      </c>
      <c r="C5936" s="7" t="n">
        <v>0</v>
      </c>
      <c r="D5936" s="7" t="n">
        <v>500</v>
      </c>
      <c r="E5936" s="7" t="n">
        <v>1</v>
      </c>
    </row>
    <row r="5937" spans="1:13">
      <c r="A5937" t="s">
        <v>4</v>
      </c>
      <c r="B5937" s="4" t="s">
        <v>5</v>
      </c>
      <c r="C5937" s="4" t="s">
        <v>13</v>
      </c>
      <c r="D5937" s="4" t="s">
        <v>10</v>
      </c>
    </row>
    <row r="5938" spans="1:13">
      <c r="A5938" t="n">
        <v>50567</v>
      </c>
      <c r="B5938" s="34" t="n">
        <v>58</v>
      </c>
      <c r="C5938" s="7" t="n">
        <v>255</v>
      </c>
      <c r="D5938" s="7" t="n">
        <v>0</v>
      </c>
    </row>
    <row r="5939" spans="1:13">
      <c r="A5939" t="s">
        <v>4</v>
      </c>
      <c r="B5939" s="4" t="s">
        <v>5</v>
      </c>
      <c r="C5939" s="4" t="s">
        <v>10</v>
      </c>
    </row>
    <row r="5940" spans="1:13">
      <c r="A5940" t="n">
        <v>50571</v>
      </c>
      <c r="B5940" s="30" t="n">
        <v>16</v>
      </c>
      <c r="C5940" s="7" t="n">
        <v>1000</v>
      </c>
    </row>
    <row r="5941" spans="1:13">
      <c r="A5941" t="s">
        <v>4</v>
      </c>
      <c r="B5941" s="4" t="s">
        <v>5</v>
      </c>
      <c r="C5941" s="4" t="s">
        <v>13</v>
      </c>
      <c r="D5941" s="4" t="s">
        <v>13</v>
      </c>
      <c r="E5941" s="4" t="s">
        <v>22</v>
      </c>
      <c r="F5941" s="4" t="s">
        <v>22</v>
      </c>
      <c r="G5941" s="4" t="s">
        <v>22</v>
      </c>
      <c r="H5941" s="4" t="s">
        <v>10</v>
      </c>
    </row>
    <row r="5942" spans="1:13">
      <c r="A5942" t="n">
        <v>50574</v>
      </c>
      <c r="B5942" s="32" t="n">
        <v>45</v>
      </c>
      <c r="C5942" s="7" t="n">
        <v>2</v>
      </c>
      <c r="D5942" s="7" t="n">
        <v>3</v>
      </c>
      <c r="E5942" s="7" t="n">
        <v>86.1600036621094</v>
      </c>
      <c r="F5942" s="7" t="n">
        <v>37.4900016784668</v>
      </c>
      <c r="G5942" s="7" t="n">
        <v>-239.699996948242</v>
      </c>
      <c r="H5942" s="7" t="n">
        <v>0</v>
      </c>
    </row>
    <row r="5943" spans="1:13">
      <c r="A5943" t="s">
        <v>4</v>
      </c>
      <c r="B5943" s="4" t="s">
        <v>5</v>
      </c>
      <c r="C5943" s="4" t="s">
        <v>13</v>
      </c>
      <c r="D5943" s="4" t="s">
        <v>13</v>
      </c>
      <c r="E5943" s="4" t="s">
        <v>22</v>
      </c>
      <c r="F5943" s="4" t="s">
        <v>22</v>
      </c>
      <c r="G5943" s="4" t="s">
        <v>22</v>
      </c>
      <c r="H5943" s="4" t="s">
        <v>10</v>
      </c>
      <c r="I5943" s="4" t="s">
        <v>13</v>
      </c>
    </row>
    <row r="5944" spans="1:13">
      <c r="A5944" t="n">
        <v>50591</v>
      </c>
      <c r="B5944" s="32" t="n">
        <v>45</v>
      </c>
      <c r="C5944" s="7" t="n">
        <v>4</v>
      </c>
      <c r="D5944" s="7" t="n">
        <v>3</v>
      </c>
      <c r="E5944" s="7" t="n">
        <v>354.279998779297</v>
      </c>
      <c r="F5944" s="7" t="n">
        <v>351.459991455078</v>
      </c>
      <c r="G5944" s="7" t="n">
        <v>0</v>
      </c>
      <c r="H5944" s="7" t="n">
        <v>0</v>
      </c>
      <c r="I5944" s="7" t="n">
        <v>0</v>
      </c>
    </row>
    <row r="5945" spans="1:13">
      <c r="A5945" t="s">
        <v>4</v>
      </c>
      <c r="B5945" s="4" t="s">
        <v>5</v>
      </c>
      <c r="C5945" s="4" t="s">
        <v>13</v>
      </c>
      <c r="D5945" s="4" t="s">
        <v>13</v>
      </c>
      <c r="E5945" s="4" t="s">
        <v>22</v>
      </c>
      <c r="F5945" s="4" t="s">
        <v>10</v>
      </c>
    </row>
    <row r="5946" spans="1:13">
      <c r="A5946" t="n">
        <v>50609</v>
      </c>
      <c r="B5946" s="32" t="n">
        <v>45</v>
      </c>
      <c r="C5946" s="7" t="n">
        <v>5</v>
      </c>
      <c r="D5946" s="7" t="n">
        <v>3</v>
      </c>
      <c r="E5946" s="7" t="n">
        <v>6.19999980926514</v>
      </c>
      <c r="F5946" s="7" t="n">
        <v>0</v>
      </c>
    </row>
    <row r="5947" spans="1:13">
      <c r="A5947" t="s">
        <v>4</v>
      </c>
      <c r="B5947" s="4" t="s">
        <v>5</v>
      </c>
      <c r="C5947" s="4" t="s">
        <v>13</v>
      </c>
      <c r="D5947" s="4" t="s">
        <v>13</v>
      </c>
      <c r="E5947" s="4" t="s">
        <v>22</v>
      </c>
      <c r="F5947" s="4" t="s">
        <v>10</v>
      </c>
    </row>
    <row r="5948" spans="1:13">
      <c r="A5948" t="n">
        <v>50618</v>
      </c>
      <c r="B5948" s="32" t="n">
        <v>45</v>
      </c>
      <c r="C5948" s="7" t="n">
        <v>11</v>
      </c>
      <c r="D5948" s="7" t="n">
        <v>3</v>
      </c>
      <c r="E5948" s="7" t="n">
        <v>28.5</v>
      </c>
      <c r="F5948" s="7" t="n">
        <v>0</v>
      </c>
    </row>
    <row r="5949" spans="1:13">
      <c r="A5949" t="s">
        <v>4</v>
      </c>
      <c r="B5949" s="4" t="s">
        <v>5</v>
      </c>
      <c r="C5949" s="4" t="s">
        <v>10</v>
      </c>
      <c r="D5949" s="4" t="s">
        <v>9</v>
      </c>
    </row>
    <row r="5950" spans="1:13">
      <c r="A5950" t="n">
        <v>50627</v>
      </c>
      <c r="B5950" s="48" t="n">
        <v>43</v>
      </c>
      <c r="C5950" s="7" t="n">
        <v>7033</v>
      </c>
      <c r="D5950" s="7" t="n">
        <v>1</v>
      </c>
    </row>
    <row r="5951" spans="1:13">
      <c r="A5951" t="s">
        <v>4</v>
      </c>
      <c r="B5951" s="4" t="s">
        <v>5</v>
      </c>
      <c r="C5951" s="4" t="s">
        <v>10</v>
      </c>
      <c r="D5951" s="4" t="s">
        <v>13</v>
      </c>
    </row>
    <row r="5952" spans="1:13">
      <c r="A5952" t="n">
        <v>50634</v>
      </c>
      <c r="B5952" s="56" t="n">
        <v>56</v>
      </c>
      <c r="C5952" s="7" t="n">
        <v>7032</v>
      </c>
      <c r="D5952" s="7" t="n">
        <v>1</v>
      </c>
    </row>
    <row r="5953" spans="1:9">
      <c r="A5953" t="s">
        <v>4</v>
      </c>
      <c r="B5953" s="4" t="s">
        <v>5</v>
      </c>
      <c r="C5953" s="4" t="s">
        <v>10</v>
      </c>
      <c r="D5953" s="4" t="s">
        <v>22</v>
      </c>
      <c r="E5953" s="4" t="s">
        <v>22</v>
      </c>
      <c r="F5953" s="4" t="s">
        <v>22</v>
      </c>
      <c r="G5953" s="4" t="s">
        <v>10</v>
      </c>
      <c r="H5953" s="4" t="s">
        <v>10</v>
      </c>
    </row>
    <row r="5954" spans="1:9">
      <c r="A5954" t="n">
        <v>50638</v>
      </c>
      <c r="B5954" s="67" t="n">
        <v>60</v>
      </c>
      <c r="C5954" s="7" t="n">
        <v>0</v>
      </c>
      <c r="D5954" s="7" t="n">
        <v>0</v>
      </c>
      <c r="E5954" s="7" t="n">
        <v>0</v>
      </c>
      <c r="F5954" s="7" t="n">
        <v>0</v>
      </c>
      <c r="G5954" s="7" t="n">
        <v>0</v>
      </c>
      <c r="H5954" s="7" t="n">
        <v>1</v>
      </c>
    </row>
    <row r="5955" spans="1:9">
      <c r="A5955" t="s">
        <v>4</v>
      </c>
      <c r="B5955" s="4" t="s">
        <v>5</v>
      </c>
      <c r="C5955" s="4" t="s">
        <v>10</v>
      </c>
      <c r="D5955" s="4" t="s">
        <v>22</v>
      </c>
      <c r="E5955" s="4" t="s">
        <v>22</v>
      </c>
      <c r="F5955" s="4" t="s">
        <v>22</v>
      </c>
      <c r="G5955" s="4" t="s">
        <v>10</v>
      </c>
      <c r="H5955" s="4" t="s">
        <v>10</v>
      </c>
    </row>
    <row r="5956" spans="1:9">
      <c r="A5956" t="n">
        <v>50657</v>
      </c>
      <c r="B5956" s="67" t="n">
        <v>60</v>
      </c>
      <c r="C5956" s="7" t="n">
        <v>0</v>
      </c>
      <c r="D5956" s="7" t="n">
        <v>0</v>
      </c>
      <c r="E5956" s="7" t="n">
        <v>0</v>
      </c>
      <c r="F5956" s="7" t="n">
        <v>0</v>
      </c>
      <c r="G5956" s="7" t="n">
        <v>0</v>
      </c>
      <c r="H5956" s="7" t="n">
        <v>0</v>
      </c>
    </row>
    <row r="5957" spans="1:9">
      <c r="A5957" t="s">
        <v>4</v>
      </c>
      <c r="B5957" s="4" t="s">
        <v>5</v>
      </c>
      <c r="C5957" s="4" t="s">
        <v>10</v>
      </c>
      <c r="D5957" s="4" t="s">
        <v>10</v>
      </c>
      <c r="E5957" s="4" t="s">
        <v>10</v>
      </c>
    </row>
    <row r="5958" spans="1:9">
      <c r="A5958" t="n">
        <v>50676</v>
      </c>
      <c r="B5958" s="58" t="n">
        <v>61</v>
      </c>
      <c r="C5958" s="7" t="n">
        <v>0</v>
      </c>
      <c r="D5958" s="7" t="n">
        <v>65533</v>
      </c>
      <c r="E5958" s="7" t="n">
        <v>0</v>
      </c>
    </row>
    <row r="5959" spans="1:9">
      <c r="A5959" t="s">
        <v>4</v>
      </c>
      <c r="B5959" s="4" t="s">
        <v>5</v>
      </c>
      <c r="C5959" s="4" t="s">
        <v>10</v>
      </c>
      <c r="D5959" s="4" t="s">
        <v>22</v>
      </c>
      <c r="E5959" s="4" t="s">
        <v>22</v>
      </c>
      <c r="F5959" s="4" t="s">
        <v>22</v>
      </c>
      <c r="G5959" s="4" t="s">
        <v>10</v>
      </c>
      <c r="H5959" s="4" t="s">
        <v>10</v>
      </c>
    </row>
    <row r="5960" spans="1:9">
      <c r="A5960" t="n">
        <v>50683</v>
      </c>
      <c r="B5960" s="67" t="n">
        <v>60</v>
      </c>
      <c r="C5960" s="7" t="n">
        <v>16</v>
      </c>
      <c r="D5960" s="7" t="n">
        <v>0</v>
      </c>
      <c r="E5960" s="7" t="n">
        <v>0</v>
      </c>
      <c r="F5960" s="7" t="n">
        <v>0</v>
      </c>
      <c r="G5960" s="7" t="n">
        <v>0</v>
      </c>
      <c r="H5960" s="7" t="n">
        <v>1</v>
      </c>
    </row>
    <row r="5961" spans="1:9">
      <c r="A5961" t="s">
        <v>4</v>
      </c>
      <c r="B5961" s="4" t="s">
        <v>5</v>
      </c>
      <c r="C5961" s="4" t="s">
        <v>10</v>
      </c>
      <c r="D5961" s="4" t="s">
        <v>22</v>
      </c>
      <c r="E5961" s="4" t="s">
        <v>22</v>
      </c>
      <c r="F5961" s="4" t="s">
        <v>22</v>
      </c>
      <c r="G5961" s="4" t="s">
        <v>10</v>
      </c>
      <c r="H5961" s="4" t="s">
        <v>10</v>
      </c>
    </row>
    <row r="5962" spans="1:9">
      <c r="A5962" t="n">
        <v>50702</v>
      </c>
      <c r="B5962" s="67" t="n">
        <v>60</v>
      </c>
      <c r="C5962" s="7" t="n">
        <v>16</v>
      </c>
      <c r="D5962" s="7" t="n">
        <v>0</v>
      </c>
      <c r="E5962" s="7" t="n">
        <v>0</v>
      </c>
      <c r="F5962" s="7" t="n">
        <v>0</v>
      </c>
      <c r="G5962" s="7" t="n">
        <v>0</v>
      </c>
      <c r="H5962" s="7" t="n">
        <v>0</v>
      </c>
    </row>
    <row r="5963" spans="1:9">
      <c r="A5963" t="s">
        <v>4</v>
      </c>
      <c r="B5963" s="4" t="s">
        <v>5</v>
      </c>
      <c r="C5963" s="4" t="s">
        <v>10</v>
      </c>
      <c r="D5963" s="4" t="s">
        <v>10</v>
      </c>
      <c r="E5963" s="4" t="s">
        <v>10</v>
      </c>
    </row>
    <row r="5964" spans="1:9">
      <c r="A5964" t="n">
        <v>50721</v>
      </c>
      <c r="B5964" s="58" t="n">
        <v>61</v>
      </c>
      <c r="C5964" s="7" t="n">
        <v>16</v>
      </c>
      <c r="D5964" s="7" t="n">
        <v>65533</v>
      </c>
      <c r="E5964" s="7" t="n">
        <v>0</v>
      </c>
    </row>
    <row r="5965" spans="1:9">
      <c r="A5965" t="s">
        <v>4</v>
      </c>
      <c r="B5965" s="4" t="s">
        <v>5</v>
      </c>
      <c r="C5965" s="4" t="s">
        <v>10</v>
      </c>
      <c r="D5965" s="4" t="s">
        <v>22</v>
      </c>
      <c r="E5965" s="4" t="s">
        <v>22</v>
      </c>
      <c r="F5965" s="4" t="s">
        <v>22</v>
      </c>
      <c r="G5965" s="4" t="s">
        <v>10</v>
      </c>
      <c r="H5965" s="4" t="s">
        <v>10</v>
      </c>
    </row>
    <row r="5966" spans="1:9">
      <c r="A5966" t="n">
        <v>50728</v>
      </c>
      <c r="B5966" s="67" t="n">
        <v>60</v>
      </c>
      <c r="C5966" s="7" t="n">
        <v>7032</v>
      </c>
      <c r="D5966" s="7" t="n">
        <v>0</v>
      </c>
      <c r="E5966" s="7" t="n">
        <v>0</v>
      </c>
      <c r="F5966" s="7" t="n">
        <v>0</v>
      </c>
      <c r="G5966" s="7" t="n">
        <v>0</v>
      </c>
      <c r="H5966" s="7" t="n">
        <v>1</v>
      </c>
    </row>
    <row r="5967" spans="1:9">
      <c r="A5967" t="s">
        <v>4</v>
      </c>
      <c r="B5967" s="4" t="s">
        <v>5</v>
      </c>
      <c r="C5967" s="4" t="s">
        <v>10</v>
      </c>
      <c r="D5967" s="4" t="s">
        <v>22</v>
      </c>
      <c r="E5967" s="4" t="s">
        <v>22</v>
      </c>
      <c r="F5967" s="4" t="s">
        <v>22</v>
      </c>
      <c r="G5967" s="4" t="s">
        <v>10</v>
      </c>
      <c r="H5967" s="4" t="s">
        <v>10</v>
      </c>
    </row>
    <row r="5968" spans="1:9">
      <c r="A5968" t="n">
        <v>50747</v>
      </c>
      <c r="B5968" s="67" t="n">
        <v>60</v>
      </c>
      <c r="C5968" s="7" t="n">
        <v>7032</v>
      </c>
      <c r="D5968" s="7" t="n">
        <v>0</v>
      </c>
      <c r="E5968" s="7" t="n">
        <v>0</v>
      </c>
      <c r="F5968" s="7" t="n">
        <v>0</v>
      </c>
      <c r="G5968" s="7" t="n">
        <v>0</v>
      </c>
      <c r="H5968" s="7" t="n">
        <v>0</v>
      </c>
    </row>
    <row r="5969" spans="1:8">
      <c r="A5969" t="s">
        <v>4</v>
      </c>
      <c r="B5969" s="4" t="s">
        <v>5</v>
      </c>
      <c r="C5969" s="4" t="s">
        <v>10</v>
      </c>
      <c r="D5969" s="4" t="s">
        <v>10</v>
      </c>
      <c r="E5969" s="4" t="s">
        <v>10</v>
      </c>
    </row>
    <row r="5970" spans="1:8">
      <c r="A5970" t="n">
        <v>50766</v>
      </c>
      <c r="B5970" s="58" t="n">
        <v>61</v>
      </c>
      <c r="C5970" s="7" t="n">
        <v>7032</v>
      </c>
      <c r="D5970" s="7" t="n">
        <v>65533</v>
      </c>
      <c r="E5970" s="7" t="n">
        <v>0</v>
      </c>
    </row>
    <row r="5971" spans="1:8">
      <c r="A5971" t="s">
        <v>4</v>
      </c>
      <c r="B5971" s="4" t="s">
        <v>5</v>
      </c>
      <c r="C5971" s="4" t="s">
        <v>10</v>
      </c>
      <c r="D5971" s="4" t="s">
        <v>22</v>
      </c>
      <c r="E5971" s="4" t="s">
        <v>22</v>
      </c>
      <c r="F5971" s="4" t="s">
        <v>22</v>
      </c>
      <c r="G5971" s="4" t="s">
        <v>22</v>
      </c>
    </row>
    <row r="5972" spans="1:8">
      <c r="A5972" t="n">
        <v>50773</v>
      </c>
      <c r="B5972" s="43" t="n">
        <v>46</v>
      </c>
      <c r="C5972" s="7" t="n">
        <v>16</v>
      </c>
      <c r="D5972" s="7" t="n">
        <v>83.5500030517578</v>
      </c>
      <c r="E5972" s="7" t="n">
        <v>36.0699996948242</v>
      </c>
      <c r="F5972" s="7" t="n">
        <v>-239</v>
      </c>
      <c r="G5972" s="7" t="n">
        <v>130</v>
      </c>
    </row>
    <row r="5973" spans="1:8">
      <c r="A5973" t="s">
        <v>4</v>
      </c>
      <c r="B5973" s="4" t="s">
        <v>5</v>
      </c>
      <c r="C5973" s="4" t="s">
        <v>10</v>
      </c>
      <c r="D5973" s="4" t="s">
        <v>22</v>
      </c>
      <c r="E5973" s="4" t="s">
        <v>22</v>
      </c>
      <c r="F5973" s="4" t="s">
        <v>22</v>
      </c>
      <c r="G5973" s="4" t="s">
        <v>22</v>
      </c>
    </row>
    <row r="5974" spans="1:8">
      <c r="A5974" t="n">
        <v>50792</v>
      </c>
      <c r="B5974" s="43" t="n">
        <v>46</v>
      </c>
      <c r="C5974" s="7" t="n">
        <v>0</v>
      </c>
      <c r="D5974" s="7" t="n">
        <v>84.25</v>
      </c>
      <c r="E5974" s="7" t="n">
        <v>36.0699996948242</v>
      </c>
      <c r="F5974" s="7" t="n">
        <v>-238.050003051758</v>
      </c>
      <c r="G5974" s="7" t="n">
        <v>130</v>
      </c>
    </row>
    <row r="5975" spans="1:8">
      <c r="A5975" t="s">
        <v>4</v>
      </c>
      <c r="B5975" s="4" t="s">
        <v>5</v>
      </c>
      <c r="C5975" s="4" t="s">
        <v>10</v>
      </c>
      <c r="D5975" s="4" t="s">
        <v>22</v>
      </c>
      <c r="E5975" s="4" t="s">
        <v>22</v>
      </c>
      <c r="F5975" s="4" t="s">
        <v>22</v>
      </c>
      <c r="G5975" s="4" t="s">
        <v>22</v>
      </c>
    </row>
    <row r="5976" spans="1:8">
      <c r="A5976" t="n">
        <v>50811</v>
      </c>
      <c r="B5976" s="43" t="n">
        <v>46</v>
      </c>
      <c r="C5976" s="7" t="n">
        <v>7032</v>
      </c>
      <c r="D5976" s="7" t="n">
        <v>84.9499969482422</v>
      </c>
      <c r="E5976" s="7" t="n">
        <v>36.060001373291</v>
      </c>
      <c r="F5976" s="7" t="n">
        <v>-239.25</v>
      </c>
      <c r="G5976" s="7" t="n">
        <v>130</v>
      </c>
    </row>
    <row r="5977" spans="1:8">
      <c r="A5977" t="s">
        <v>4</v>
      </c>
      <c r="B5977" s="4" t="s">
        <v>5</v>
      </c>
      <c r="C5977" s="4" t="s">
        <v>10</v>
      </c>
      <c r="D5977" s="4" t="s">
        <v>10</v>
      </c>
      <c r="E5977" s="4" t="s">
        <v>22</v>
      </c>
      <c r="F5977" s="4" t="s">
        <v>22</v>
      </c>
      <c r="G5977" s="4" t="s">
        <v>22</v>
      </c>
      <c r="H5977" s="4" t="s">
        <v>22</v>
      </c>
      <c r="I5977" s="4" t="s">
        <v>13</v>
      </c>
      <c r="J5977" s="4" t="s">
        <v>10</v>
      </c>
    </row>
    <row r="5978" spans="1:8">
      <c r="A5978" t="n">
        <v>50830</v>
      </c>
      <c r="B5978" s="55" t="n">
        <v>55</v>
      </c>
      <c r="C5978" s="7" t="n">
        <v>7032</v>
      </c>
      <c r="D5978" s="7" t="n">
        <v>65533</v>
      </c>
      <c r="E5978" s="7" t="n">
        <v>85.25</v>
      </c>
      <c r="F5978" s="7" t="n">
        <v>36.060001373291</v>
      </c>
      <c r="G5978" s="7" t="n">
        <v>-241.25</v>
      </c>
      <c r="H5978" s="7" t="n">
        <v>1.20000004768372</v>
      </c>
      <c r="I5978" s="7" t="n">
        <v>1</v>
      </c>
      <c r="J5978" s="7" t="n">
        <v>0</v>
      </c>
    </row>
    <row r="5979" spans="1:8">
      <c r="A5979" t="s">
        <v>4</v>
      </c>
      <c r="B5979" s="4" t="s">
        <v>5</v>
      </c>
      <c r="C5979" s="4" t="s">
        <v>10</v>
      </c>
    </row>
    <row r="5980" spans="1:8">
      <c r="A5980" t="n">
        <v>50854</v>
      </c>
      <c r="B5980" s="30" t="n">
        <v>16</v>
      </c>
      <c r="C5980" s="7" t="n">
        <v>100</v>
      </c>
    </row>
    <row r="5981" spans="1:8">
      <c r="A5981" t="s">
        <v>4</v>
      </c>
      <c r="B5981" s="4" t="s">
        <v>5</v>
      </c>
      <c r="C5981" s="4" t="s">
        <v>10</v>
      </c>
      <c r="D5981" s="4" t="s">
        <v>10</v>
      </c>
      <c r="E5981" s="4" t="s">
        <v>22</v>
      </c>
      <c r="F5981" s="4" t="s">
        <v>22</v>
      </c>
      <c r="G5981" s="4" t="s">
        <v>22</v>
      </c>
      <c r="H5981" s="4" t="s">
        <v>22</v>
      </c>
      <c r="I5981" s="4" t="s">
        <v>13</v>
      </c>
      <c r="J5981" s="4" t="s">
        <v>10</v>
      </c>
    </row>
    <row r="5982" spans="1:8">
      <c r="A5982" t="n">
        <v>50857</v>
      </c>
      <c r="B5982" s="55" t="n">
        <v>55</v>
      </c>
      <c r="C5982" s="7" t="n">
        <v>16</v>
      </c>
      <c r="D5982" s="7" t="n">
        <v>65533</v>
      </c>
      <c r="E5982" s="7" t="n">
        <v>83.8499984741211</v>
      </c>
      <c r="F5982" s="7" t="n">
        <v>36.0699996948242</v>
      </c>
      <c r="G5982" s="7" t="n">
        <v>-241</v>
      </c>
      <c r="H5982" s="7" t="n">
        <v>1.20000004768372</v>
      </c>
      <c r="I5982" s="7" t="n">
        <v>1</v>
      </c>
      <c r="J5982" s="7" t="n">
        <v>0</v>
      </c>
    </row>
    <row r="5983" spans="1:8">
      <c r="A5983" t="s">
        <v>4</v>
      </c>
      <c r="B5983" s="4" t="s">
        <v>5</v>
      </c>
      <c r="C5983" s="4" t="s">
        <v>10</v>
      </c>
    </row>
    <row r="5984" spans="1:8">
      <c r="A5984" t="n">
        <v>50881</v>
      </c>
      <c r="B5984" s="30" t="n">
        <v>16</v>
      </c>
      <c r="C5984" s="7" t="n">
        <v>100</v>
      </c>
    </row>
    <row r="5985" spans="1:10">
      <c r="A5985" t="s">
        <v>4</v>
      </c>
      <c r="B5985" s="4" t="s">
        <v>5</v>
      </c>
      <c r="C5985" s="4" t="s">
        <v>10</v>
      </c>
      <c r="D5985" s="4" t="s">
        <v>10</v>
      </c>
      <c r="E5985" s="4" t="s">
        <v>22</v>
      </c>
      <c r="F5985" s="4" t="s">
        <v>22</v>
      </c>
      <c r="G5985" s="4" t="s">
        <v>22</v>
      </c>
      <c r="H5985" s="4" t="s">
        <v>22</v>
      </c>
      <c r="I5985" s="4" t="s">
        <v>13</v>
      </c>
      <c r="J5985" s="4" t="s">
        <v>10</v>
      </c>
    </row>
    <row r="5986" spans="1:10">
      <c r="A5986" t="n">
        <v>50884</v>
      </c>
      <c r="B5986" s="55" t="n">
        <v>55</v>
      </c>
      <c r="C5986" s="7" t="n">
        <v>0</v>
      </c>
      <c r="D5986" s="7" t="n">
        <v>65533</v>
      </c>
      <c r="E5986" s="7" t="n">
        <v>84.5500030517578</v>
      </c>
      <c r="F5986" s="7" t="n">
        <v>36.0699996948242</v>
      </c>
      <c r="G5986" s="7" t="n">
        <v>-240.050003051758</v>
      </c>
      <c r="H5986" s="7" t="n">
        <v>1.20000004768372</v>
      </c>
      <c r="I5986" s="7" t="n">
        <v>1</v>
      </c>
      <c r="J5986" s="7" t="n">
        <v>0</v>
      </c>
    </row>
    <row r="5987" spans="1:10">
      <c r="A5987" t="s">
        <v>4</v>
      </c>
      <c r="B5987" s="4" t="s">
        <v>5</v>
      </c>
      <c r="C5987" s="4" t="s">
        <v>13</v>
      </c>
      <c r="D5987" s="4" t="s">
        <v>10</v>
      </c>
      <c r="E5987" s="4" t="s">
        <v>22</v>
      </c>
    </row>
    <row r="5988" spans="1:10">
      <c r="A5988" t="n">
        <v>50908</v>
      </c>
      <c r="B5988" s="34" t="n">
        <v>58</v>
      </c>
      <c r="C5988" s="7" t="n">
        <v>100</v>
      </c>
      <c r="D5988" s="7" t="n">
        <v>500</v>
      </c>
      <c r="E5988" s="7" t="n">
        <v>1</v>
      </c>
    </row>
    <row r="5989" spans="1:10">
      <c r="A5989" t="s">
        <v>4</v>
      </c>
      <c r="B5989" s="4" t="s">
        <v>5</v>
      </c>
      <c r="C5989" s="4" t="s">
        <v>10</v>
      </c>
      <c r="D5989" s="4" t="s">
        <v>13</v>
      </c>
    </row>
    <row r="5990" spans="1:10">
      <c r="A5990" t="n">
        <v>50916</v>
      </c>
      <c r="B5990" s="56" t="n">
        <v>56</v>
      </c>
      <c r="C5990" s="7" t="n">
        <v>7032</v>
      </c>
      <c r="D5990" s="7" t="n">
        <v>0</v>
      </c>
    </row>
    <row r="5991" spans="1:10">
      <c r="A5991" t="s">
        <v>4</v>
      </c>
      <c r="B5991" s="4" t="s">
        <v>5</v>
      </c>
      <c r="C5991" s="4" t="s">
        <v>10</v>
      </c>
      <c r="D5991" s="4" t="s">
        <v>22</v>
      </c>
      <c r="E5991" s="4" t="s">
        <v>22</v>
      </c>
      <c r="F5991" s="4" t="s">
        <v>13</v>
      </c>
    </row>
    <row r="5992" spans="1:10">
      <c r="A5992" t="n">
        <v>50920</v>
      </c>
      <c r="B5992" s="70" t="n">
        <v>52</v>
      </c>
      <c r="C5992" s="7" t="n">
        <v>7032</v>
      </c>
      <c r="D5992" s="7" t="n">
        <v>130</v>
      </c>
      <c r="E5992" s="7" t="n">
        <v>10</v>
      </c>
      <c r="F5992" s="7" t="n">
        <v>0</v>
      </c>
    </row>
    <row r="5993" spans="1:10">
      <c r="A5993" t="s">
        <v>4</v>
      </c>
      <c r="B5993" s="4" t="s">
        <v>5</v>
      </c>
      <c r="C5993" s="4" t="s">
        <v>10</v>
      </c>
      <c r="D5993" s="4" t="s">
        <v>13</v>
      </c>
    </row>
    <row r="5994" spans="1:10">
      <c r="A5994" t="n">
        <v>50932</v>
      </c>
      <c r="B5994" s="56" t="n">
        <v>56</v>
      </c>
      <c r="C5994" s="7" t="n">
        <v>0</v>
      </c>
      <c r="D5994" s="7" t="n">
        <v>0</v>
      </c>
    </row>
    <row r="5995" spans="1:10">
      <c r="A5995" t="s">
        <v>4</v>
      </c>
      <c r="B5995" s="4" t="s">
        <v>5</v>
      </c>
      <c r="C5995" s="4" t="s">
        <v>10</v>
      </c>
      <c r="D5995" s="4" t="s">
        <v>22</v>
      </c>
      <c r="E5995" s="4" t="s">
        <v>22</v>
      </c>
      <c r="F5995" s="4" t="s">
        <v>13</v>
      </c>
    </row>
    <row r="5996" spans="1:10">
      <c r="A5996" t="n">
        <v>50936</v>
      </c>
      <c r="B5996" s="70" t="n">
        <v>52</v>
      </c>
      <c r="C5996" s="7" t="n">
        <v>0</v>
      </c>
      <c r="D5996" s="7" t="n">
        <v>130</v>
      </c>
      <c r="E5996" s="7" t="n">
        <v>10</v>
      </c>
      <c r="F5996" s="7" t="n">
        <v>0</v>
      </c>
    </row>
    <row r="5997" spans="1:10">
      <c r="A5997" t="s">
        <v>4</v>
      </c>
      <c r="B5997" s="4" t="s">
        <v>5</v>
      </c>
      <c r="C5997" s="4" t="s">
        <v>10</v>
      </c>
      <c r="D5997" s="4" t="s">
        <v>13</v>
      </c>
    </row>
    <row r="5998" spans="1:10">
      <c r="A5998" t="n">
        <v>50948</v>
      </c>
      <c r="B5998" s="56" t="n">
        <v>56</v>
      </c>
      <c r="C5998" s="7" t="n">
        <v>16</v>
      </c>
      <c r="D5998" s="7" t="n">
        <v>0</v>
      </c>
    </row>
    <row r="5999" spans="1:10">
      <c r="A5999" t="s">
        <v>4</v>
      </c>
      <c r="B5999" s="4" t="s">
        <v>5</v>
      </c>
      <c r="C5999" s="4" t="s">
        <v>10</v>
      </c>
      <c r="D5999" s="4" t="s">
        <v>22</v>
      </c>
      <c r="E5999" s="4" t="s">
        <v>22</v>
      </c>
      <c r="F5999" s="4" t="s">
        <v>13</v>
      </c>
    </row>
    <row r="6000" spans="1:10">
      <c r="A6000" t="n">
        <v>50952</v>
      </c>
      <c r="B6000" s="70" t="n">
        <v>52</v>
      </c>
      <c r="C6000" s="7" t="n">
        <v>16</v>
      </c>
      <c r="D6000" s="7" t="n">
        <v>130</v>
      </c>
      <c r="E6000" s="7" t="n">
        <v>10</v>
      </c>
      <c r="F6000" s="7" t="n">
        <v>0</v>
      </c>
    </row>
    <row r="6001" spans="1:10">
      <c r="A6001" t="s">
        <v>4</v>
      </c>
      <c r="B6001" s="4" t="s">
        <v>5</v>
      </c>
      <c r="C6001" s="4" t="s">
        <v>10</v>
      </c>
    </row>
    <row r="6002" spans="1:10">
      <c r="A6002" t="n">
        <v>50964</v>
      </c>
      <c r="B6002" s="71" t="n">
        <v>54</v>
      </c>
      <c r="C6002" s="7" t="n">
        <v>7032</v>
      </c>
    </row>
    <row r="6003" spans="1:10">
      <c r="A6003" t="s">
        <v>4</v>
      </c>
      <c r="B6003" s="4" t="s">
        <v>5</v>
      </c>
      <c r="C6003" s="4" t="s">
        <v>10</v>
      </c>
    </row>
    <row r="6004" spans="1:10">
      <c r="A6004" t="n">
        <v>50967</v>
      </c>
      <c r="B6004" s="71" t="n">
        <v>54</v>
      </c>
      <c r="C6004" s="7" t="n">
        <v>0</v>
      </c>
    </row>
    <row r="6005" spans="1:10">
      <c r="A6005" t="s">
        <v>4</v>
      </c>
      <c r="B6005" s="4" t="s">
        <v>5</v>
      </c>
      <c r="C6005" s="4" t="s">
        <v>10</v>
      </c>
    </row>
    <row r="6006" spans="1:10">
      <c r="A6006" t="n">
        <v>50970</v>
      </c>
      <c r="B6006" s="71" t="n">
        <v>54</v>
      </c>
      <c r="C6006" s="7" t="n">
        <v>16</v>
      </c>
    </row>
    <row r="6007" spans="1:10">
      <c r="A6007" t="s">
        <v>4</v>
      </c>
      <c r="B6007" s="4" t="s">
        <v>5</v>
      </c>
      <c r="C6007" s="4" t="s">
        <v>13</v>
      </c>
      <c r="D6007" s="4" t="s">
        <v>10</v>
      </c>
    </row>
    <row r="6008" spans="1:10">
      <c r="A6008" t="n">
        <v>50973</v>
      </c>
      <c r="B6008" s="34" t="n">
        <v>58</v>
      </c>
      <c r="C6008" s="7" t="n">
        <v>255</v>
      </c>
      <c r="D6008" s="7" t="n">
        <v>0</v>
      </c>
    </row>
    <row r="6009" spans="1:10">
      <c r="A6009" t="s">
        <v>4</v>
      </c>
      <c r="B6009" s="4" t="s">
        <v>5</v>
      </c>
      <c r="C6009" s="4" t="s">
        <v>13</v>
      </c>
      <c r="D6009" s="4" t="s">
        <v>10</v>
      </c>
      <c r="E6009" s="4" t="s">
        <v>6</v>
      </c>
    </row>
    <row r="6010" spans="1:10">
      <c r="A6010" t="n">
        <v>50977</v>
      </c>
      <c r="B6010" s="36" t="n">
        <v>51</v>
      </c>
      <c r="C6010" s="7" t="n">
        <v>4</v>
      </c>
      <c r="D6010" s="7" t="n">
        <v>0</v>
      </c>
      <c r="E6010" s="7" t="s">
        <v>108</v>
      </c>
    </row>
    <row r="6011" spans="1:10">
      <c r="A6011" t="s">
        <v>4</v>
      </c>
      <c r="B6011" s="4" t="s">
        <v>5</v>
      </c>
      <c r="C6011" s="4" t="s">
        <v>10</v>
      </c>
    </row>
    <row r="6012" spans="1:10">
      <c r="A6012" t="n">
        <v>50991</v>
      </c>
      <c r="B6012" s="30" t="n">
        <v>16</v>
      </c>
      <c r="C6012" s="7" t="n">
        <v>0</v>
      </c>
    </row>
    <row r="6013" spans="1:10">
      <c r="A6013" t="s">
        <v>4</v>
      </c>
      <c r="B6013" s="4" t="s">
        <v>5</v>
      </c>
      <c r="C6013" s="4" t="s">
        <v>10</v>
      </c>
      <c r="D6013" s="4" t="s">
        <v>13</v>
      </c>
      <c r="E6013" s="4" t="s">
        <v>9</v>
      </c>
      <c r="F6013" s="4" t="s">
        <v>37</v>
      </c>
      <c r="G6013" s="4" t="s">
        <v>13</v>
      </c>
      <c r="H6013" s="4" t="s">
        <v>13</v>
      </c>
    </row>
    <row r="6014" spans="1:10">
      <c r="A6014" t="n">
        <v>50994</v>
      </c>
      <c r="B6014" s="37" t="n">
        <v>26</v>
      </c>
      <c r="C6014" s="7" t="n">
        <v>0</v>
      </c>
      <c r="D6014" s="7" t="n">
        <v>17</v>
      </c>
      <c r="E6014" s="7" t="n">
        <v>60796</v>
      </c>
      <c r="F6014" s="7" t="s">
        <v>505</v>
      </c>
      <c r="G6014" s="7" t="n">
        <v>2</v>
      </c>
      <c r="H6014" s="7" t="n">
        <v>0</v>
      </c>
    </row>
    <row r="6015" spans="1:10">
      <c r="A6015" t="s">
        <v>4</v>
      </c>
      <c r="B6015" s="4" t="s">
        <v>5</v>
      </c>
    </row>
    <row r="6016" spans="1:10">
      <c r="A6016" t="n">
        <v>51056</v>
      </c>
      <c r="B6016" s="28" t="n">
        <v>28</v>
      </c>
    </row>
    <row r="6017" spans="1:8">
      <c r="A6017" t="s">
        <v>4</v>
      </c>
      <c r="B6017" s="4" t="s">
        <v>5</v>
      </c>
      <c r="C6017" s="4" t="s">
        <v>13</v>
      </c>
      <c r="D6017" s="4" t="s">
        <v>10</v>
      </c>
      <c r="E6017" s="4" t="s">
        <v>6</v>
      </c>
    </row>
    <row r="6018" spans="1:8">
      <c r="A6018" t="n">
        <v>51057</v>
      </c>
      <c r="B6018" s="36" t="n">
        <v>51</v>
      </c>
      <c r="C6018" s="7" t="n">
        <v>4</v>
      </c>
      <c r="D6018" s="7" t="n">
        <v>7032</v>
      </c>
      <c r="E6018" s="7" t="s">
        <v>61</v>
      </c>
    </row>
    <row r="6019" spans="1:8">
      <c r="A6019" t="s">
        <v>4</v>
      </c>
      <c r="B6019" s="4" t="s">
        <v>5</v>
      </c>
      <c r="C6019" s="4" t="s">
        <v>10</v>
      </c>
    </row>
    <row r="6020" spans="1:8">
      <c r="A6020" t="n">
        <v>51070</v>
      </c>
      <c r="B6020" s="30" t="n">
        <v>16</v>
      </c>
      <c r="C6020" s="7" t="n">
        <v>0</v>
      </c>
    </row>
    <row r="6021" spans="1:8">
      <c r="A6021" t="s">
        <v>4</v>
      </c>
      <c r="B6021" s="4" t="s">
        <v>5</v>
      </c>
      <c r="C6021" s="4" t="s">
        <v>10</v>
      </c>
      <c r="D6021" s="4" t="s">
        <v>13</v>
      </c>
      <c r="E6021" s="4" t="s">
        <v>9</v>
      </c>
      <c r="F6021" s="4" t="s">
        <v>37</v>
      </c>
      <c r="G6021" s="4" t="s">
        <v>13</v>
      </c>
      <c r="H6021" s="4" t="s">
        <v>13</v>
      </c>
    </row>
    <row r="6022" spans="1:8">
      <c r="A6022" t="n">
        <v>51073</v>
      </c>
      <c r="B6022" s="37" t="n">
        <v>26</v>
      </c>
      <c r="C6022" s="7" t="n">
        <v>7032</v>
      </c>
      <c r="D6022" s="7" t="n">
        <v>17</v>
      </c>
      <c r="E6022" s="7" t="n">
        <v>60797</v>
      </c>
      <c r="F6022" s="7" t="s">
        <v>506</v>
      </c>
      <c r="G6022" s="7" t="n">
        <v>2</v>
      </c>
      <c r="H6022" s="7" t="n">
        <v>0</v>
      </c>
    </row>
    <row r="6023" spans="1:8">
      <c r="A6023" t="s">
        <v>4</v>
      </c>
      <c r="B6023" s="4" t="s">
        <v>5</v>
      </c>
    </row>
    <row r="6024" spans="1:8">
      <c r="A6024" t="n">
        <v>51127</v>
      </c>
      <c r="B6024" s="28" t="n">
        <v>28</v>
      </c>
    </row>
    <row r="6025" spans="1:8">
      <c r="A6025" t="s">
        <v>4</v>
      </c>
      <c r="B6025" s="4" t="s">
        <v>5</v>
      </c>
      <c r="C6025" s="4" t="s">
        <v>10</v>
      </c>
      <c r="D6025" s="4" t="s">
        <v>10</v>
      </c>
      <c r="E6025" s="4" t="s">
        <v>10</v>
      </c>
    </row>
    <row r="6026" spans="1:8">
      <c r="A6026" t="n">
        <v>51128</v>
      </c>
      <c r="B6026" s="58" t="n">
        <v>61</v>
      </c>
      <c r="C6026" s="7" t="n">
        <v>7032</v>
      </c>
      <c r="D6026" s="7" t="n">
        <v>0</v>
      </c>
      <c r="E6026" s="7" t="n">
        <v>1000</v>
      </c>
    </row>
    <row r="6027" spans="1:8">
      <c r="A6027" t="s">
        <v>4</v>
      </c>
      <c r="B6027" s="4" t="s">
        <v>5</v>
      </c>
      <c r="C6027" s="4" t="s">
        <v>10</v>
      </c>
    </row>
    <row r="6028" spans="1:8">
      <c r="A6028" t="n">
        <v>51135</v>
      </c>
      <c r="B6028" s="30" t="n">
        <v>16</v>
      </c>
      <c r="C6028" s="7" t="n">
        <v>300</v>
      </c>
    </row>
    <row r="6029" spans="1:8">
      <c r="A6029" t="s">
        <v>4</v>
      </c>
      <c r="B6029" s="4" t="s">
        <v>5</v>
      </c>
      <c r="C6029" s="4" t="s">
        <v>13</v>
      </c>
      <c r="D6029" s="4" t="s">
        <v>10</v>
      </c>
      <c r="E6029" s="4" t="s">
        <v>6</v>
      </c>
    </row>
    <row r="6030" spans="1:8">
      <c r="A6030" t="n">
        <v>51138</v>
      </c>
      <c r="B6030" s="36" t="n">
        <v>51</v>
      </c>
      <c r="C6030" s="7" t="n">
        <v>4</v>
      </c>
      <c r="D6030" s="7" t="n">
        <v>7032</v>
      </c>
      <c r="E6030" s="7" t="s">
        <v>507</v>
      </c>
    </row>
    <row r="6031" spans="1:8">
      <c r="A6031" t="s">
        <v>4</v>
      </c>
      <c r="B6031" s="4" t="s">
        <v>5</v>
      </c>
      <c r="C6031" s="4" t="s">
        <v>10</v>
      </c>
    </row>
    <row r="6032" spans="1:8">
      <c r="A6032" t="n">
        <v>51151</v>
      </c>
      <c r="B6032" s="30" t="n">
        <v>16</v>
      </c>
      <c r="C6032" s="7" t="n">
        <v>0</v>
      </c>
    </row>
    <row r="6033" spans="1:8">
      <c r="A6033" t="s">
        <v>4</v>
      </c>
      <c r="B6033" s="4" t="s">
        <v>5</v>
      </c>
      <c r="C6033" s="4" t="s">
        <v>10</v>
      </c>
      <c r="D6033" s="4" t="s">
        <v>13</v>
      </c>
      <c r="E6033" s="4" t="s">
        <v>9</v>
      </c>
      <c r="F6033" s="4" t="s">
        <v>37</v>
      </c>
      <c r="G6033" s="4" t="s">
        <v>13</v>
      </c>
      <c r="H6033" s="4" t="s">
        <v>13</v>
      </c>
    </row>
    <row r="6034" spans="1:8">
      <c r="A6034" t="n">
        <v>51154</v>
      </c>
      <c r="B6034" s="37" t="n">
        <v>26</v>
      </c>
      <c r="C6034" s="7" t="n">
        <v>7032</v>
      </c>
      <c r="D6034" s="7" t="n">
        <v>17</v>
      </c>
      <c r="E6034" s="7" t="n">
        <v>60798</v>
      </c>
      <c r="F6034" s="7" t="s">
        <v>508</v>
      </c>
      <c r="G6034" s="7" t="n">
        <v>2</v>
      </c>
      <c r="H6034" s="7" t="n">
        <v>0</v>
      </c>
    </row>
    <row r="6035" spans="1:8">
      <c r="A6035" t="s">
        <v>4</v>
      </c>
      <c r="B6035" s="4" t="s">
        <v>5</v>
      </c>
    </row>
    <row r="6036" spans="1:8">
      <c r="A6036" t="n">
        <v>51185</v>
      </c>
      <c r="B6036" s="28" t="n">
        <v>28</v>
      </c>
    </row>
    <row r="6037" spans="1:8">
      <c r="A6037" t="s">
        <v>4</v>
      </c>
      <c r="B6037" s="4" t="s">
        <v>5</v>
      </c>
      <c r="C6037" s="4" t="s">
        <v>10</v>
      </c>
      <c r="D6037" s="4" t="s">
        <v>10</v>
      </c>
      <c r="E6037" s="4" t="s">
        <v>10</v>
      </c>
    </row>
    <row r="6038" spans="1:8">
      <c r="A6038" t="n">
        <v>51186</v>
      </c>
      <c r="B6038" s="58" t="n">
        <v>61</v>
      </c>
      <c r="C6038" s="7" t="n">
        <v>0</v>
      </c>
      <c r="D6038" s="7" t="n">
        <v>7032</v>
      </c>
      <c r="E6038" s="7" t="n">
        <v>1000</v>
      </c>
    </row>
    <row r="6039" spans="1:8">
      <c r="A6039" t="s">
        <v>4</v>
      </c>
      <c r="B6039" s="4" t="s">
        <v>5</v>
      </c>
      <c r="C6039" s="4" t="s">
        <v>10</v>
      </c>
      <c r="D6039" s="4" t="s">
        <v>10</v>
      </c>
      <c r="E6039" s="4" t="s">
        <v>10</v>
      </c>
    </row>
    <row r="6040" spans="1:8">
      <c r="A6040" t="n">
        <v>51193</v>
      </c>
      <c r="B6040" s="58" t="n">
        <v>61</v>
      </c>
      <c r="C6040" s="7" t="n">
        <v>16</v>
      </c>
      <c r="D6040" s="7" t="n">
        <v>7032</v>
      </c>
      <c r="E6040" s="7" t="n">
        <v>1000</v>
      </c>
    </row>
    <row r="6041" spans="1:8">
      <c r="A6041" t="s">
        <v>4</v>
      </c>
      <c r="B6041" s="4" t="s">
        <v>5</v>
      </c>
      <c r="C6041" s="4" t="s">
        <v>13</v>
      </c>
      <c r="D6041" s="4" t="s">
        <v>10</v>
      </c>
      <c r="E6041" s="4" t="s">
        <v>6</v>
      </c>
    </row>
    <row r="6042" spans="1:8">
      <c r="A6042" t="n">
        <v>51200</v>
      </c>
      <c r="B6042" s="36" t="n">
        <v>51</v>
      </c>
      <c r="C6042" s="7" t="n">
        <v>4</v>
      </c>
      <c r="D6042" s="7" t="n">
        <v>0</v>
      </c>
      <c r="E6042" s="7" t="s">
        <v>46</v>
      </c>
    </row>
    <row r="6043" spans="1:8">
      <c r="A6043" t="s">
        <v>4</v>
      </c>
      <c r="B6043" s="4" t="s">
        <v>5</v>
      </c>
      <c r="C6043" s="4" t="s">
        <v>10</v>
      </c>
    </row>
    <row r="6044" spans="1:8">
      <c r="A6044" t="n">
        <v>51213</v>
      </c>
      <c r="B6044" s="30" t="n">
        <v>16</v>
      </c>
      <c r="C6044" s="7" t="n">
        <v>0</v>
      </c>
    </row>
    <row r="6045" spans="1:8">
      <c r="A6045" t="s">
        <v>4</v>
      </c>
      <c r="B6045" s="4" t="s">
        <v>5</v>
      </c>
      <c r="C6045" s="4" t="s">
        <v>10</v>
      </c>
      <c r="D6045" s="4" t="s">
        <v>13</v>
      </c>
      <c r="E6045" s="4" t="s">
        <v>9</v>
      </c>
      <c r="F6045" s="4" t="s">
        <v>37</v>
      </c>
      <c r="G6045" s="4" t="s">
        <v>13</v>
      </c>
      <c r="H6045" s="4" t="s">
        <v>13</v>
      </c>
    </row>
    <row r="6046" spans="1:8">
      <c r="A6046" t="n">
        <v>51216</v>
      </c>
      <c r="B6046" s="37" t="n">
        <v>26</v>
      </c>
      <c r="C6046" s="7" t="n">
        <v>0</v>
      </c>
      <c r="D6046" s="7" t="n">
        <v>17</v>
      </c>
      <c r="E6046" s="7" t="n">
        <v>60799</v>
      </c>
      <c r="F6046" s="7" t="s">
        <v>509</v>
      </c>
      <c r="G6046" s="7" t="n">
        <v>2</v>
      </c>
      <c r="H6046" s="7" t="n">
        <v>0</v>
      </c>
    </row>
    <row r="6047" spans="1:8">
      <c r="A6047" t="s">
        <v>4</v>
      </c>
      <c r="B6047" s="4" t="s">
        <v>5</v>
      </c>
    </row>
    <row r="6048" spans="1:8">
      <c r="A6048" t="n">
        <v>51234</v>
      </c>
      <c r="B6048" s="28" t="n">
        <v>28</v>
      </c>
    </row>
    <row r="6049" spans="1:8">
      <c r="A6049" t="s">
        <v>4</v>
      </c>
      <c r="B6049" s="4" t="s">
        <v>5</v>
      </c>
      <c r="C6049" s="4" t="s">
        <v>10</v>
      </c>
      <c r="D6049" s="4" t="s">
        <v>13</v>
      </c>
      <c r="E6049" s="4" t="s">
        <v>6</v>
      </c>
      <c r="F6049" s="4" t="s">
        <v>22</v>
      </c>
      <c r="G6049" s="4" t="s">
        <v>22</v>
      </c>
      <c r="H6049" s="4" t="s">
        <v>22</v>
      </c>
    </row>
    <row r="6050" spans="1:8">
      <c r="A6050" t="n">
        <v>51235</v>
      </c>
      <c r="B6050" s="47" t="n">
        <v>48</v>
      </c>
      <c r="C6050" s="7" t="n">
        <v>16</v>
      </c>
      <c r="D6050" s="7" t="n">
        <v>0</v>
      </c>
      <c r="E6050" s="7" t="s">
        <v>387</v>
      </c>
      <c r="F6050" s="7" t="n">
        <v>-1</v>
      </c>
      <c r="G6050" s="7" t="n">
        <v>1</v>
      </c>
      <c r="H6050" s="7" t="n">
        <v>0</v>
      </c>
    </row>
    <row r="6051" spans="1:8">
      <c r="A6051" t="s">
        <v>4</v>
      </c>
      <c r="B6051" s="4" t="s">
        <v>5</v>
      </c>
      <c r="C6051" s="4" t="s">
        <v>10</v>
      </c>
    </row>
    <row r="6052" spans="1:8">
      <c r="A6052" t="n">
        <v>51263</v>
      </c>
      <c r="B6052" s="30" t="n">
        <v>16</v>
      </c>
      <c r="C6052" s="7" t="n">
        <v>500</v>
      </c>
    </row>
    <row r="6053" spans="1:8">
      <c r="A6053" t="s">
        <v>4</v>
      </c>
      <c r="B6053" s="4" t="s">
        <v>5</v>
      </c>
      <c r="C6053" s="4" t="s">
        <v>13</v>
      </c>
      <c r="D6053" s="4" t="s">
        <v>10</v>
      </c>
      <c r="E6053" s="4" t="s">
        <v>6</v>
      </c>
    </row>
    <row r="6054" spans="1:8">
      <c r="A6054" t="n">
        <v>51266</v>
      </c>
      <c r="B6054" s="36" t="n">
        <v>51</v>
      </c>
      <c r="C6054" s="7" t="n">
        <v>4</v>
      </c>
      <c r="D6054" s="7" t="n">
        <v>16</v>
      </c>
      <c r="E6054" s="7" t="s">
        <v>46</v>
      </c>
    </row>
    <row r="6055" spans="1:8">
      <c r="A6055" t="s">
        <v>4</v>
      </c>
      <c r="B6055" s="4" t="s">
        <v>5</v>
      </c>
      <c r="C6055" s="4" t="s">
        <v>10</v>
      </c>
    </row>
    <row r="6056" spans="1:8">
      <c r="A6056" t="n">
        <v>51279</v>
      </c>
      <c r="B6056" s="30" t="n">
        <v>16</v>
      </c>
      <c r="C6056" s="7" t="n">
        <v>0</v>
      </c>
    </row>
    <row r="6057" spans="1:8">
      <c r="A6057" t="s">
        <v>4</v>
      </c>
      <c r="B6057" s="4" t="s">
        <v>5</v>
      </c>
      <c r="C6057" s="4" t="s">
        <v>10</v>
      </c>
      <c r="D6057" s="4" t="s">
        <v>13</v>
      </c>
      <c r="E6057" s="4" t="s">
        <v>9</v>
      </c>
      <c r="F6057" s="4" t="s">
        <v>37</v>
      </c>
      <c r="G6057" s="4" t="s">
        <v>13</v>
      </c>
      <c r="H6057" s="4" t="s">
        <v>13</v>
      </c>
    </row>
    <row r="6058" spans="1:8">
      <c r="A6058" t="n">
        <v>51282</v>
      </c>
      <c r="B6058" s="37" t="n">
        <v>26</v>
      </c>
      <c r="C6058" s="7" t="n">
        <v>16</v>
      </c>
      <c r="D6058" s="7" t="n">
        <v>17</v>
      </c>
      <c r="E6058" s="7" t="n">
        <v>60800</v>
      </c>
      <c r="F6058" s="7" t="s">
        <v>510</v>
      </c>
      <c r="G6058" s="7" t="n">
        <v>2</v>
      </c>
      <c r="H6058" s="7" t="n">
        <v>0</v>
      </c>
    </row>
    <row r="6059" spans="1:8">
      <c r="A6059" t="s">
        <v>4</v>
      </c>
      <c r="B6059" s="4" t="s">
        <v>5</v>
      </c>
    </row>
    <row r="6060" spans="1:8">
      <c r="A6060" t="n">
        <v>51303</v>
      </c>
      <c r="B6060" s="28" t="n">
        <v>28</v>
      </c>
    </row>
    <row r="6061" spans="1:8">
      <c r="A6061" t="s">
        <v>4</v>
      </c>
      <c r="B6061" s="4" t="s">
        <v>5</v>
      </c>
      <c r="C6061" s="4" t="s">
        <v>10</v>
      </c>
      <c r="D6061" s="4" t="s">
        <v>13</v>
      </c>
    </row>
    <row r="6062" spans="1:8">
      <c r="A6062" t="n">
        <v>51304</v>
      </c>
      <c r="B6062" s="39" t="n">
        <v>89</v>
      </c>
      <c r="C6062" s="7" t="n">
        <v>65533</v>
      </c>
      <c r="D6062" s="7" t="n">
        <v>1</v>
      </c>
    </row>
    <row r="6063" spans="1:8">
      <c r="A6063" t="s">
        <v>4</v>
      </c>
      <c r="B6063" s="4" t="s">
        <v>5</v>
      </c>
      <c r="C6063" s="4" t="s">
        <v>13</v>
      </c>
      <c r="D6063" s="4" t="s">
        <v>10</v>
      </c>
      <c r="E6063" s="4" t="s">
        <v>22</v>
      </c>
    </row>
    <row r="6064" spans="1:8">
      <c r="A6064" t="n">
        <v>51308</v>
      </c>
      <c r="B6064" s="34" t="n">
        <v>58</v>
      </c>
      <c r="C6064" s="7" t="n">
        <v>101</v>
      </c>
      <c r="D6064" s="7" t="n">
        <v>300</v>
      </c>
      <c r="E6064" s="7" t="n">
        <v>1</v>
      </c>
    </row>
    <row r="6065" spans="1:8">
      <c r="A6065" t="s">
        <v>4</v>
      </c>
      <c r="B6065" s="4" t="s">
        <v>5</v>
      </c>
      <c r="C6065" s="4" t="s">
        <v>13</v>
      </c>
      <c r="D6065" s="4" t="s">
        <v>10</v>
      </c>
    </row>
    <row r="6066" spans="1:8">
      <c r="A6066" t="n">
        <v>51316</v>
      </c>
      <c r="B6066" s="34" t="n">
        <v>58</v>
      </c>
      <c r="C6066" s="7" t="n">
        <v>254</v>
      </c>
      <c r="D6066" s="7" t="n">
        <v>0</v>
      </c>
    </row>
    <row r="6067" spans="1:8">
      <c r="A6067" t="s">
        <v>4</v>
      </c>
      <c r="B6067" s="4" t="s">
        <v>5</v>
      </c>
      <c r="C6067" s="4" t="s">
        <v>10</v>
      </c>
      <c r="D6067" s="4" t="s">
        <v>9</v>
      </c>
    </row>
    <row r="6068" spans="1:8">
      <c r="A6068" t="n">
        <v>51320</v>
      </c>
      <c r="B6068" s="61" t="n">
        <v>44</v>
      </c>
      <c r="C6068" s="7" t="n">
        <v>7033</v>
      </c>
      <c r="D6068" s="7" t="n">
        <v>1</v>
      </c>
    </row>
    <row r="6069" spans="1:8">
      <c r="A6069" t="s">
        <v>4</v>
      </c>
      <c r="B6069" s="4" t="s">
        <v>5</v>
      </c>
      <c r="C6069" s="4" t="s">
        <v>13</v>
      </c>
      <c r="D6069" s="4" t="s">
        <v>13</v>
      </c>
      <c r="E6069" s="4" t="s">
        <v>22</v>
      </c>
      <c r="F6069" s="4" t="s">
        <v>22</v>
      </c>
      <c r="G6069" s="4" t="s">
        <v>22</v>
      </c>
      <c r="H6069" s="4" t="s">
        <v>10</v>
      </c>
    </row>
    <row r="6070" spans="1:8">
      <c r="A6070" t="n">
        <v>51327</v>
      </c>
      <c r="B6070" s="32" t="n">
        <v>45</v>
      </c>
      <c r="C6070" s="7" t="n">
        <v>2</v>
      </c>
      <c r="D6070" s="7" t="n">
        <v>3</v>
      </c>
      <c r="E6070" s="7" t="n">
        <v>84.2699966430664</v>
      </c>
      <c r="F6070" s="7" t="n">
        <v>37.2599983215332</v>
      </c>
      <c r="G6070" s="7" t="n">
        <v>-238.039993286133</v>
      </c>
      <c r="H6070" s="7" t="n">
        <v>0</v>
      </c>
    </row>
    <row r="6071" spans="1:8">
      <c r="A6071" t="s">
        <v>4</v>
      </c>
      <c r="B6071" s="4" t="s">
        <v>5</v>
      </c>
      <c r="C6071" s="4" t="s">
        <v>13</v>
      </c>
      <c r="D6071" s="4" t="s">
        <v>13</v>
      </c>
      <c r="E6071" s="4" t="s">
        <v>22</v>
      </c>
      <c r="F6071" s="4" t="s">
        <v>22</v>
      </c>
      <c r="G6071" s="4" t="s">
        <v>22</v>
      </c>
      <c r="H6071" s="4" t="s">
        <v>10</v>
      </c>
      <c r="I6071" s="4" t="s">
        <v>13</v>
      </c>
    </row>
    <row r="6072" spans="1:8">
      <c r="A6072" t="n">
        <v>51344</v>
      </c>
      <c r="B6072" s="32" t="n">
        <v>45</v>
      </c>
      <c r="C6072" s="7" t="n">
        <v>4</v>
      </c>
      <c r="D6072" s="7" t="n">
        <v>3</v>
      </c>
      <c r="E6072" s="7" t="n">
        <v>357.130004882813</v>
      </c>
      <c r="F6072" s="7" t="n">
        <v>152.949996948242</v>
      </c>
      <c r="G6072" s="7" t="n">
        <v>0</v>
      </c>
      <c r="H6072" s="7" t="n">
        <v>0</v>
      </c>
      <c r="I6072" s="7" t="n">
        <v>0</v>
      </c>
    </row>
    <row r="6073" spans="1:8">
      <c r="A6073" t="s">
        <v>4</v>
      </c>
      <c r="B6073" s="4" t="s">
        <v>5</v>
      </c>
      <c r="C6073" s="4" t="s">
        <v>13</v>
      </c>
      <c r="D6073" s="4" t="s">
        <v>13</v>
      </c>
      <c r="E6073" s="4" t="s">
        <v>22</v>
      </c>
      <c r="F6073" s="4" t="s">
        <v>10</v>
      </c>
    </row>
    <row r="6074" spans="1:8">
      <c r="A6074" t="n">
        <v>51362</v>
      </c>
      <c r="B6074" s="32" t="n">
        <v>45</v>
      </c>
      <c r="C6074" s="7" t="n">
        <v>5</v>
      </c>
      <c r="D6074" s="7" t="n">
        <v>3</v>
      </c>
      <c r="E6074" s="7" t="n">
        <v>7.40000009536743</v>
      </c>
      <c r="F6074" s="7" t="n">
        <v>0</v>
      </c>
    </row>
    <row r="6075" spans="1:8">
      <c r="A6075" t="s">
        <v>4</v>
      </c>
      <c r="B6075" s="4" t="s">
        <v>5</v>
      </c>
      <c r="C6075" s="4" t="s">
        <v>13</v>
      </c>
      <c r="D6075" s="4" t="s">
        <v>13</v>
      </c>
      <c r="E6075" s="4" t="s">
        <v>22</v>
      </c>
      <c r="F6075" s="4" t="s">
        <v>10</v>
      </c>
    </row>
    <row r="6076" spans="1:8">
      <c r="A6076" t="n">
        <v>51371</v>
      </c>
      <c r="B6076" s="32" t="n">
        <v>45</v>
      </c>
      <c r="C6076" s="7" t="n">
        <v>11</v>
      </c>
      <c r="D6076" s="7" t="n">
        <v>3</v>
      </c>
      <c r="E6076" s="7" t="n">
        <v>31.3999996185303</v>
      </c>
      <c r="F6076" s="7" t="n">
        <v>0</v>
      </c>
    </row>
    <row r="6077" spans="1:8">
      <c r="A6077" t="s">
        <v>4</v>
      </c>
      <c r="B6077" s="4" t="s">
        <v>5</v>
      </c>
      <c r="C6077" s="4" t="s">
        <v>13</v>
      </c>
      <c r="D6077" s="4" t="s">
        <v>10</v>
      </c>
    </row>
    <row r="6078" spans="1:8">
      <c r="A6078" t="n">
        <v>51380</v>
      </c>
      <c r="B6078" s="34" t="n">
        <v>58</v>
      </c>
      <c r="C6078" s="7" t="n">
        <v>255</v>
      </c>
      <c r="D6078" s="7" t="n">
        <v>0</v>
      </c>
    </row>
    <row r="6079" spans="1:8">
      <c r="A6079" t="s">
        <v>4</v>
      </c>
      <c r="B6079" s="4" t="s">
        <v>5</v>
      </c>
      <c r="C6079" s="4" t="s">
        <v>10</v>
      </c>
      <c r="D6079" s="4" t="s">
        <v>10</v>
      </c>
      <c r="E6079" s="4" t="s">
        <v>10</v>
      </c>
    </row>
    <row r="6080" spans="1:8">
      <c r="A6080" t="n">
        <v>51384</v>
      </c>
      <c r="B6080" s="58" t="n">
        <v>61</v>
      </c>
      <c r="C6080" s="7" t="n">
        <v>7032</v>
      </c>
      <c r="D6080" s="7" t="n">
        <v>7033</v>
      </c>
      <c r="E6080" s="7" t="n">
        <v>1000</v>
      </c>
    </row>
    <row r="6081" spans="1:9">
      <c r="A6081" t="s">
        <v>4</v>
      </c>
      <c r="B6081" s="4" t="s">
        <v>5</v>
      </c>
      <c r="C6081" s="4" t="s">
        <v>10</v>
      </c>
      <c r="D6081" s="4" t="s">
        <v>10</v>
      </c>
      <c r="E6081" s="4" t="s">
        <v>22</v>
      </c>
      <c r="F6081" s="4" t="s">
        <v>13</v>
      </c>
    </row>
    <row r="6082" spans="1:9">
      <c r="A6082" t="n">
        <v>51391</v>
      </c>
      <c r="B6082" s="62" t="n">
        <v>53</v>
      </c>
      <c r="C6082" s="7" t="n">
        <v>7032</v>
      </c>
      <c r="D6082" s="7" t="n">
        <v>7033</v>
      </c>
      <c r="E6082" s="7" t="n">
        <v>10</v>
      </c>
      <c r="F6082" s="7" t="n">
        <v>0</v>
      </c>
    </row>
    <row r="6083" spans="1:9">
      <c r="A6083" t="s">
        <v>4</v>
      </c>
      <c r="B6083" s="4" t="s">
        <v>5</v>
      </c>
      <c r="C6083" s="4" t="s">
        <v>10</v>
      </c>
    </row>
    <row r="6084" spans="1:9">
      <c r="A6084" t="n">
        <v>51401</v>
      </c>
      <c r="B6084" s="71" t="n">
        <v>54</v>
      </c>
      <c r="C6084" s="7" t="n">
        <v>7032</v>
      </c>
    </row>
    <row r="6085" spans="1:9">
      <c r="A6085" t="s">
        <v>4</v>
      </c>
      <c r="B6085" s="4" t="s">
        <v>5</v>
      </c>
      <c r="C6085" s="4" t="s">
        <v>13</v>
      </c>
      <c r="D6085" s="4" t="s">
        <v>10</v>
      </c>
      <c r="E6085" s="4" t="s">
        <v>6</v>
      </c>
    </row>
    <row r="6086" spans="1:9">
      <c r="A6086" t="n">
        <v>51404</v>
      </c>
      <c r="B6086" s="36" t="n">
        <v>51</v>
      </c>
      <c r="C6086" s="7" t="n">
        <v>4</v>
      </c>
      <c r="D6086" s="7" t="n">
        <v>7032</v>
      </c>
      <c r="E6086" s="7" t="s">
        <v>44</v>
      </c>
    </row>
    <row r="6087" spans="1:9">
      <c r="A6087" t="s">
        <v>4</v>
      </c>
      <c r="B6087" s="4" t="s">
        <v>5</v>
      </c>
      <c r="C6087" s="4" t="s">
        <v>10</v>
      </c>
    </row>
    <row r="6088" spans="1:9">
      <c r="A6088" t="n">
        <v>51417</v>
      </c>
      <c r="B6088" s="30" t="n">
        <v>16</v>
      </c>
      <c r="C6088" s="7" t="n">
        <v>0</v>
      </c>
    </row>
    <row r="6089" spans="1:9">
      <c r="A6089" t="s">
        <v>4</v>
      </c>
      <c r="B6089" s="4" t="s">
        <v>5</v>
      </c>
      <c r="C6089" s="4" t="s">
        <v>10</v>
      </c>
      <c r="D6089" s="4" t="s">
        <v>13</v>
      </c>
      <c r="E6089" s="4" t="s">
        <v>9</v>
      </c>
      <c r="F6089" s="4" t="s">
        <v>37</v>
      </c>
      <c r="G6089" s="4" t="s">
        <v>13</v>
      </c>
      <c r="H6089" s="4" t="s">
        <v>13</v>
      </c>
      <c r="I6089" s="4" t="s">
        <v>13</v>
      </c>
      <c r="J6089" s="4" t="s">
        <v>9</v>
      </c>
      <c r="K6089" s="4" t="s">
        <v>37</v>
      </c>
      <c r="L6089" s="4" t="s">
        <v>13</v>
      </c>
      <c r="M6089" s="4" t="s">
        <v>13</v>
      </c>
    </row>
    <row r="6090" spans="1:9">
      <c r="A6090" t="n">
        <v>51420</v>
      </c>
      <c r="B6090" s="37" t="n">
        <v>26</v>
      </c>
      <c r="C6090" s="7" t="n">
        <v>7032</v>
      </c>
      <c r="D6090" s="7" t="n">
        <v>17</v>
      </c>
      <c r="E6090" s="7" t="n">
        <v>60801</v>
      </c>
      <c r="F6090" s="7" t="s">
        <v>511</v>
      </c>
      <c r="G6090" s="7" t="n">
        <v>2</v>
      </c>
      <c r="H6090" s="7" t="n">
        <v>3</v>
      </c>
      <c r="I6090" s="7" t="n">
        <v>17</v>
      </c>
      <c r="J6090" s="7" t="n">
        <v>60802</v>
      </c>
      <c r="K6090" s="7" t="s">
        <v>512</v>
      </c>
      <c r="L6090" s="7" t="n">
        <v>2</v>
      </c>
      <c r="M6090" s="7" t="n">
        <v>0</v>
      </c>
    </row>
    <row r="6091" spans="1:9">
      <c r="A6091" t="s">
        <v>4</v>
      </c>
      <c r="B6091" s="4" t="s">
        <v>5</v>
      </c>
    </row>
    <row r="6092" spans="1:9">
      <c r="A6092" t="n">
        <v>51537</v>
      </c>
      <c r="B6092" s="28" t="n">
        <v>28</v>
      </c>
    </row>
    <row r="6093" spans="1:9">
      <c r="A6093" t="s">
        <v>4</v>
      </c>
      <c r="B6093" s="4" t="s">
        <v>5</v>
      </c>
      <c r="C6093" s="4" t="s">
        <v>10</v>
      </c>
      <c r="D6093" s="4" t="s">
        <v>10</v>
      </c>
      <c r="E6093" s="4" t="s">
        <v>10</v>
      </c>
    </row>
    <row r="6094" spans="1:9">
      <c r="A6094" t="n">
        <v>51538</v>
      </c>
      <c r="B6094" s="58" t="n">
        <v>61</v>
      </c>
      <c r="C6094" s="7" t="n">
        <v>16</v>
      </c>
      <c r="D6094" s="7" t="n">
        <v>7033</v>
      </c>
      <c r="E6094" s="7" t="n">
        <v>1000</v>
      </c>
    </row>
    <row r="6095" spans="1:9">
      <c r="A6095" t="s">
        <v>4</v>
      </c>
      <c r="B6095" s="4" t="s">
        <v>5</v>
      </c>
      <c r="C6095" s="4" t="s">
        <v>10</v>
      </c>
      <c r="D6095" s="4" t="s">
        <v>10</v>
      </c>
      <c r="E6095" s="4" t="s">
        <v>10</v>
      </c>
    </row>
    <row r="6096" spans="1:9">
      <c r="A6096" t="n">
        <v>51545</v>
      </c>
      <c r="B6096" s="58" t="n">
        <v>61</v>
      </c>
      <c r="C6096" s="7" t="n">
        <v>0</v>
      </c>
      <c r="D6096" s="7" t="n">
        <v>7033</v>
      </c>
      <c r="E6096" s="7" t="n">
        <v>1000</v>
      </c>
    </row>
    <row r="6097" spans="1:13">
      <c r="A6097" t="s">
        <v>4</v>
      </c>
      <c r="B6097" s="4" t="s">
        <v>5</v>
      </c>
      <c r="C6097" s="4" t="s">
        <v>10</v>
      </c>
      <c r="D6097" s="4" t="s">
        <v>10</v>
      </c>
      <c r="E6097" s="4" t="s">
        <v>22</v>
      </c>
      <c r="F6097" s="4" t="s">
        <v>13</v>
      </c>
    </row>
    <row r="6098" spans="1:13">
      <c r="A6098" t="n">
        <v>51552</v>
      </c>
      <c r="B6098" s="62" t="n">
        <v>53</v>
      </c>
      <c r="C6098" s="7" t="n">
        <v>16</v>
      </c>
      <c r="D6098" s="7" t="n">
        <v>7033</v>
      </c>
      <c r="E6098" s="7" t="n">
        <v>10</v>
      </c>
      <c r="F6098" s="7" t="n">
        <v>0</v>
      </c>
    </row>
    <row r="6099" spans="1:13">
      <c r="A6099" t="s">
        <v>4</v>
      </c>
      <c r="B6099" s="4" t="s">
        <v>5</v>
      </c>
      <c r="C6099" s="4" t="s">
        <v>10</v>
      </c>
    </row>
    <row r="6100" spans="1:13">
      <c r="A6100" t="n">
        <v>51562</v>
      </c>
      <c r="B6100" s="30" t="n">
        <v>16</v>
      </c>
      <c r="C6100" s="7" t="n">
        <v>50</v>
      </c>
    </row>
    <row r="6101" spans="1:13">
      <c r="A6101" t="s">
        <v>4</v>
      </c>
      <c r="B6101" s="4" t="s">
        <v>5</v>
      </c>
      <c r="C6101" s="4" t="s">
        <v>10</v>
      </c>
      <c r="D6101" s="4" t="s">
        <v>10</v>
      </c>
      <c r="E6101" s="4" t="s">
        <v>22</v>
      </c>
      <c r="F6101" s="4" t="s">
        <v>13</v>
      </c>
    </row>
    <row r="6102" spans="1:13">
      <c r="A6102" t="n">
        <v>51565</v>
      </c>
      <c r="B6102" s="62" t="n">
        <v>53</v>
      </c>
      <c r="C6102" s="7" t="n">
        <v>0</v>
      </c>
      <c r="D6102" s="7" t="n">
        <v>7033</v>
      </c>
      <c r="E6102" s="7" t="n">
        <v>10</v>
      </c>
      <c r="F6102" s="7" t="n">
        <v>0</v>
      </c>
    </row>
    <row r="6103" spans="1:13">
      <c r="A6103" t="s">
        <v>4</v>
      </c>
      <c r="B6103" s="4" t="s">
        <v>5</v>
      </c>
      <c r="C6103" s="4" t="s">
        <v>10</v>
      </c>
    </row>
    <row r="6104" spans="1:13">
      <c r="A6104" t="n">
        <v>51575</v>
      </c>
      <c r="B6104" s="71" t="n">
        <v>54</v>
      </c>
      <c r="C6104" s="7" t="n">
        <v>16</v>
      </c>
    </row>
    <row r="6105" spans="1:13">
      <c r="A6105" t="s">
        <v>4</v>
      </c>
      <c r="B6105" s="4" t="s">
        <v>5</v>
      </c>
      <c r="C6105" s="4" t="s">
        <v>10</v>
      </c>
    </row>
    <row r="6106" spans="1:13">
      <c r="A6106" t="n">
        <v>51578</v>
      </c>
      <c r="B6106" s="71" t="n">
        <v>54</v>
      </c>
      <c r="C6106" s="7" t="n">
        <v>0</v>
      </c>
    </row>
    <row r="6107" spans="1:13">
      <c r="A6107" t="s">
        <v>4</v>
      </c>
      <c r="B6107" s="4" t="s">
        <v>5</v>
      </c>
      <c r="C6107" s="4" t="s">
        <v>13</v>
      </c>
      <c r="D6107" s="4" t="s">
        <v>10</v>
      </c>
      <c r="E6107" s="4" t="s">
        <v>6</v>
      </c>
    </row>
    <row r="6108" spans="1:13">
      <c r="A6108" t="n">
        <v>51581</v>
      </c>
      <c r="B6108" s="36" t="n">
        <v>51</v>
      </c>
      <c r="C6108" s="7" t="n">
        <v>4</v>
      </c>
      <c r="D6108" s="7" t="n">
        <v>7033</v>
      </c>
      <c r="E6108" s="7" t="s">
        <v>61</v>
      </c>
    </row>
    <row r="6109" spans="1:13">
      <c r="A6109" t="s">
        <v>4</v>
      </c>
      <c r="B6109" s="4" t="s">
        <v>5</v>
      </c>
      <c r="C6109" s="4" t="s">
        <v>10</v>
      </c>
    </row>
    <row r="6110" spans="1:13">
      <c r="A6110" t="n">
        <v>51594</v>
      </c>
      <c r="B6110" s="30" t="n">
        <v>16</v>
      </c>
      <c r="C6110" s="7" t="n">
        <v>0</v>
      </c>
    </row>
    <row r="6111" spans="1:13">
      <c r="A6111" t="s">
        <v>4</v>
      </c>
      <c r="B6111" s="4" t="s">
        <v>5</v>
      </c>
      <c r="C6111" s="4" t="s">
        <v>10</v>
      </c>
      <c r="D6111" s="4" t="s">
        <v>13</v>
      </c>
      <c r="E6111" s="4" t="s">
        <v>9</v>
      </c>
      <c r="F6111" s="4" t="s">
        <v>37</v>
      </c>
      <c r="G6111" s="4" t="s">
        <v>13</v>
      </c>
      <c r="H6111" s="4" t="s">
        <v>13</v>
      </c>
    </row>
    <row r="6112" spans="1:13">
      <c r="A6112" t="n">
        <v>51597</v>
      </c>
      <c r="B6112" s="37" t="n">
        <v>26</v>
      </c>
      <c r="C6112" s="7" t="n">
        <v>7033</v>
      </c>
      <c r="D6112" s="7" t="n">
        <v>17</v>
      </c>
      <c r="E6112" s="7" t="n">
        <v>23322</v>
      </c>
      <c r="F6112" s="7" t="s">
        <v>513</v>
      </c>
      <c r="G6112" s="7" t="n">
        <v>2</v>
      </c>
      <c r="H6112" s="7" t="n">
        <v>0</v>
      </c>
    </row>
    <row r="6113" spans="1:8">
      <c r="A6113" t="s">
        <v>4</v>
      </c>
      <c r="B6113" s="4" t="s">
        <v>5</v>
      </c>
    </row>
    <row r="6114" spans="1:8">
      <c r="A6114" t="n">
        <v>51623</v>
      </c>
      <c r="B6114" s="28" t="n">
        <v>28</v>
      </c>
    </row>
    <row r="6115" spans="1:8">
      <c r="A6115" t="s">
        <v>4</v>
      </c>
      <c r="B6115" s="4" t="s">
        <v>5</v>
      </c>
      <c r="C6115" s="4" t="s">
        <v>10</v>
      </c>
      <c r="D6115" s="4" t="s">
        <v>13</v>
      </c>
    </row>
    <row r="6116" spans="1:8">
      <c r="A6116" t="n">
        <v>51624</v>
      </c>
      <c r="B6116" s="39" t="n">
        <v>89</v>
      </c>
      <c r="C6116" s="7" t="n">
        <v>65533</v>
      </c>
      <c r="D6116" s="7" t="n">
        <v>1</v>
      </c>
    </row>
    <row r="6117" spans="1:8">
      <c r="A6117" t="s">
        <v>4</v>
      </c>
      <c r="B6117" s="4" t="s">
        <v>5</v>
      </c>
      <c r="C6117" s="4" t="s">
        <v>13</v>
      </c>
      <c r="D6117" s="4" t="s">
        <v>10</v>
      </c>
      <c r="E6117" s="4" t="s">
        <v>22</v>
      </c>
    </row>
    <row r="6118" spans="1:8">
      <c r="A6118" t="n">
        <v>51628</v>
      </c>
      <c r="B6118" s="34" t="n">
        <v>58</v>
      </c>
      <c r="C6118" s="7" t="n">
        <v>101</v>
      </c>
      <c r="D6118" s="7" t="n">
        <v>500</v>
      </c>
      <c r="E6118" s="7" t="n">
        <v>1</v>
      </c>
    </row>
    <row r="6119" spans="1:8">
      <c r="A6119" t="s">
        <v>4</v>
      </c>
      <c r="B6119" s="4" t="s">
        <v>5</v>
      </c>
      <c r="C6119" s="4" t="s">
        <v>13</v>
      </c>
      <c r="D6119" s="4" t="s">
        <v>10</v>
      </c>
    </row>
    <row r="6120" spans="1:8">
      <c r="A6120" t="n">
        <v>51636</v>
      </c>
      <c r="B6120" s="34" t="n">
        <v>58</v>
      </c>
      <c r="C6120" s="7" t="n">
        <v>254</v>
      </c>
      <c r="D6120" s="7" t="n">
        <v>0</v>
      </c>
    </row>
    <row r="6121" spans="1:8">
      <c r="A6121" t="s">
        <v>4</v>
      </c>
      <c r="B6121" s="4" t="s">
        <v>5</v>
      </c>
      <c r="C6121" s="4" t="s">
        <v>13</v>
      </c>
      <c r="D6121" s="4" t="s">
        <v>13</v>
      </c>
      <c r="E6121" s="4" t="s">
        <v>22</v>
      </c>
      <c r="F6121" s="4" t="s">
        <v>22</v>
      </c>
      <c r="G6121" s="4" t="s">
        <v>22</v>
      </c>
      <c r="H6121" s="4" t="s">
        <v>10</v>
      </c>
    </row>
    <row r="6122" spans="1:8">
      <c r="A6122" t="n">
        <v>51640</v>
      </c>
      <c r="B6122" s="32" t="n">
        <v>45</v>
      </c>
      <c r="C6122" s="7" t="n">
        <v>2</v>
      </c>
      <c r="D6122" s="7" t="n">
        <v>3</v>
      </c>
      <c r="E6122" s="7" t="n">
        <v>81.9499969482422</v>
      </c>
      <c r="F6122" s="7" t="n">
        <v>37.5</v>
      </c>
      <c r="G6122" s="7" t="n">
        <v>-221.509994506836</v>
      </c>
      <c r="H6122" s="7" t="n">
        <v>0</v>
      </c>
    </row>
    <row r="6123" spans="1:8">
      <c r="A6123" t="s">
        <v>4</v>
      </c>
      <c r="B6123" s="4" t="s">
        <v>5</v>
      </c>
      <c r="C6123" s="4" t="s">
        <v>13</v>
      </c>
      <c r="D6123" s="4" t="s">
        <v>13</v>
      </c>
      <c r="E6123" s="4" t="s">
        <v>22</v>
      </c>
      <c r="F6123" s="4" t="s">
        <v>22</v>
      </c>
      <c r="G6123" s="4" t="s">
        <v>22</v>
      </c>
      <c r="H6123" s="4" t="s">
        <v>10</v>
      </c>
      <c r="I6123" s="4" t="s">
        <v>13</v>
      </c>
    </row>
    <row r="6124" spans="1:8">
      <c r="A6124" t="n">
        <v>51657</v>
      </c>
      <c r="B6124" s="32" t="n">
        <v>45</v>
      </c>
      <c r="C6124" s="7" t="n">
        <v>4</v>
      </c>
      <c r="D6124" s="7" t="n">
        <v>3</v>
      </c>
      <c r="E6124" s="7" t="n">
        <v>8.67000007629395</v>
      </c>
      <c r="F6124" s="7" t="n">
        <v>200.369995117188</v>
      </c>
      <c r="G6124" s="7" t="n">
        <v>0</v>
      </c>
      <c r="H6124" s="7" t="n">
        <v>0</v>
      </c>
      <c r="I6124" s="7" t="n">
        <v>0</v>
      </c>
    </row>
    <row r="6125" spans="1:8">
      <c r="A6125" t="s">
        <v>4</v>
      </c>
      <c r="B6125" s="4" t="s">
        <v>5</v>
      </c>
      <c r="C6125" s="4" t="s">
        <v>13</v>
      </c>
      <c r="D6125" s="4" t="s">
        <v>13</v>
      </c>
      <c r="E6125" s="4" t="s">
        <v>22</v>
      </c>
      <c r="F6125" s="4" t="s">
        <v>10</v>
      </c>
    </row>
    <row r="6126" spans="1:8">
      <c r="A6126" t="n">
        <v>51675</v>
      </c>
      <c r="B6126" s="32" t="n">
        <v>45</v>
      </c>
      <c r="C6126" s="7" t="n">
        <v>5</v>
      </c>
      <c r="D6126" s="7" t="n">
        <v>3</v>
      </c>
      <c r="E6126" s="7" t="n">
        <v>7.69999980926514</v>
      </c>
      <c r="F6126" s="7" t="n">
        <v>0</v>
      </c>
    </row>
    <row r="6127" spans="1:8">
      <c r="A6127" t="s">
        <v>4</v>
      </c>
      <c r="B6127" s="4" t="s">
        <v>5</v>
      </c>
      <c r="C6127" s="4" t="s">
        <v>13</v>
      </c>
      <c r="D6127" s="4" t="s">
        <v>13</v>
      </c>
      <c r="E6127" s="4" t="s">
        <v>22</v>
      </c>
      <c r="F6127" s="4" t="s">
        <v>10</v>
      </c>
    </row>
    <row r="6128" spans="1:8">
      <c r="A6128" t="n">
        <v>51684</v>
      </c>
      <c r="B6128" s="32" t="n">
        <v>45</v>
      </c>
      <c r="C6128" s="7" t="n">
        <v>11</v>
      </c>
      <c r="D6128" s="7" t="n">
        <v>3</v>
      </c>
      <c r="E6128" s="7" t="n">
        <v>31.3999996185303</v>
      </c>
      <c r="F6128" s="7" t="n">
        <v>0</v>
      </c>
    </row>
    <row r="6129" spans="1:9">
      <c r="A6129" t="s">
        <v>4</v>
      </c>
      <c r="B6129" s="4" t="s">
        <v>5</v>
      </c>
      <c r="C6129" s="4" t="s">
        <v>13</v>
      </c>
      <c r="D6129" s="4" t="s">
        <v>13</v>
      </c>
      <c r="E6129" s="4" t="s">
        <v>22</v>
      </c>
      <c r="F6129" s="4" t="s">
        <v>22</v>
      </c>
      <c r="G6129" s="4" t="s">
        <v>22</v>
      </c>
      <c r="H6129" s="4" t="s">
        <v>10</v>
      </c>
    </row>
    <row r="6130" spans="1:9">
      <c r="A6130" t="n">
        <v>51693</v>
      </c>
      <c r="B6130" s="32" t="n">
        <v>45</v>
      </c>
      <c r="C6130" s="7" t="n">
        <v>2</v>
      </c>
      <c r="D6130" s="7" t="n">
        <v>3</v>
      </c>
      <c r="E6130" s="7" t="n">
        <v>83.0899963378906</v>
      </c>
      <c r="F6130" s="7" t="n">
        <v>40.7299995422363</v>
      </c>
      <c r="G6130" s="7" t="n">
        <v>-220.940002441406</v>
      </c>
      <c r="H6130" s="7" t="n">
        <v>6000</v>
      </c>
    </row>
    <row r="6131" spans="1:9">
      <c r="A6131" t="s">
        <v>4</v>
      </c>
      <c r="B6131" s="4" t="s">
        <v>5</v>
      </c>
      <c r="C6131" s="4" t="s">
        <v>13</v>
      </c>
      <c r="D6131" s="4" t="s">
        <v>13</v>
      </c>
      <c r="E6131" s="4" t="s">
        <v>22</v>
      </c>
      <c r="F6131" s="4" t="s">
        <v>22</v>
      </c>
      <c r="G6131" s="4" t="s">
        <v>22</v>
      </c>
      <c r="H6131" s="4" t="s">
        <v>10</v>
      </c>
      <c r="I6131" s="4" t="s">
        <v>13</v>
      </c>
    </row>
    <row r="6132" spans="1:9">
      <c r="A6132" t="n">
        <v>51710</v>
      </c>
      <c r="B6132" s="32" t="n">
        <v>45</v>
      </c>
      <c r="C6132" s="7" t="n">
        <v>4</v>
      </c>
      <c r="D6132" s="7" t="n">
        <v>3</v>
      </c>
      <c r="E6132" s="7" t="n">
        <v>347.809997558594</v>
      </c>
      <c r="F6132" s="7" t="n">
        <v>101.029998779297</v>
      </c>
      <c r="G6132" s="7" t="n">
        <v>0</v>
      </c>
      <c r="H6132" s="7" t="n">
        <v>6000</v>
      </c>
      <c r="I6132" s="7" t="n">
        <v>1</v>
      </c>
    </row>
    <row r="6133" spans="1:9">
      <c r="A6133" t="s">
        <v>4</v>
      </c>
      <c r="B6133" s="4" t="s">
        <v>5</v>
      </c>
      <c r="C6133" s="4" t="s">
        <v>13</v>
      </c>
      <c r="D6133" s="4" t="s">
        <v>13</v>
      </c>
      <c r="E6133" s="4" t="s">
        <v>22</v>
      </c>
      <c r="F6133" s="4" t="s">
        <v>10</v>
      </c>
    </row>
    <row r="6134" spans="1:9">
      <c r="A6134" t="n">
        <v>51728</v>
      </c>
      <c r="B6134" s="32" t="n">
        <v>45</v>
      </c>
      <c r="C6134" s="7" t="n">
        <v>5</v>
      </c>
      <c r="D6134" s="7" t="n">
        <v>3</v>
      </c>
      <c r="E6134" s="7" t="n">
        <v>7.69999980926514</v>
      </c>
      <c r="F6134" s="7" t="n">
        <v>6000</v>
      </c>
    </row>
    <row r="6135" spans="1:9">
      <c r="A6135" t="s">
        <v>4</v>
      </c>
      <c r="B6135" s="4" t="s">
        <v>5</v>
      </c>
      <c r="C6135" s="4" t="s">
        <v>13</v>
      </c>
      <c r="D6135" s="4" t="s">
        <v>13</v>
      </c>
      <c r="E6135" s="4" t="s">
        <v>22</v>
      </c>
      <c r="F6135" s="4" t="s">
        <v>10</v>
      </c>
    </row>
    <row r="6136" spans="1:9">
      <c r="A6136" t="n">
        <v>51737</v>
      </c>
      <c r="B6136" s="32" t="n">
        <v>45</v>
      </c>
      <c r="C6136" s="7" t="n">
        <v>11</v>
      </c>
      <c r="D6136" s="7" t="n">
        <v>3</v>
      </c>
      <c r="E6136" s="7" t="n">
        <v>31.3999996185303</v>
      </c>
      <c r="F6136" s="7" t="n">
        <v>6000</v>
      </c>
    </row>
    <row r="6137" spans="1:9">
      <c r="A6137" t="s">
        <v>4</v>
      </c>
      <c r="B6137" s="4" t="s">
        <v>5</v>
      </c>
      <c r="C6137" s="4" t="s">
        <v>13</v>
      </c>
      <c r="D6137" s="4" t="s">
        <v>10</v>
      </c>
    </row>
    <row r="6138" spans="1:9">
      <c r="A6138" t="n">
        <v>51746</v>
      </c>
      <c r="B6138" s="34" t="n">
        <v>58</v>
      </c>
      <c r="C6138" s="7" t="n">
        <v>255</v>
      </c>
      <c r="D6138" s="7" t="n">
        <v>0</v>
      </c>
    </row>
    <row r="6139" spans="1:9">
      <c r="A6139" t="s">
        <v>4</v>
      </c>
      <c r="B6139" s="4" t="s">
        <v>5</v>
      </c>
      <c r="C6139" s="4" t="s">
        <v>10</v>
      </c>
      <c r="D6139" s="4" t="s">
        <v>13</v>
      </c>
      <c r="E6139" s="4" t="s">
        <v>6</v>
      </c>
      <c r="F6139" s="4" t="s">
        <v>22</v>
      </c>
      <c r="G6139" s="4" t="s">
        <v>22</v>
      </c>
      <c r="H6139" s="4" t="s">
        <v>22</v>
      </c>
    </row>
    <row r="6140" spans="1:9">
      <c r="A6140" t="n">
        <v>51750</v>
      </c>
      <c r="B6140" s="47" t="n">
        <v>48</v>
      </c>
      <c r="C6140" s="7" t="n">
        <v>7033</v>
      </c>
      <c r="D6140" s="7" t="n">
        <v>0</v>
      </c>
      <c r="E6140" s="7" t="s">
        <v>389</v>
      </c>
      <c r="F6140" s="7" t="n">
        <v>-1</v>
      </c>
      <c r="G6140" s="7" t="n">
        <v>1</v>
      </c>
      <c r="H6140" s="7" t="n">
        <v>0</v>
      </c>
    </row>
    <row r="6141" spans="1:9">
      <c r="A6141" t="s">
        <v>4</v>
      </c>
      <c r="B6141" s="4" t="s">
        <v>5</v>
      </c>
      <c r="C6141" s="4" t="s">
        <v>13</v>
      </c>
      <c r="D6141" s="4" t="s">
        <v>10</v>
      </c>
    </row>
    <row r="6142" spans="1:9">
      <c r="A6142" t="n">
        <v>51777</v>
      </c>
      <c r="B6142" s="32" t="n">
        <v>45</v>
      </c>
      <c r="C6142" s="7" t="n">
        <v>7</v>
      </c>
      <c r="D6142" s="7" t="n">
        <v>255</v>
      </c>
    </row>
    <row r="6143" spans="1:9">
      <c r="A6143" t="s">
        <v>4</v>
      </c>
      <c r="B6143" s="4" t="s">
        <v>5</v>
      </c>
      <c r="C6143" s="4" t="s">
        <v>13</v>
      </c>
      <c r="D6143" s="4" t="s">
        <v>10</v>
      </c>
      <c r="E6143" s="4" t="s">
        <v>13</v>
      </c>
    </row>
    <row r="6144" spans="1:9">
      <c r="A6144" t="n">
        <v>51781</v>
      </c>
      <c r="B6144" s="33" t="n">
        <v>49</v>
      </c>
      <c r="C6144" s="7" t="n">
        <v>1</v>
      </c>
      <c r="D6144" s="7" t="n">
        <v>3000</v>
      </c>
      <c r="E6144" s="7" t="n">
        <v>0</v>
      </c>
    </row>
    <row r="6145" spans="1:9">
      <c r="A6145" t="s">
        <v>4</v>
      </c>
      <c r="B6145" s="4" t="s">
        <v>5</v>
      </c>
      <c r="C6145" s="4" t="s">
        <v>13</v>
      </c>
      <c r="D6145" s="4" t="s">
        <v>10</v>
      </c>
      <c r="E6145" s="4" t="s">
        <v>22</v>
      </c>
    </row>
    <row r="6146" spans="1:9">
      <c r="A6146" t="n">
        <v>51786</v>
      </c>
      <c r="B6146" s="34" t="n">
        <v>58</v>
      </c>
      <c r="C6146" s="7" t="n">
        <v>0</v>
      </c>
      <c r="D6146" s="7" t="n">
        <v>1000</v>
      </c>
      <c r="E6146" s="7" t="n">
        <v>1</v>
      </c>
    </row>
    <row r="6147" spans="1:9">
      <c r="A6147" t="s">
        <v>4</v>
      </c>
      <c r="B6147" s="4" t="s">
        <v>5</v>
      </c>
      <c r="C6147" s="4" t="s">
        <v>13</v>
      </c>
      <c r="D6147" s="4" t="s">
        <v>10</v>
      </c>
    </row>
    <row r="6148" spans="1:9">
      <c r="A6148" t="n">
        <v>51794</v>
      </c>
      <c r="B6148" s="34" t="n">
        <v>58</v>
      </c>
      <c r="C6148" s="7" t="n">
        <v>255</v>
      </c>
      <c r="D6148" s="7" t="n">
        <v>0</v>
      </c>
    </row>
    <row r="6149" spans="1:9">
      <c r="A6149" t="s">
        <v>4</v>
      </c>
      <c r="B6149" s="4" t="s">
        <v>5</v>
      </c>
      <c r="C6149" s="4" t="s">
        <v>13</v>
      </c>
      <c r="D6149" s="4" t="s">
        <v>13</v>
      </c>
      <c r="E6149" s="4" t="s">
        <v>22</v>
      </c>
      <c r="F6149" s="4" t="s">
        <v>22</v>
      </c>
      <c r="G6149" s="4" t="s">
        <v>22</v>
      </c>
      <c r="H6149" s="4" t="s">
        <v>10</v>
      </c>
    </row>
    <row r="6150" spans="1:9">
      <c r="A6150" t="n">
        <v>51798</v>
      </c>
      <c r="B6150" s="32" t="n">
        <v>45</v>
      </c>
      <c r="C6150" s="7" t="n">
        <v>2</v>
      </c>
      <c r="D6150" s="7" t="n">
        <v>3</v>
      </c>
      <c r="E6150" s="7" t="n">
        <v>89.9700012207031</v>
      </c>
      <c r="F6150" s="7" t="n">
        <v>40.7999992370605</v>
      </c>
      <c r="G6150" s="7" t="n">
        <v>-235.479995727539</v>
      </c>
      <c r="H6150" s="7" t="n">
        <v>0</v>
      </c>
    </row>
    <row r="6151" spans="1:9">
      <c r="A6151" t="s">
        <v>4</v>
      </c>
      <c r="B6151" s="4" t="s">
        <v>5</v>
      </c>
      <c r="C6151" s="4" t="s">
        <v>13</v>
      </c>
      <c r="D6151" s="4" t="s">
        <v>13</v>
      </c>
      <c r="E6151" s="4" t="s">
        <v>22</v>
      </c>
      <c r="F6151" s="4" t="s">
        <v>22</v>
      </c>
      <c r="G6151" s="4" t="s">
        <v>22</v>
      </c>
      <c r="H6151" s="4" t="s">
        <v>10</v>
      </c>
      <c r="I6151" s="4" t="s">
        <v>13</v>
      </c>
    </row>
    <row r="6152" spans="1:9">
      <c r="A6152" t="n">
        <v>51815</v>
      </c>
      <c r="B6152" s="32" t="n">
        <v>45</v>
      </c>
      <c r="C6152" s="7" t="n">
        <v>4</v>
      </c>
      <c r="D6152" s="7" t="n">
        <v>3</v>
      </c>
      <c r="E6152" s="7" t="n">
        <v>17.9799995422363</v>
      </c>
      <c r="F6152" s="7" t="n">
        <v>44.4000015258789</v>
      </c>
      <c r="G6152" s="7" t="n">
        <v>0</v>
      </c>
      <c r="H6152" s="7" t="n">
        <v>0</v>
      </c>
      <c r="I6152" s="7" t="n">
        <v>0</v>
      </c>
    </row>
    <row r="6153" spans="1:9">
      <c r="A6153" t="s">
        <v>4</v>
      </c>
      <c r="B6153" s="4" t="s">
        <v>5</v>
      </c>
      <c r="C6153" s="4" t="s">
        <v>13</v>
      </c>
      <c r="D6153" s="4" t="s">
        <v>13</v>
      </c>
      <c r="E6153" s="4" t="s">
        <v>22</v>
      </c>
      <c r="F6153" s="4" t="s">
        <v>10</v>
      </c>
    </row>
    <row r="6154" spans="1:9">
      <c r="A6154" t="n">
        <v>51833</v>
      </c>
      <c r="B6154" s="32" t="n">
        <v>45</v>
      </c>
      <c r="C6154" s="7" t="n">
        <v>5</v>
      </c>
      <c r="D6154" s="7" t="n">
        <v>3</v>
      </c>
      <c r="E6154" s="7" t="n">
        <v>13.8000001907349</v>
      </c>
      <c r="F6154" s="7" t="n">
        <v>0</v>
      </c>
    </row>
    <row r="6155" spans="1:9">
      <c r="A6155" t="s">
        <v>4</v>
      </c>
      <c r="B6155" s="4" t="s">
        <v>5</v>
      </c>
      <c r="C6155" s="4" t="s">
        <v>13</v>
      </c>
      <c r="D6155" s="4" t="s">
        <v>13</v>
      </c>
      <c r="E6155" s="4" t="s">
        <v>22</v>
      </c>
      <c r="F6155" s="4" t="s">
        <v>10</v>
      </c>
    </row>
    <row r="6156" spans="1:9">
      <c r="A6156" t="n">
        <v>51842</v>
      </c>
      <c r="B6156" s="32" t="n">
        <v>45</v>
      </c>
      <c r="C6156" s="7" t="n">
        <v>11</v>
      </c>
      <c r="D6156" s="7" t="n">
        <v>3</v>
      </c>
      <c r="E6156" s="7" t="n">
        <v>31.3999996185303</v>
      </c>
      <c r="F6156" s="7" t="n">
        <v>0</v>
      </c>
    </row>
    <row r="6157" spans="1:9">
      <c r="A6157" t="s">
        <v>4</v>
      </c>
      <c r="B6157" s="4" t="s">
        <v>5</v>
      </c>
      <c r="C6157" s="4" t="s">
        <v>13</v>
      </c>
      <c r="D6157" s="4" t="s">
        <v>13</v>
      </c>
      <c r="E6157" s="4" t="s">
        <v>22</v>
      </c>
      <c r="F6157" s="4" t="s">
        <v>22</v>
      </c>
      <c r="G6157" s="4" t="s">
        <v>22</v>
      </c>
      <c r="H6157" s="4" t="s">
        <v>10</v>
      </c>
    </row>
    <row r="6158" spans="1:9">
      <c r="A6158" t="n">
        <v>51851</v>
      </c>
      <c r="B6158" s="32" t="n">
        <v>45</v>
      </c>
      <c r="C6158" s="7" t="n">
        <v>2</v>
      </c>
      <c r="D6158" s="7" t="n">
        <v>3</v>
      </c>
      <c r="E6158" s="7" t="n">
        <v>89</v>
      </c>
      <c r="F6158" s="7" t="n">
        <v>40.7999992370605</v>
      </c>
      <c r="G6158" s="7" t="n">
        <v>-238</v>
      </c>
      <c r="H6158" s="7" t="n">
        <v>6000</v>
      </c>
    </row>
    <row r="6159" spans="1:9">
      <c r="A6159" t="s">
        <v>4</v>
      </c>
      <c r="B6159" s="4" t="s">
        <v>5</v>
      </c>
      <c r="C6159" s="4" t="s">
        <v>13</v>
      </c>
      <c r="D6159" s="4" t="s">
        <v>13</v>
      </c>
      <c r="E6159" s="4" t="s">
        <v>22</v>
      </c>
      <c r="F6159" s="4" t="s">
        <v>22</v>
      </c>
      <c r="G6159" s="4" t="s">
        <v>22</v>
      </c>
      <c r="H6159" s="4" t="s">
        <v>10</v>
      </c>
      <c r="I6159" s="4" t="s">
        <v>13</v>
      </c>
    </row>
    <row r="6160" spans="1:9">
      <c r="A6160" t="n">
        <v>51868</v>
      </c>
      <c r="B6160" s="32" t="n">
        <v>45</v>
      </c>
      <c r="C6160" s="7" t="n">
        <v>4</v>
      </c>
      <c r="D6160" s="7" t="n">
        <v>3</v>
      </c>
      <c r="E6160" s="7" t="n">
        <v>1.78999996185303</v>
      </c>
      <c r="F6160" s="7" t="n">
        <v>8.14999961853027</v>
      </c>
      <c r="G6160" s="7" t="n">
        <v>0</v>
      </c>
      <c r="H6160" s="7" t="n">
        <v>6000</v>
      </c>
      <c r="I6160" s="7" t="n">
        <v>0</v>
      </c>
    </row>
    <row r="6161" spans="1:9">
      <c r="A6161" t="s">
        <v>4</v>
      </c>
      <c r="B6161" s="4" t="s">
        <v>5</v>
      </c>
      <c r="C6161" s="4" t="s">
        <v>13</v>
      </c>
      <c r="D6161" s="4" t="s">
        <v>13</v>
      </c>
      <c r="E6161" s="4" t="s">
        <v>22</v>
      </c>
      <c r="F6161" s="4" t="s">
        <v>10</v>
      </c>
    </row>
    <row r="6162" spans="1:9">
      <c r="A6162" t="n">
        <v>51886</v>
      </c>
      <c r="B6162" s="32" t="n">
        <v>45</v>
      </c>
      <c r="C6162" s="7" t="n">
        <v>5</v>
      </c>
      <c r="D6162" s="7" t="n">
        <v>3</v>
      </c>
      <c r="E6162" s="7" t="n">
        <v>11.6999998092651</v>
      </c>
      <c r="F6162" s="7" t="n">
        <v>6000</v>
      </c>
    </row>
    <row r="6163" spans="1:9">
      <c r="A6163" t="s">
        <v>4</v>
      </c>
      <c r="B6163" s="4" t="s">
        <v>5</v>
      </c>
      <c r="C6163" s="4" t="s">
        <v>13</v>
      </c>
      <c r="D6163" s="4" t="s">
        <v>13</v>
      </c>
      <c r="E6163" s="4" t="s">
        <v>22</v>
      </c>
      <c r="F6163" s="4" t="s">
        <v>10</v>
      </c>
    </row>
    <row r="6164" spans="1:9">
      <c r="A6164" t="n">
        <v>51895</v>
      </c>
      <c r="B6164" s="32" t="n">
        <v>45</v>
      </c>
      <c r="C6164" s="7" t="n">
        <v>11</v>
      </c>
      <c r="D6164" s="7" t="n">
        <v>3</v>
      </c>
      <c r="E6164" s="7" t="n">
        <v>31.3999996185303</v>
      </c>
      <c r="F6164" s="7" t="n">
        <v>6000</v>
      </c>
    </row>
    <row r="6165" spans="1:9">
      <c r="A6165" t="s">
        <v>4</v>
      </c>
      <c r="B6165" s="4" t="s">
        <v>5</v>
      </c>
      <c r="C6165" s="4" t="s">
        <v>10</v>
      </c>
      <c r="D6165" s="4" t="s">
        <v>22</v>
      </c>
      <c r="E6165" s="4" t="s">
        <v>22</v>
      </c>
      <c r="F6165" s="4" t="s">
        <v>22</v>
      </c>
      <c r="G6165" s="4" t="s">
        <v>22</v>
      </c>
    </row>
    <row r="6166" spans="1:9">
      <c r="A6166" t="n">
        <v>51904</v>
      </c>
      <c r="B6166" s="43" t="n">
        <v>46</v>
      </c>
      <c r="C6166" s="7" t="n">
        <v>7033</v>
      </c>
      <c r="D6166" s="7" t="n">
        <v>89</v>
      </c>
      <c r="E6166" s="7" t="n">
        <v>36.0499992370605</v>
      </c>
      <c r="F6166" s="7" t="n">
        <v>-230.800003051758</v>
      </c>
      <c r="G6166" s="7" t="n">
        <v>180</v>
      </c>
    </row>
    <row r="6167" spans="1:9">
      <c r="A6167" t="s">
        <v>4</v>
      </c>
      <c r="B6167" s="4" t="s">
        <v>5</v>
      </c>
      <c r="C6167" s="4" t="s">
        <v>10</v>
      </c>
      <c r="D6167" s="4" t="s">
        <v>10</v>
      </c>
      <c r="E6167" s="4" t="s">
        <v>22</v>
      </c>
      <c r="F6167" s="4" t="s">
        <v>13</v>
      </c>
    </row>
    <row r="6168" spans="1:9">
      <c r="A6168" t="n">
        <v>51923</v>
      </c>
      <c r="B6168" s="62" t="n">
        <v>53</v>
      </c>
      <c r="C6168" s="7" t="n">
        <v>16</v>
      </c>
      <c r="D6168" s="7" t="n">
        <v>7033</v>
      </c>
      <c r="E6168" s="7" t="n">
        <v>0</v>
      </c>
      <c r="F6168" s="7" t="n">
        <v>0</v>
      </c>
    </row>
    <row r="6169" spans="1:9">
      <c r="A6169" t="s">
        <v>4</v>
      </c>
      <c r="B6169" s="4" t="s">
        <v>5</v>
      </c>
      <c r="C6169" s="4" t="s">
        <v>10</v>
      </c>
      <c r="D6169" s="4" t="s">
        <v>10</v>
      </c>
      <c r="E6169" s="4" t="s">
        <v>22</v>
      </c>
      <c r="F6169" s="4" t="s">
        <v>13</v>
      </c>
    </row>
    <row r="6170" spans="1:9">
      <c r="A6170" t="n">
        <v>51933</v>
      </c>
      <c r="B6170" s="62" t="n">
        <v>53</v>
      </c>
      <c r="C6170" s="7" t="n">
        <v>0</v>
      </c>
      <c r="D6170" s="7" t="n">
        <v>7033</v>
      </c>
      <c r="E6170" s="7" t="n">
        <v>0</v>
      </c>
      <c r="F6170" s="7" t="n">
        <v>0</v>
      </c>
    </row>
    <row r="6171" spans="1:9">
      <c r="A6171" t="s">
        <v>4</v>
      </c>
      <c r="B6171" s="4" t="s">
        <v>5</v>
      </c>
      <c r="C6171" s="4" t="s">
        <v>10</v>
      </c>
      <c r="D6171" s="4" t="s">
        <v>10</v>
      </c>
      <c r="E6171" s="4" t="s">
        <v>22</v>
      </c>
      <c r="F6171" s="4" t="s">
        <v>22</v>
      </c>
      <c r="G6171" s="4" t="s">
        <v>22</v>
      </c>
      <c r="H6171" s="4" t="s">
        <v>22</v>
      </c>
      <c r="I6171" s="4" t="s">
        <v>13</v>
      </c>
      <c r="J6171" s="4" t="s">
        <v>10</v>
      </c>
    </row>
    <row r="6172" spans="1:9">
      <c r="A6172" t="n">
        <v>51943</v>
      </c>
      <c r="B6172" s="55" t="n">
        <v>55</v>
      </c>
      <c r="C6172" s="7" t="n">
        <v>7033</v>
      </c>
      <c r="D6172" s="7" t="n">
        <v>65533</v>
      </c>
      <c r="E6172" s="7" t="n">
        <v>89</v>
      </c>
      <c r="F6172" s="7" t="n">
        <v>36.0499992370605</v>
      </c>
      <c r="G6172" s="7" t="n">
        <v>-238</v>
      </c>
      <c r="H6172" s="7" t="n">
        <v>1.20000004768372</v>
      </c>
      <c r="I6172" s="7" t="n">
        <v>1</v>
      </c>
      <c r="J6172" s="7" t="n">
        <v>0</v>
      </c>
    </row>
    <row r="6173" spans="1:9">
      <c r="A6173" t="s">
        <v>4</v>
      </c>
      <c r="B6173" s="4" t="s">
        <v>5</v>
      </c>
      <c r="C6173" s="4" t="s">
        <v>10</v>
      </c>
      <c r="D6173" s="4" t="s">
        <v>13</v>
      </c>
      <c r="E6173" s="4" t="s">
        <v>13</v>
      </c>
      <c r="F6173" s="4" t="s">
        <v>6</v>
      </c>
    </row>
    <row r="6174" spans="1:9">
      <c r="A6174" t="n">
        <v>51967</v>
      </c>
      <c r="B6174" s="53" t="n">
        <v>20</v>
      </c>
      <c r="C6174" s="7" t="n">
        <v>7033</v>
      </c>
      <c r="D6174" s="7" t="n">
        <v>3</v>
      </c>
      <c r="E6174" s="7" t="n">
        <v>11</v>
      </c>
      <c r="F6174" s="7" t="s">
        <v>514</v>
      </c>
    </row>
    <row r="6175" spans="1:9">
      <c r="A6175" t="s">
        <v>4</v>
      </c>
      <c r="B6175" s="4" t="s">
        <v>5</v>
      </c>
      <c r="C6175" s="4" t="s">
        <v>13</v>
      </c>
      <c r="D6175" s="4" t="s">
        <v>10</v>
      </c>
      <c r="E6175" s="4" t="s">
        <v>22</v>
      </c>
    </row>
    <row r="6176" spans="1:9">
      <c r="A6176" t="n">
        <v>51987</v>
      </c>
      <c r="B6176" s="34" t="n">
        <v>58</v>
      </c>
      <c r="C6176" s="7" t="n">
        <v>100</v>
      </c>
      <c r="D6176" s="7" t="n">
        <v>1000</v>
      </c>
      <c r="E6176" s="7" t="n">
        <v>1</v>
      </c>
    </row>
    <row r="6177" spans="1:10">
      <c r="A6177" t="s">
        <v>4</v>
      </c>
      <c r="B6177" s="4" t="s">
        <v>5</v>
      </c>
      <c r="C6177" s="4" t="s">
        <v>13</v>
      </c>
      <c r="D6177" s="4" t="s">
        <v>10</v>
      </c>
    </row>
    <row r="6178" spans="1:10">
      <c r="A6178" t="n">
        <v>51995</v>
      </c>
      <c r="B6178" s="34" t="n">
        <v>58</v>
      </c>
      <c r="C6178" s="7" t="n">
        <v>255</v>
      </c>
      <c r="D6178" s="7" t="n">
        <v>0</v>
      </c>
    </row>
    <row r="6179" spans="1:10">
      <c r="A6179" t="s">
        <v>4</v>
      </c>
      <c r="B6179" s="4" t="s">
        <v>5</v>
      </c>
      <c r="C6179" s="4" t="s">
        <v>10</v>
      </c>
      <c r="D6179" s="4" t="s">
        <v>13</v>
      </c>
    </row>
    <row r="6180" spans="1:10">
      <c r="A6180" t="n">
        <v>51999</v>
      </c>
      <c r="B6180" s="56" t="n">
        <v>56</v>
      </c>
      <c r="C6180" s="7" t="n">
        <v>7033</v>
      </c>
      <c r="D6180" s="7" t="n">
        <v>0</v>
      </c>
    </row>
    <row r="6181" spans="1:10">
      <c r="A6181" t="s">
        <v>4</v>
      </c>
      <c r="B6181" s="4" t="s">
        <v>5</v>
      </c>
      <c r="C6181" s="4" t="s">
        <v>10</v>
      </c>
      <c r="D6181" s="4" t="s">
        <v>22</v>
      </c>
      <c r="E6181" s="4" t="s">
        <v>22</v>
      </c>
      <c r="F6181" s="4" t="s">
        <v>13</v>
      </c>
    </row>
    <row r="6182" spans="1:10">
      <c r="A6182" t="n">
        <v>52003</v>
      </c>
      <c r="B6182" s="70" t="n">
        <v>52</v>
      </c>
      <c r="C6182" s="7" t="n">
        <v>7033</v>
      </c>
      <c r="D6182" s="7" t="n">
        <v>-0.00999999977648258</v>
      </c>
      <c r="E6182" s="7" t="n">
        <v>2.5</v>
      </c>
      <c r="F6182" s="7" t="n">
        <v>0</v>
      </c>
    </row>
    <row r="6183" spans="1:10">
      <c r="A6183" t="s">
        <v>4</v>
      </c>
      <c r="B6183" s="4" t="s">
        <v>5</v>
      </c>
      <c r="C6183" s="4" t="s">
        <v>10</v>
      </c>
    </row>
    <row r="6184" spans="1:10">
      <c r="A6184" t="n">
        <v>52015</v>
      </c>
      <c r="B6184" s="71" t="n">
        <v>54</v>
      </c>
      <c r="C6184" s="7" t="n">
        <v>7033</v>
      </c>
    </row>
    <row r="6185" spans="1:10">
      <c r="A6185" t="s">
        <v>4</v>
      </c>
      <c r="B6185" s="4" t="s">
        <v>5</v>
      </c>
      <c r="C6185" s="4" t="s">
        <v>10</v>
      </c>
      <c r="D6185" s="4" t="s">
        <v>13</v>
      </c>
    </row>
    <row r="6186" spans="1:10">
      <c r="A6186" t="n">
        <v>52018</v>
      </c>
      <c r="B6186" s="63" t="n">
        <v>21</v>
      </c>
      <c r="C6186" s="7" t="n">
        <v>7033</v>
      </c>
      <c r="D6186" s="7" t="n">
        <v>3</v>
      </c>
    </row>
    <row r="6187" spans="1:10">
      <c r="A6187" t="s">
        <v>4</v>
      </c>
      <c r="B6187" s="4" t="s">
        <v>5</v>
      </c>
      <c r="C6187" s="4" t="s">
        <v>13</v>
      </c>
      <c r="D6187" s="4" t="s">
        <v>10</v>
      </c>
    </row>
    <row r="6188" spans="1:10">
      <c r="A6188" t="n">
        <v>52022</v>
      </c>
      <c r="B6188" s="32" t="n">
        <v>45</v>
      </c>
      <c r="C6188" s="7" t="n">
        <v>7</v>
      </c>
      <c r="D6188" s="7" t="n">
        <v>255</v>
      </c>
    </row>
    <row r="6189" spans="1:10">
      <c r="A6189" t="s">
        <v>4</v>
      </c>
      <c r="B6189" s="4" t="s">
        <v>5</v>
      </c>
      <c r="C6189" s="4" t="s">
        <v>13</v>
      </c>
      <c r="D6189" s="4" t="s">
        <v>10</v>
      </c>
      <c r="E6189" s="4" t="s">
        <v>6</v>
      </c>
    </row>
    <row r="6190" spans="1:10">
      <c r="A6190" t="n">
        <v>52026</v>
      </c>
      <c r="B6190" s="36" t="n">
        <v>51</v>
      </c>
      <c r="C6190" s="7" t="n">
        <v>4</v>
      </c>
      <c r="D6190" s="7" t="n">
        <v>7033</v>
      </c>
      <c r="E6190" s="7" t="s">
        <v>61</v>
      </c>
    </row>
    <row r="6191" spans="1:10">
      <c r="A6191" t="s">
        <v>4</v>
      </c>
      <c r="B6191" s="4" t="s">
        <v>5</v>
      </c>
      <c r="C6191" s="4" t="s">
        <v>10</v>
      </c>
    </row>
    <row r="6192" spans="1:10">
      <c r="A6192" t="n">
        <v>52039</v>
      </c>
      <c r="B6192" s="30" t="n">
        <v>16</v>
      </c>
      <c r="C6192" s="7" t="n">
        <v>0</v>
      </c>
    </row>
    <row r="6193" spans="1:6">
      <c r="A6193" t="s">
        <v>4</v>
      </c>
      <c r="B6193" s="4" t="s">
        <v>5</v>
      </c>
      <c r="C6193" s="4" t="s">
        <v>10</v>
      </c>
      <c r="D6193" s="4" t="s">
        <v>13</v>
      </c>
      <c r="E6193" s="4" t="s">
        <v>9</v>
      </c>
      <c r="F6193" s="4" t="s">
        <v>37</v>
      </c>
      <c r="G6193" s="4" t="s">
        <v>13</v>
      </c>
      <c r="H6193" s="4" t="s">
        <v>13</v>
      </c>
    </row>
    <row r="6194" spans="1:6">
      <c r="A6194" t="n">
        <v>52042</v>
      </c>
      <c r="B6194" s="37" t="n">
        <v>26</v>
      </c>
      <c r="C6194" s="7" t="n">
        <v>7033</v>
      </c>
      <c r="D6194" s="7" t="n">
        <v>17</v>
      </c>
      <c r="E6194" s="7" t="n">
        <v>23323</v>
      </c>
      <c r="F6194" s="7" t="s">
        <v>515</v>
      </c>
      <c r="G6194" s="7" t="n">
        <v>2</v>
      </c>
      <c r="H6194" s="7" t="n">
        <v>0</v>
      </c>
    </row>
    <row r="6195" spans="1:6">
      <c r="A6195" t="s">
        <v>4</v>
      </c>
      <c r="B6195" s="4" t="s">
        <v>5</v>
      </c>
    </row>
    <row r="6196" spans="1:6">
      <c r="A6196" t="n">
        <v>52080</v>
      </c>
      <c r="B6196" s="28" t="n">
        <v>28</v>
      </c>
    </row>
    <row r="6197" spans="1:6">
      <c r="A6197" t="s">
        <v>4</v>
      </c>
      <c r="B6197" s="4" t="s">
        <v>5</v>
      </c>
      <c r="C6197" s="4" t="s">
        <v>13</v>
      </c>
      <c r="D6197" s="4" t="s">
        <v>13</v>
      </c>
    </row>
    <row r="6198" spans="1:6">
      <c r="A6198" t="n">
        <v>52081</v>
      </c>
      <c r="B6198" s="33" t="n">
        <v>49</v>
      </c>
      <c r="C6198" s="7" t="n">
        <v>2</v>
      </c>
      <c r="D6198" s="7" t="n">
        <v>0</v>
      </c>
    </row>
    <row r="6199" spans="1:6">
      <c r="A6199" t="s">
        <v>4</v>
      </c>
      <c r="B6199" s="4" t="s">
        <v>5</v>
      </c>
      <c r="C6199" s="4" t="s">
        <v>13</v>
      </c>
      <c r="D6199" s="4" t="s">
        <v>10</v>
      </c>
      <c r="E6199" s="4" t="s">
        <v>9</v>
      </c>
      <c r="F6199" s="4" t="s">
        <v>10</v>
      </c>
      <c r="G6199" s="4" t="s">
        <v>9</v>
      </c>
      <c r="H6199" s="4" t="s">
        <v>13</v>
      </c>
    </row>
    <row r="6200" spans="1:6">
      <c r="A6200" t="n">
        <v>52084</v>
      </c>
      <c r="B6200" s="33" t="n">
        <v>49</v>
      </c>
      <c r="C6200" s="7" t="n">
        <v>0</v>
      </c>
      <c r="D6200" s="7" t="n">
        <v>522</v>
      </c>
      <c r="E6200" s="7" t="n">
        <v>1065353216</v>
      </c>
      <c r="F6200" s="7" t="n">
        <v>0</v>
      </c>
      <c r="G6200" s="7" t="n">
        <v>0</v>
      </c>
      <c r="H6200" s="7" t="n">
        <v>0</v>
      </c>
    </row>
    <row r="6201" spans="1:6">
      <c r="A6201" t="s">
        <v>4</v>
      </c>
      <c r="B6201" s="4" t="s">
        <v>5</v>
      </c>
      <c r="C6201" s="4" t="s">
        <v>13</v>
      </c>
      <c r="D6201" s="4" t="s">
        <v>10</v>
      </c>
    </row>
    <row r="6202" spans="1:6">
      <c r="A6202" t="n">
        <v>52099</v>
      </c>
      <c r="B6202" s="33" t="n">
        <v>49</v>
      </c>
      <c r="C6202" s="7" t="n">
        <v>6</v>
      </c>
      <c r="D6202" s="7" t="n">
        <v>522</v>
      </c>
    </row>
    <row r="6203" spans="1:6">
      <c r="A6203" t="s">
        <v>4</v>
      </c>
      <c r="B6203" s="4" t="s">
        <v>5</v>
      </c>
      <c r="C6203" s="4" t="s">
        <v>13</v>
      </c>
      <c r="D6203" s="4" t="s">
        <v>10</v>
      </c>
      <c r="E6203" s="4" t="s">
        <v>10</v>
      </c>
      <c r="F6203" s="4" t="s">
        <v>9</v>
      </c>
    </row>
    <row r="6204" spans="1:6">
      <c r="A6204" t="n">
        <v>52103</v>
      </c>
      <c r="B6204" s="64" t="n">
        <v>84</v>
      </c>
      <c r="C6204" s="7" t="n">
        <v>0</v>
      </c>
      <c r="D6204" s="7" t="n">
        <v>0</v>
      </c>
      <c r="E6204" s="7" t="n">
        <v>0</v>
      </c>
      <c r="F6204" s="7" t="n">
        <v>1045220557</v>
      </c>
    </row>
    <row r="6205" spans="1:6">
      <c r="A6205" t="s">
        <v>4</v>
      </c>
      <c r="B6205" s="4" t="s">
        <v>5</v>
      </c>
      <c r="C6205" s="4" t="s">
        <v>13</v>
      </c>
      <c r="D6205" s="4" t="s">
        <v>13</v>
      </c>
      <c r="E6205" s="4" t="s">
        <v>22</v>
      </c>
      <c r="F6205" s="4" t="s">
        <v>22</v>
      </c>
      <c r="G6205" s="4" t="s">
        <v>22</v>
      </c>
      <c r="H6205" s="4" t="s">
        <v>10</v>
      </c>
    </row>
    <row r="6206" spans="1:6">
      <c r="A6206" t="n">
        <v>52113</v>
      </c>
      <c r="B6206" s="32" t="n">
        <v>45</v>
      </c>
      <c r="C6206" s="7" t="n">
        <v>2</v>
      </c>
      <c r="D6206" s="7" t="n">
        <v>3</v>
      </c>
      <c r="E6206" s="7" t="n">
        <v>88.379997253418</v>
      </c>
      <c r="F6206" s="7" t="n">
        <v>40.0999984741211</v>
      </c>
      <c r="G6206" s="7" t="n">
        <v>-237.199996948242</v>
      </c>
      <c r="H6206" s="7" t="n">
        <v>2500</v>
      </c>
    </row>
    <row r="6207" spans="1:6">
      <c r="A6207" t="s">
        <v>4</v>
      </c>
      <c r="B6207" s="4" t="s">
        <v>5</v>
      </c>
      <c r="C6207" s="4" t="s">
        <v>13</v>
      </c>
      <c r="D6207" s="4" t="s">
        <v>13</v>
      </c>
      <c r="E6207" s="4" t="s">
        <v>22</v>
      </c>
      <c r="F6207" s="4" t="s">
        <v>22</v>
      </c>
      <c r="G6207" s="4" t="s">
        <v>22</v>
      </c>
      <c r="H6207" s="4" t="s">
        <v>10</v>
      </c>
      <c r="I6207" s="4" t="s">
        <v>13</v>
      </c>
    </row>
    <row r="6208" spans="1:6">
      <c r="A6208" t="n">
        <v>52130</v>
      </c>
      <c r="B6208" s="32" t="n">
        <v>45</v>
      </c>
      <c r="C6208" s="7" t="n">
        <v>4</v>
      </c>
      <c r="D6208" s="7" t="n">
        <v>3</v>
      </c>
      <c r="E6208" s="7" t="n">
        <v>20.3999996185303</v>
      </c>
      <c r="F6208" s="7" t="n">
        <v>8.14999961853027</v>
      </c>
      <c r="G6208" s="7" t="n">
        <v>0</v>
      </c>
      <c r="H6208" s="7" t="n">
        <v>2500</v>
      </c>
      <c r="I6208" s="7" t="n">
        <v>1</v>
      </c>
    </row>
    <row r="6209" spans="1:9">
      <c r="A6209" t="s">
        <v>4</v>
      </c>
      <c r="B6209" s="4" t="s">
        <v>5</v>
      </c>
      <c r="C6209" s="4" t="s">
        <v>13</v>
      </c>
      <c r="D6209" s="4" t="s">
        <v>13</v>
      </c>
      <c r="E6209" s="4" t="s">
        <v>22</v>
      </c>
      <c r="F6209" s="4" t="s">
        <v>10</v>
      </c>
    </row>
    <row r="6210" spans="1:9">
      <c r="A6210" t="n">
        <v>52148</v>
      </c>
      <c r="B6210" s="32" t="n">
        <v>45</v>
      </c>
      <c r="C6210" s="7" t="n">
        <v>5</v>
      </c>
      <c r="D6210" s="7" t="n">
        <v>3</v>
      </c>
      <c r="E6210" s="7" t="n">
        <v>14.8999996185303</v>
      </c>
      <c r="F6210" s="7" t="n">
        <v>2500</v>
      </c>
    </row>
    <row r="6211" spans="1:9">
      <c r="A6211" t="s">
        <v>4</v>
      </c>
      <c r="B6211" s="4" t="s">
        <v>5</v>
      </c>
      <c r="C6211" s="4" t="s">
        <v>13</v>
      </c>
      <c r="D6211" s="4" t="s">
        <v>13</v>
      </c>
      <c r="E6211" s="4" t="s">
        <v>22</v>
      </c>
      <c r="F6211" s="4" t="s">
        <v>10</v>
      </c>
    </row>
    <row r="6212" spans="1:9">
      <c r="A6212" t="n">
        <v>52157</v>
      </c>
      <c r="B6212" s="32" t="n">
        <v>45</v>
      </c>
      <c r="C6212" s="7" t="n">
        <v>11</v>
      </c>
      <c r="D6212" s="7" t="n">
        <v>3</v>
      </c>
      <c r="E6212" s="7" t="n">
        <v>31.3999996185303</v>
      </c>
      <c r="F6212" s="7" t="n">
        <v>2500</v>
      </c>
    </row>
    <row r="6213" spans="1:9">
      <c r="A6213" t="s">
        <v>4</v>
      </c>
      <c r="B6213" s="4" t="s">
        <v>5</v>
      </c>
      <c r="C6213" s="4" t="s">
        <v>13</v>
      </c>
      <c r="D6213" s="4" t="s">
        <v>10</v>
      </c>
      <c r="E6213" s="4" t="s">
        <v>10</v>
      </c>
      <c r="F6213" s="4" t="s">
        <v>10</v>
      </c>
      <c r="G6213" s="4" t="s">
        <v>10</v>
      </c>
      <c r="H6213" s="4" t="s">
        <v>10</v>
      </c>
      <c r="I6213" s="4" t="s">
        <v>6</v>
      </c>
      <c r="J6213" s="4" t="s">
        <v>22</v>
      </c>
      <c r="K6213" s="4" t="s">
        <v>22</v>
      </c>
      <c r="L6213" s="4" t="s">
        <v>22</v>
      </c>
      <c r="M6213" s="4" t="s">
        <v>9</v>
      </c>
      <c r="N6213" s="4" t="s">
        <v>9</v>
      </c>
      <c r="O6213" s="4" t="s">
        <v>22</v>
      </c>
      <c r="P6213" s="4" t="s">
        <v>22</v>
      </c>
      <c r="Q6213" s="4" t="s">
        <v>22</v>
      </c>
      <c r="R6213" s="4" t="s">
        <v>22</v>
      </c>
      <c r="S6213" s="4" t="s">
        <v>13</v>
      </c>
    </row>
    <row r="6214" spans="1:9">
      <c r="A6214" t="n">
        <v>52166</v>
      </c>
      <c r="B6214" s="11" t="n">
        <v>39</v>
      </c>
      <c r="C6214" s="7" t="n">
        <v>12</v>
      </c>
      <c r="D6214" s="7" t="n">
        <v>65533</v>
      </c>
      <c r="E6214" s="7" t="n">
        <v>204</v>
      </c>
      <c r="F6214" s="7" t="n">
        <v>0</v>
      </c>
      <c r="G6214" s="7" t="n">
        <v>7033</v>
      </c>
      <c r="H6214" s="7" t="n">
        <v>3</v>
      </c>
      <c r="I6214" s="7" t="s">
        <v>12</v>
      </c>
      <c r="J6214" s="7" t="n">
        <v>0</v>
      </c>
      <c r="K6214" s="7" t="n">
        <v>1.00999999046326</v>
      </c>
      <c r="L6214" s="7" t="n">
        <v>0</v>
      </c>
      <c r="M6214" s="7" t="n">
        <v>0</v>
      </c>
      <c r="N6214" s="7" t="n">
        <v>0</v>
      </c>
      <c r="O6214" s="7" t="n">
        <v>0</v>
      </c>
      <c r="P6214" s="7" t="n">
        <v>4</v>
      </c>
      <c r="Q6214" s="7" t="n">
        <v>4</v>
      </c>
      <c r="R6214" s="7" t="n">
        <v>4</v>
      </c>
      <c r="S6214" s="7" t="n">
        <v>104</v>
      </c>
    </row>
    <row r="6215" spans="1:9">
      <c r="A6215" t="s">
        <v>4</v>
      </c>
      <c r="B6215" s="4" t="s">
        <v>5</v>
      </c>
      <c r="C6215" s="4" t="s">
        <v>13</v>
      </c>
      <c r="D6215" s="4" t="s">
        <v>10</v>
      </c>
      <c r="E6215" s="4" t="s">
        <v>22</v>
      </c>
      <c r="F6215" s="4" t="s">
        <v>10</v>
      </c>
      <c r="G6215" s="4" t="s">
        <v>9</v>
      </c>
      <c r="H6215" s="4" t="s">
        <v>9</v>
      </c>
      <c r="I6215" s="4" t="s">
        <v>10</v>
      </c>
      <c r="J6215" s="4" t="s">
        <v>10</v>
      </c>
      <c r="K6215" s="4" t="s">
        <v>9</v>
      </c>
      <c r="L6215" s="4" t="s">
        <v>9</v>
      </c>
      <c r="M6215" s="4" t="s">
        <v>9</v>
      </c>
      <c r="N6215" s="4" t="s">
        <v>9</v>
      </c>
      <c r="O6215" s="4" t="s">
        <v>6</v>
      </c>
    </row>
    <row r="6216" spans="1:9">
      <c r="A6216" t="n">
        <v>52216</v>
      </c>
      <c r="B6216" s="59" t="n">
        <v>50</v>
      </c>
      <c r="C6216" s="7" t="n">
        <v>0</v>
      </c>
      <c r="D6216" s="7" t="n">
        <v>5046</v>
      </c>
      <c r="E6216" s="7" t="n">
        <v>1</v>
      </c>
      <c r="F6216" s="7" t="n">
        <v>0</v>
      </c>
      <c r="G6216" s="7" t="n">
        <v>0</v>
      </c>
      <c r="H6216" s="7" t="n">
        <v>1065353216</v>
      </c>
      <c r="I6216" s="7" t="n">
        <v>0</v>
      </c>
      <c r="J6216" s="7" t="n">
        <v>65533</v>
      </c>
      <c r="K6216" s="7" t="n">
        <v>0</v>
      </c>
      <c r="L6216" s="7" t="n">
        <v>0</v>
      </c>
      <c r="M6216" s="7" t="n">
        <v>0</v>
      </c>
      <c r="N6216" s="7" t="n">
        <v>0</v>
      </c>
      <c r="O6216" s="7" t="s">
        <v>12</v>
      </c>
    </row>
    <row r="6217" spans="1:9">
      <c r="A6217" t="s">
        <v>4</v>
      </c>
      <c r="B6217" s="4" t="s">
        <v>5</v>
      </c>
      <c r="C6217" s="4" t="s">
        <v>10</v>
      </c>
    </row>
    <row r="6218" spans="1:9">
      <c r="A6218" t="n">
        <v>52255</v>
      </c>
      <c r="B6218" s="30" t="n">
        <v>16</v>
      </c>
      <c r="C6218" s="7" t="n">
        <v>300</v>
      </c>
    </row>
    <row r="6219" spans="1:9">
      <c r="A6219" t="s">
        <v>4</v>
      </c>
      <c r="B6219" s="4" t="s">
        <v>5</v>
      </c>
      <c r="C6219" s="4" t="s">
        <v>13</v>
      </c>
      <c r="D6219" s="4" t="s">
        <v>10</v>
      </c>
      <c r="E6219" s="4" t="s">
        <v>10</v>
      </c>
      <c r="F6219" s="4" t="s">
        <v>10</v>
      </c>
      <c r="G6219" s="4" t="s">
        <v>10</v>
      </c>
      <c r="H6219" s="4" t="s">
        <v>10</v>
      </c>
      <c r="I6219" s="4" t="s">
        <v>6</v>
      </c>
      <c r="J6219" s="4" t="s">
        <v>22</v>
      </c>
      <c r="K6219" s="4" t="s">
        <v>22</v>
      </c>
      <c r="L6219" s="4" t="s">
        <v>22</v>
      </c>
      <c r="M6219" s="4" t="s">
        <v>9</v>
      </c>
      <c r="N6219" s="4" t="s">
        <v>9</v>
      </c>
      <c r="O6219" s="4" t="s">
        <v>22</v>
      </c>
      <c r="P6219" s="4" t="s">
        <v>22</v>
      </c>
      <c r="Q6219" s="4" t="s">
        <v>22</v>
      </c>
      <c r="R6219" s="4" t="s">
        <v>22</v>
      </c>
      <c r="S6219" s="4" t="s">
        <v>13</v>
      </c>
    </row>
    <row r="6220" spans="1:9">
      <c r="A6220" t="n">
        <v>52258</v>
      </c>
      <c r="B6220" s="11" t="n">
        <v>39</v>
      </c>
      <c r="C6220" s="7" t="n">
        <v>12</v>
      </c>
      <c r="D6220" s="7" t="n">
        <v>65533</v>
      </c>
      <c r="E6220" s="7" t="n">
        <v>205</v>
      </c>
      <c r="F6220" s="7" t="n">
        <v>0</v>
      </c>
      <c r="G6220" s="7" t="n">
        <v>65533</v>
      </c>
      <c r="H6220" s="7" t="n">
        <v>3</v>
      </c>
      <c r="I6220" s="7" t="s">
        <v>12</v>
      </c>
      <c r="J6220" s="7" t="n">
        <v>89</v>
      </c>
      <c r="K6220" s="7" t="n">
        <v>36.060001373291</v>
      </c>
      <c r="L6220" s="7" t="n">
        <v>-240</v>
      </c>
      <c r="M6220" s="7" t="n">
        <v>0</v>
      </c>
      <c r="N6220" s="7" t="n">
        <v>0</v>
      </c>
      <c r="O6220" s="7" t="n">
        <v>0</v>
      </c>
      <c r="P6220" s="7" t="n">
        <v>6</v>
      </c>
      <c r="Q6220" s="7" t="n">
        <v>6</v>
      </c>
      <c r="R6220" s="7" t="n">
        <v>6</v>
      </c>
      <c r="S6220" s="7" t="n">
        <v>108</v>
      </c>
    </row>
    <row r="6221" spans="1:9">
      <c r="A6221" t="s">
        <v>4</v>
      </c>
      <c r="B6221" s="4" t="s">
        <v>5</v>
      </c>
      <c r="C6221" s="4" t="s">
        <v>13</v>
      </c>
      <c r="D6221" s="4" t="s">
        <v>10</v>
      </c>
      <c r="E6221" s="4" t="s">
        <v>10</v>
      </c>
      <c r="F6221" s="4" t="s">
        <v>10</v>
      </c>
      <c r="G6221" s="4" t="s">
        <v>10</v>
      </c>
      <c r="H6221" s="4" t="s">
        <v>10</v>
      </c>
      <c r="I6221" s="4" t="s">
        <v>6</v>
      </c>
      <c r="J6221" s="4" t="s">
        <v>22</v>
      </c>
      <c r="K6221" s="4" t="s">
        <v>22</v>
      </c>
      <c r="L6221" s="4" t="s">
        <v>22</v>
      </c>
      <c r="M6221" s="4" t="s">
        <v>9</v>
      </c>
      <c r="N6221" s="4" t="s">
        <v>9</v>
      </c>
      <c r="O6221" s="4" t="s">
        <v>22</v>
      </c>
      <c r="P6221" s="4" t="s">
        <v>22</v>
      </c>
      <c r="Q6221" s="4" t="s">
        <v>22</v>
      </c>
      <c r="R6221" s="4" t="s">
        <v>22</v>
      </c>
      <c r="S6221" s="4" t="s">
        <v>13</v>
      </c>
    </row>
    <row r="6222" spans="1:9">
      <c r="A6222" t="n">
        <v>52308</v>
      </c>
      <c r="B6222" s="11" t="n">
        <v>39</v>
      </c>
      <c r="C6222" s="7" t="n">
        <v>12</v>
      </c>
      <c r="D6222" s="7" t="n">
        <v>65533</v>
      </c>
      <c r="E6222" s="7" t="n">
        <v>204</v>
      </c>
      <c r="F6222" s="7" t="n">
        <v>0</v>
      </c>
      <c r="G6222" s="7" t="n">
        <v>0</v>
      </c>
      <c r="H6222" s="7" t="n">
        <v>3</v>
      </c>
      <c r="I6222" s="7" t="s">
        <v>12</v>
      </c>
      <c r="J6222" s="7" t="n">
        <v>0</v>
      </c>
      <c r="K6222" s="7" t="n">
        <v>0.00999999977648258</v>
      </c>
      <c r="L6222" s="7" t="n">
        <v>0</v>
      </c>
      <c r="M6222" s="7" t="n">
        <v>0</v>
      </c>
      <c r="N6222" s="7" t="n">
        <v>0</v>
      </c>
      <c r="O6222" s="7" t="n">
        <v>0</v>
      </c>
      <c r="P6222" s="7" t="n">
        <v>1</v>
      </c>
      <c r="Q6222" s="7" t="n">
        <v>1</v>
      </c>
      <c r="R6222" s="7" t="n">
        <v>1</v>
      </c>
      <c r="S6222" s="7" t="n">
        <v>105</v>
      </c>
    </row>
    <row r="6223" spans="1:9">
      <c r="A6223" t="s">
        <v>4</v>
      </c>
      <c r="B6223" s="4" t="s">
        <v>5</v>
      </c>
      <c r="C6223" s="4" t="s">
        <v>13</v>
      </c>
      <c r="D6223" s="4" t="s">
        <v>10</v>
      </c>
      <c r="E6223" s="4" t="s">
        <v>10</v>
      </c>
      <c r="F6223" s="4" t="s">
        <v>10</v>
      </c>
      <c r="G6223" s="4" t="s">
        <v>10</v>
      </c>
      <c r="H6223" s="4" t="s">
        <v>10</v>
      </c>
      <c r="I6223" s="4" t="s">
        <v>6</v>
      </c>
      <c r="J6223" s="4" t="s">
        <v>22</v>
      </c>
      <c r="K6223" s="4" t="s">
        <v>22</v>
      </c>
      <c r="L6223" s="4" t="s">
        <v>22</v>
      </c>
      <c r="M6223" s="4" t="s">
        <v>9</v>
      </c>
      <c r="N6223" s="4" t="s">
        <v>9</v>
      </c>
      <c r="O6223" s="4" t="s">
        <v>22</v>
      </c>
      <c r="P6223" s="4" t="s">
        <v>22</v>
      </c>
      <c r="Q6223" s="4" t="s">
        <v>22</v>
      </c>
      <c r="R6223" s="4" t="s">
        <v>22</v>
      </c>
      <c r="S6223" s="4" t="s">
        <v>13</v>
      </c>
    </row>
    <row r="6224" spans="1:9">
      <c r="A6224" t="n">
        <v>52358</v>
      </c>
      <c r="B6224" s="11" t="n">
        <v>39</v>
      </c>
      <c r="C6224" s="7" t="n">
        <v>12</v>
      </c>
      <c r="D6224" s="7" t="n">
        <v>65533</v>
      </c>
      <c r="E6224" s="7" t="n">
        <v>204</v>
      </c>
      <c r="F6224" s="7" t="n">
        <v>0</v>
      </c>
      <c r="G6224" s="7" t="n">
        <v>16</v>
      </c>
      <c r="H6224" s="7" t="n">
        <v>3</v>
      </c>
      <c r="I6224" s="7" t="s">
        <v>12</v>
      </c>
      <c r="J6224" s="7" t="n">
        <v>0</v>
      </c>
      <c r="K6224" s="7" t="n">
        <v>0.00999999977648258</v>
      </c>
      <c r="L6224" s="7" t="n">
        <v>0</v>
      </c>
      <c r="M6224" s="7" t="n">
        <v>0</v>
      </c>
      <c r="N6224" s="7" t="n">
        <v>0</v>
      </c>
      <c r="O6224" s="7" t="n">
        <v>0</v>
      </c>
      <c r="P6224" s="7" t="n">
        <v>1</v>
      </c>
      <c r="Q6224" s="7" t="n">
        <v>1</v>
      </c>
      <c r="R6224" s="7" t="n">
        <v>1</v>
      </c>
      <c r="S6224" s="7" t="n">
        <v>106</v>
      </c>
    </row>
    <row r="6225" spans="1:19">
      <c r="A6225" t="s">
        <v>4</v>
      </c>
      <c r="B6225" s="4" t="s">
        <v>5</v>
      </c>
      <c r="C6225" s="4" t="s">
        <v>13</v>
      </c>
      <c r="D6225" s="4" t="s">
        <v>10</v>
      </c>
      <c r="E6225" s="4" t="s">
        <v>10</v>
      </c>
      <c r="F6225" s="4" t="s">
        <v>10</v>
      </c>
      <c r="G6225" s="4" t="s">
        <v>10</v>
      </c>
      <c r="H6225" s="4" t="s">
        <v>10</v>
      </c>
      <c r="I6225" s="4" t="s">
        <v>6</v>
      </c>
      <c r="J6225" s="4" t="s">
        <v>22</v>
      </c>
      <c r="K6225" s="4" t="s">
        <v>22</v>
      </c>
      <c r="L6225" s="4" t="s">
        <v>22</v>
      </c>
      <c r="M6225" s="4" t="s">
        <v>9</v>
      </c>
      <c r="N6225" s="4" t="s">
        <v>9</v>
      </c>
      <c r="O6225" s="4" t="s">
        <v>22</v>
      </c>
      <c r="P6225" s="4" t="s">
        <v>22</v>
      </c>
      <c r="Q6225" s="4" t="s">
        <v>22</v>
      </c>
      <c r="R6225" s="4" t="s">
        <v>22</v>
      </c>
      <c r="S6225" s="4" t="s">
        <v>13</v>
      </c>
    </row>
    <row r="6226" spans="1:19">
      <c r="A6226" t="n">
        <v>52408</v>
      </c>
      <c r="B6226" s="11" t="n">
        <v>39</v>
      </c>
      <c r="C6226" s="7" t="n">
        <v>12</v>
      </c>
      <c r="D6226" s="7" t="n">
        <v>65533</v>
      </c>
      <c r="E6226" s="7" t="n">
        <v>204</v>
      </c>
      <c r="F6226" s="7" t="n">
        <v>0</v>
      </c>
      <c r="G6226" s="7" t="n">
        <v>7032</v>
      </c>
      <c r="H6226" s="7" t="n">
        <v>3</v>
      </c>
      <c r="I6226" s="7" t="s">
        <v>12</v>
      </c>
      <c r="J6226" s="7" t="n">
        <v>0</v>
      </c>
      <c r="K6226" s="7" t="n">
        <v>0.00999999977648258</v>
      </c>
      <c r="L6226" s="7" t="n">
        <v>0</v>
      </c>
      <c r="M6226" s="7" t="n">
        <v>0</v>
      </c>
      <c r="N6226" s="7" t="n">
        <v>0</v>
      </c>
      <c r="O6226" s="7" t="n">
        <v>0</v>
      </c>
      <c r="P6226" s="7" t="n">
        <v>0.5</v>
      </c>
      <c r="Q6226" s="7" t="n">
        <v>0.5</v>
      </c>
      <c r="R6226" s="7" t="n">
        <v>0.5</v>
      </c>
      <c r="S6226" s="7" t="n">
        <v>107</v>
      </c>
    </row>
    <row r="6227" spans="1:19">
      <c r="A6227" t="s">
        <v>4</v>
      </c>
      <c r="B6227" s="4" t="s">
        <v>5</v>
      </c>
      <c r="C6227" s="4" t="s">
        <v>13</v>
      </c>
      <c r="D6227" s="4" t="s">
        <v>10</v>
      </c>
      <c r="E6227" s="4" t="s">
        <v>22</v>
      </c>
      <c r="F6227" s="4" t="s">
        <v>10</v>
      </c>
      <c r="G6227" s="4" t="s">
        <v>9</v>
      </c>
      <c r="H6227" s="4" t="s">
        <v>9</v>
      </c>
      <c r="I6227" s="4" t="s">
        <v>10</v>
      </c>
      <c r="J6227" s="4" t="s">
        <v>10</v>
      </c>
      <c r="K6227" s="4" t="s">
        <v>9</v>
      </c>
      <c r="L6227" s="4" t="s">
        <v>9</v>
      </c>
      <c r="M6227" s="4" t="s">
        <v>9</v>
      </c>
      <c r="N6227" s="4" t="s">
        <v>9</v>
      </c>
      <c r="O6227" s="4" t="s">
        <v>6</v>
      </c>
    </row>
    <row r="6228" spans="1:19">
      <c r="A6228" t="n">
        <v>52458</v>
      </c>
      <c r="B6228" s="59" t="n">
        <v>50</v>
      </c>
      <c r="C6228" s="7" t="n">
        <v>0</v>
      </c>
      <c r="D6228" s="7" t="n">
        <v>4402</v>
      </c>
      <c r="E6228" s="7" t="n">
        <v>1</v>
      </c>
      <c r="F6228" s="7" t="n">
        <v>500</v>
      </c>
      <c r="G6228" s="7" t="n">
        <v>0</v>
      </c>
      <c r="H6228" s="7" t="n">
        <v>-1069547520</v>
      </c>
      <c r="I6228" s="7" t="n">
        <v>0</v>
      </c>
      <c r="J6228" s="7" t="n">
        <v>65533</v>
      </c>
      <c r="K6228" s="7" t="n">
        <v>0</v>
      </c>
      <c r="L6228" s="7" t="n">
        <v>0</v>
      </c>
      <c r="M6228" s="7" t="n">
        <v>0</v>
      </c>
      <c r="N6228" s="7" t="n">
        <v>0</v>
      </c>
      <c r="O6228" s="7" t="s">
        <v>12</v>
      </c>
    </row>
    <row r="6229" spans="1:19">
      <c r="A6229" t="s">
        <v>4</v>
      </c>
      <c r="B6229" s="4" t="s">
        <v>5</v>
      </c>
      <c r="C6229" s="4" t="s">
        <v>13</v>
      </c>
      <c r="D6229" s="4" t="s">
        <v>10</v>
      </c>
      <c r="E6229" s="4" t="s">
        <v>22</v>
      </c>
      <c r="F6229" s="4" t="s">
        <v>10</v>
      </c>
      <c r="G6229" s="4" t="s">
        <v>9</v>
      </c>
      <c r="H6229" s="4" t="s">
        <v>9</v>
      </c>
      <c r="I6229" s="4" t="s">
        <v>10</v>
      </c>
      <c r="J6229" s="4" t="s">
        <v>10</v>
      </c>
      <c r="K6229" s="4" t="s">
        <v>9</v>
      </c>
      <c r="L6229" s="4" t="s">
        <v>9</v>
      </c>
      <c r="M6229" s="4" t="s">
        <v>9</v>
      </c>
      <c r="N6229" s="4" t="s">
        <v>9</v>
      </c>
      <c r="O6229" s="4" t="s">
        <v>6</v>
      </c>
    </row>
    <row r="6230" spans="1:19">
      <c r="A6230" t="n">
        <v>52497</v>
      </c>
      <c r="B6230" s="59" t="n">
        <v>50</v>
      </c>
      <c r="C6230" s="7" t="n">
        <v>0</v>
      </c>
      <c r="D6230" s="7" t="n">
        <v>5045</v>
      </c>
      <c r="E6230" s="7" t="n">
        <v>0.800000011920929</v>
      </c>
      <c r="F6230" s="7" t="n">
        <v>2000</v>
      </c>
      <c r="G6230" s="7" t="n">
        <v>0</v>
      </c>
      <c r="H6230" s="7" t="n">
        <v>1077936128</v>
      </c>
      <c r="I6230" s="7" t="n">
        <v>0</v>
      </c>
      <c r="J6230" s="7" t="n">
        <v>65533</v>
      </c>
      <c r="K6230" s="7" t="n">
        <v>0</v>
      </c>
      <c r="L6230" s="7" t="n">
        <v>0</v>
      </c>
      <c r="M6230" s="7" t="n">
        <v>0</v>
      </c>
      <c r="N6230" s="7" t="n">
        <v>0</v>
      </c>
      <c r="O6230" s="7" t="s">
        <v>12</v>
      </c>
    </row>
    <row r="6231" spans="1:19">
      <c r="A6231" t="s">
        <v>4</v>
      </c>
      <c r="B6231" s="4" t="s">
        <v>5</v>
      </c>
      <c r="C6231" s="4" t="s">
        <v>13</v>
      </c>
      <c r="D6231" s="4" t="s">
        <v>10</v>
      </c>
      <c r="E6231" s="4" t="s">
        <v>22</v>
      </c>
      <c r="F6231" s="4" t="s">
        <v>10</v>
      </c>
      <c r="G6231" s="4" t="s">
        <v>9</v>
      </c>
      <c r="H6231" s="4" t="s">
        <v>9</v>
      </c>
      <c r="I6231" s="4" t="s">
        <v>10</v>
      </c>
      <c r="J6231" s="4" t="s">
        <v>10</v>
      </c>
      <c r="K6231" s="4" t="s">
        <v>9</v>
      </c>
      <c r="L6231" s="4" t="s">
        <v>9</v>
      </c>
      <c r="M6231" s="4" t="s">
        <v>9</v>
      </c>
      <c r="N6231" s="4" t="s">
        <v>9</v>
      </c>
      <c r="O6231" s="4" t="s">
        <v>6</v>
      </c>
    </row>
    <row r="6232" spans="1:19">
      <c r="A6232" t="n">
        <v>52536</v>
      </c>
      <c r="B6232" s="59" t="n">
        <v>50</v>
      </c>
      <c r="C6232" s="7" t="n">
        <v>0</v>
      </c>
      <c r="D6232" s="7" t="n">
        <v>4521</v>
      </c>
      <c r="E6232" s="7" t="n">
        <v>0.800000011920929</v>
      </c>
      <c r="F6232" s="7" t="n">
        <v>2000</v>
      </c>
      <c r="G6232" s="7" t="n">
        <v>0</v>
      </c>
      <c r="H6232" s="7" t="n">
        <v>1077936128</v>
      </c>
      <c r="I6232" s="7" t="n">
        <v>0</v>
      </c>
      <c r="J6232" s="7" t="n">
        <v>65533</v>
      </c>
      <c r="K6232" s="7" t="n">
        <v>0</v>
      </c>
      <c r="L6232" s="7" t="n">
        <v>0</v>
      </c>
      <c r="M6232" s="7" t="n">
        <v>0</v>
      </c>
      <c r="N6232" s="7" t="n">
        <v>0</v>
      </c>
      <c r="O6232" s="7" t="s">
        <v>12</v>
      </c>
    </row>
    <row r="6233" spans="1:19">
      <c r="A6233" t="s">
        <v>4</v>
      </c>
      <c r="B6233" s="4" t="s">
        <v>5</v>
      </c>
      <c r="C6233" s="4" t="s">
        <v>10</v>
      </c>
    </row>
    <row r="6234" spans="1:19">
      <c r="A6234" t="n">
        <v>52575</v>
      </c>
      <c r="B6234" s="30" t="n">
        <v>16</v>
      </c>
      <c r="C6234" s="7" t="n">
        <v>3000</v>
      </c>
    </row>
    <row r="6235" spans="1:19">
      <c r="A6235" t="s">
        <v>4</v>
      </c>
      <c r="B6235" s="4" t="s">
        <v>5</v>
      </c>
      <c r="C6235" s="4" t="s">
        <v>13</v>
      </c>
      <c r="D6235" s="4" t="s">
        <v>10</v>
      </c>
      <c r="E6235" s="4" t="s">
        <v>10</v>
      </c>
    </row>
    <row r="6236" spans="1:19">
      <c r="A6236" t="n">
        <v>52578</v>
      </c>
      <c r="B6236" s="59" t="n">
        <v>50</v>
      </c>
      <c r="C6236" s="7" t="n">
        <v>1</v>
      </c>
      <c r="D6236" s="7" t="n">
        <v>5046</v>
      </c>
      <c r="E6236" s="7" t="n">
        <v>1000</v>
      </c>
    </row>
    <row r="6237" spans="1:19">
      <c r="A6237" t="s">
        <v>4</v>
      </c>
      <c r="B6237" s="4" t="s">
        <v>5</v>
      </c>
      <c r="C6237" s="4" t="s">
        <v>13</v>
      </c>
      <c r="D6237" s="4" t="s">
        <v>10</v>
      </c>
    </row>
    <row r="6238" spans="1:19">
      <c r="A6238" t="n">
        <v>52584</v>
      </c>
      <c r="B6238" s="32" t="n">
        <v>45</v>
      </c>
      <c r="C6238" s="7" t="n">
        <v>7</v>
      </c>
      <c r="D6238" s="7" t="n">
        <v>255</v>
      </c>
    </row>
    <row r="6239" spans="1:19">
      <c r="A6239" t="s">
        <v>4</v>
      </c>
      <c r="B6239" s="4" t="s">
        <v>5</v>
      </c>
      <c r="C6239" s="4" t="s">
        <v>13</v>
      </c>
      <c r="D6239" s="4" t="s">
        <v>10</v>
      </c>
      <c r="E6239" s="4" t="s">
        <v>22</v>
      </c>
    </row>
    <row r="6240" spans="1:19">
      <c r="A6240" t="n">
        <v>52588</v>
      </c>
      <c r="B6240" s="34" t="n">
        <v>58</v>
      </c>
      <c r="C6240" s="7" t="n">
        <v>101</v>
      </c>
      <c r="D6240" s="7" t="n">
        <v>500</v>
      </c>
      <c r="E6240" s="7" t="n">
        <v>1</v>
      </c>
    </row>
    <row r="6241" spans="1:19">
      <c r="A6241" t="s">
        <v>4</v>
      </c>
      <c r="B6241" s="4" t="s">
        <v>5</v>
      </c>
      <c r="C6241" s="4" t="s">
        <v>13</v>
      </c>
      <c r="D6241" s="4" t="s">
        <v>10</v>
      </c>
    </row>
    <row r="6242" spans="1:19">
      <c r="A6242" t="n">
        <v>52596</v>
      </c>
      <c r="B6242" s="34" t="n">
        <v>58</v>
      </c>
      <c r="C6242" s="7" t="n">
        <v>254</v>
      </c>
      <c r="D6242" s="7" t="n">
        <v>0</v>
      </c>
    </row>
    <row r="6243" spans="1:19">
      <c r="A6243" t="s">
        <v>4</v>
      </c>
      <c r="B6243" s="4" t="s">
        <v>5</v>
      </c>
      <c r="C6243" s="4" t="s">
        <v>13</v>
      </c>
      <c r="D6243" s="4" t="s">
        <v>13</v>
      </c>
      <c r="E6243" s="4" t="s">
        <v>22</v>
      </c>
      <c r="F6243" s="4" t="s">
        <v>22</v>
      </c>
      <c r="G6243" s="4" t="s">
        <v>22</v>
      </c>
      <c r="H6243" s="4" t="s">
        <v>10</v>
      </c>
    </row>
    <row r="6244" spans="1:19">
      <c r="A6244" t="n">
        <v>52600</v>
      </c>
      <c r="B6244" s="32" t="n">
        <v>45</v>
      </c>
      <c r="C6244" s="7" t="n">
        <v>2</v>
      </c>
      <c r="D6244" s="7" t="n">
        <v>3</v>
      </c>
      <c r="E6244" s="7" t="n">
        <v>84.4899978637695</v>
      </c>
      <c r="F6244" s="7" t="n">
        <v>36.3499984741211</v>
      </c>
      <c r="G6244" s="7" t="n">
        <v>-240.380004882813</v>
      </c>
      <c r="H6244" s="7" t="n">
        <v>0</v>
      </c>
    </row>
    <row r="6245" spans="1:19">
      <c r="A6245" t="s">
        <v>4</v>
      </c>
      <c r="B6245" s="4" t="s">
        <v>5</v>
      </c>
      <c r="C6245" s="4" t="s">
        <v>13</v>
      </c>
      <c r="D6245" s="4" t="s">
        <v>13</v>
      </c>
      <c r="E6245" s="4" t="s">
        <v>22</v>
      </c>
      <c r="F6245" s="4" t="s">
        <v>22</v>
      </c>
      <c r="G6245" s="4" t="s">
        <v>22</v>
      </c>
      <c r="H6245" s="4" t="s">
        <v>10</v>
      </c>
      <c r="I6245" s="4" t="s">
        <v>13</v>
      </c>
    </row>
    <row r="6246" spans="1:19">
      <c r="A6246" t="n">
        <v>52617</v>
      </c>
      <c r="B6246" s="32" t="n">
        <v>45</v>
      </c>
      <c r="C6246" s="7" t="n">
        <v>4</v>
      </c>
      <c r="D6246" s="7" t="n">
        <v>3</v>
      </c>
      <c r="E6246" s="7" t="n">
        <v>8.32999992370605</v>
      </c>
      <c r="F6246" s="7" t="n">
        <v>4.90000009536743</v>
      </c>
      <c r="G6246" s="7" t="n">
        <v>0</v>
      </c>
      <c r="H6246" s="7" t="n">
        <v>0</v>
      </c>
      <c r="I6246" s="7" t="n">
        <v>0</v>
      </c>
    </row>
    <row r="6247" spans="1:19">
      <c r="A6247" t="s">
        <v>4</v>
      </c>
      <c r="B6247" s="4" t="s">
        <v>5</v>
      </c>
      <c r="C6247" s="4" t="s">
        <v>13</v>
      </c>
      <c r="D6247" s="4" t="s">
        <v>13</v>
      </c>
      <c r="E6247" s="4" t="s">
        <v>22</v>
      </c>
      <c r="F6247" s="4" t="s">
        <v>10</v>
      </c>
    </row>
    <row r="6248" spans="1:19">
      <c r="A6248" t="n">
        <v>52635</v>
      </c>
      <c r="B6248" s="32" t="n">
        <v>45</v>
      </c>
      <c r="C6248" s="7" t="n">
        <v>5</v>
      </c>
      <c r="D6248" s="7" t="n">
        <v>3</v>
      </c>
      <c r="E6248" s="7" t="n">
        <v>3</v>
      </c>
      <c r="F6248" s="7" t="n">
        <v>0</v>
      </c>
    </row>
    <row r="6249" spans="1:19">
      <c r="A6249" t="s">
        <v>4</v>
      </c>
      <c r="B6249" s="4" t="s">
        <v>5</v>
      </c>
      <c r="C6249" s="4" t="s">
        <v>13</v>
      </c>
      <c r="D6249" s="4" t="s">
        <v>13</v>
      </c>
      <c r="E6249" s="4" t="s">
        <v>22</v>
      </c>
      <c r="F6249" s="4" t="s">
        <v>10</v>
      </c>
    </row>
    <row r="6250" spans="1:19">
      <c r="A6250" t="n">
        <v>52644</v>
      </c>
      <c r="B6250" s="32" t="n">
        <v>45</v>
      </c>
      <c r="C6250" s="7" t="n">
        <v>11</v>
      </c>
      <c r="D6250" s="7" t="n">
        <v>3</v>
      </c>
      <c r="E6250" s="7" t="n">
        <v>28.5</v>
      </c>
      <c r="F6250" s="7" t="n">
        <v>0</v>
      </c>
    </row>
    <row r="6251" spans="1:19">
      <c r="A6251" t="s">
        <v>4</v>
      </c>
      <c r="B6251" s="4" t="s">
        <v>5</v>
      </c>
      <c r="C6251" s="4" t="s">
        <v>13</v>
      </c>
      <c r="D6251" s="4" t="s">
        <v>10</v>
      </c>
      <c r="E6251" s="4" t="s">
        <v>6</v>
      </c>
      <c r="F6251" s="4" t="s">
        <v>6</v>
      </c>
      <c r="G6251" s="4" t="s">
        <v>6</v>
      </c>
      <c r="H6251" s="4" t="s">
        <v>6</v>
      </c>
    </row>
    <row r="6252" spans="1:19">
      <c r="A6252" t="n">
        <v>52653</v>
      </c>
      <c r="B6252" s="36" t="n">
        <v>51</v>
      </c>
      <c r="C6252" s="7" t="n">
        <v>3</v>
      </c>
      <c r="D6252" s="7" t="n">
        <v>0</v>
      </c>
      <c r="E6252" s="7" t="s">
        <v>121</v>
      </c>
      <c r="F6252" s="7" t="s">
        <v>107</v>
      </c>
      <c r="G6252" s="7" t="s">
        <v>50</v>
      </c>
      <c r="H6252" s="7" t="s">
        <v>51</v>
      </c>
    </row>
    <row r="6253" spans="1:19">
      <c r="A6253" t="s">
        <v>4</v>
      </c>
      <c r="B6253" s="4" t="s">
        <v>5</v>
      </c>
      <c r="C6253" s="4" t="s">
        <v>13</v>
      </c>
      <c r="D6253" s="4" t="s">
        <v>10</v>
      </c>
      <c r="E6253" s="4" t="s">
        <v>6</v>
      </c>
      <c r="F6253" s="4" t="s">
        <v>6</v>
      </c>
      <c r="G6253" s="4" t="s">
        <v>6</v>
      </c>
      <c r="H6253" s="4" t="s">
        <v>6</v>
      </c>
    </row>
    <row r="6254" spans="1:19">
      <c r="A6254" t="n">
        <v>52666</v>
      </c>
      <c r="B6254" s="36" t="n">
        <v>51</v>
      </c>
      <c r="C6254" s="7" t="n">
        <v>3</v>
      </c>
      <c r="D6254" s="7" t="n">
        <v>16</v>
      </c>
      <c r="E6254" s="7" t="s">
        <v>121</v>
      </c>
      <c r="F6254" s="7" t="s">
        <v>107</v>
      </c>
      <c r="G6254" s="7" t="s">
        <v>50</v>
      </c>
      <c r="H6254" s="7" t="s">
        <v>51</v>
      </c>
    </row>
    <row r="6255" spans="1:19">
      <c r="A6255" t="s">
        <v>4</v>
      </c>
      <c r="B6255" s="4" t="s">
        <v>5</v>
      </c>
      <c r="C6255" s="4" t="s">
        <v>10</v>
      </c>
      <c r="D6255" s="4" t="s">
        <v>22</v>
      </c>
      <c r="E6255" s="4" t="s">
        <v>22</v>
      </c>
      <c r="F6255" s="4" t="s">
        <v>22</v>
      </c>
      <c r="G6255" s="4" t="s">
        <v>10</v>
      </c>
      <c r="H6255" s="4" t="s">
        <v>10</v>
      </c>
    </row>
    <row r="6256" spans="1:19">
      <c r="A6256" t="n">
        <v>52679</v>
      </c>
      <c r="B6256" s="67" t="n">
        <v>60</v>
      </c>
      <c r="C6256" s="7" t="n">
        <v>16</v>
      </c>
      <c r="D6256" s="7" t="n">
        <v>0</v>
      </c>
      <c r="E6256" s="7" t="n">
        <v>0</v>
      </c>
      <c r="F6256" s="7" t="n">
        <v>0</v>
      </c>
      <c r="G6256" s="7" t="n">
        <v>0</v>
      </c>
      <c r="H6256" s="7" t="n">
        <v>1</v>
      </c>
    </row>
    <row r="6257" spans="1:9">
      <c r="A6257" t="s">
        <v>4</v>
      </c>
      <c r="B6257" s="4" t="s">
        <v>5</v>
      </c>
      <c r="C6257" s="4" t="s">
        <v>10</v>
      </c>
      <c r="D6257" s="4" t="s">
        <v>22</v>
      </c>
      <c r="E6257" s="4" t="s">
        <v>22</v>
      </c>
      <c r="F6257" s="4" t="s">
        <v>22</v>
      </c>
      <c r="G6257" s="4" t="s">
        <v>10</v>
      </c>
      <c r="H6257" s="4" t="s">
        <v>10</v>
      </c>
    </row>
    <row r="6258" spans="1:9">
      <c r="A6258" t="n">
        <v>52698</v>
      </c>
      <c r="B6258" s="67" t="n">
        <v>60</v>
      </c>
      <c r="C6258" s="7" t="n">
        <v>16</v>
      </c>
      <c r="D6258" s="7" t="n">
        <v>0</v>
      </c>
      <c r="E6258" s="7" t="n">
        <v>0</v>
      </c>
      <c r="F6258" s="7" t="n">
        <v>0</v>
      </c>
      <c r="G6258" s="7" t="n">
        <v>0</v>
      </c>
      <c r="H6258" s="7" t="n">
        <v>0</v>
      </c>
    </row>
    <row r="6259" spans="1:9">
      <c r="A6259" t="s">
        <v>4</v>
      </c>
      <c r="B6259" s="4" t="s">
        <v>5</v>
      </c>
      <c r="C6259" s="4" t="s">
        <v>10</v>
      </c>
      <c r="D6259" s="4" t="s">
        <v>10</v>
      </c>
      <c r="E6259" s="4" t="s">
        <v>10</v>
      </c>
    </row>
    <row r="6260" spans="1:9">
      <c r="A6260" t="n">
        <v>52717</v>
      </c>
      <c r="B6260" s="58" t="n">
        <v>61</v>
      </c>
      <c r="C6260" s="7" t="n">
        <v>16</v>
      </c>
      <c r="D6260" s="7" t="n">
        <v>65533</v>
      </c>
      <c r="E6260" s="7" t="n">
        <v>0</v>
      </c>
    </row>
    <row r="6261" spans="1:9">
      <c r="A6261" t="s">
        <v>4</v>
      </c>
      <c r="B6261" s="4" t="s">
        <v>5</v>
      </c>
      <c r="C6261" s="4" t="s">
        <v>10</v>
      </c>
      <c r="D6261" s="4" t="s">
        <v>22</v>
      </c>
      <c r="E6261" s="4" t="s">
        <v>22</v>
      </c>
      <c r="F6261" s="4" t="s">
        <v>22</v>
      </c>
      <c r="G6261" s="4" t="s">
        <v>10</v>
      </c>
      <c r="H6261" s="4" t="s">
        <v>10</v>
      </c>
    </row>
    <row r="6262" spans="1:9">
      <c r="A6262" t="n">
        <v>52724</v>
      </c>
      <c r="B6262" s="67" t="n">
        <v>60</v>
      </c>
      <c r="C6262" s="7" t="n">
        <v>0</v>
      </c>
      <c r="D6262" s="7" t="n">
        <v>0</v>
      </c>
      <c r="E6262" s="7" t="n">
        <v>0</v>
      </c>
      <c r="F6262" s="7" t="n">
        <v>0</v>
      </c>
      <c r="G6262" s="7" t="n">
        <v>0</v>
      </c>
      <c r="H6262" s="7" t="n">
        <v>1</v>
      </c>
    </row>
    <row r="6263" spans="1:9">
      <c r="A6263" t="s">
        <v>4</v>
      </c>
      <c r="B6263" s="4" t="s">
        <v>5</v>
      </c>
      <c r="C6263" s="4" t="s">
        <v>10</v>
      </c>
      <c r="D6263" s="4" t="s">
        <v>22</v>
      </c>
      <c r="E6263" s="4" t="s">
        <v>22</v>
      </c>
      <c r="F6263" s="4" t="s">
        <v>22</v>
      </c>
      <c r="G6263" s="4" t="s">
        <v>10</v>
      </c>
      <c r="H6263" s="4" t="s">
        <v>10</v>
      </c>
    </row>
    <row r="6264" spans="1:9">
      <c r="A6264" t="n">
        <v>52743</v>
      </c>
      <c r="B6264" s="67" t="n">
        <v>60</v>
      </c>
      <c r="C6264" s="7" t="n">
        <v>0</v>
      </c>
      <c r="D6264" s="7" t="n">
        <v>0</v>
      </c>
      <c r="E6264" s="7" t="n">
        <v>0</v>
      </c>
      <c r="F6264" s="7" t="n">
        <v>0</v>
      </c>
      <c r="G6264" s="7" t="n">
        <v>0</v>
      </c>
      <c r="H6264" s="7" t="n">
        <v>0</v>
      </c>
    </row>
    <row r="6265" spans="1:9">
      <c r="A6265" t="s">
        <v>4</v>
      </c>
      <c r="B6265" s="4" t="s">
        <v>5</v>
      </c>
      <c r="C6265" s="4" t="s">
        <v>10</v>
      </c>
      <c r="D6265" s="4" t="s">
        <v>10</v>
      </c>
      <c r="E6265" s="4" t="s">
        <v>10</v>
      </c>
    </row>
    <row r="6266" spans="1:9">
      <c r="A6266" t="n">
        <v>52762</v>
      </c>
      <c r="B6266" s="58" t="n">
        <v>61</v>
      </c>
      <c r="C6266" s="7" t="n">
        <v>0</v>
      </c>
      <c r="D6266" s="7" t="n">
        <v>65533</v>
      </c>
      <c r="E6266" s="7" t="n">
        <v>0</v>
      </c>
    </row>
    <row r="6267" spans="1:9">
      <c r="A6267" t="s">
        <v>4</v>
      </c>
      <c r="B6267" s="4" t="s">
        <v>5</v>
      </c>
      <c r="C6267" s="4" t="s">
        <v>10</v>
      </c>
      <c r="D6267" s="4" t="s">
        <v>22</v>
      </c>
      <c r="E6267" s="4" t="s">
        <v>22</v>
      </c>
      <c r="F6267" s="4" t="s">
        <v>22</v>
      </c>
      <c r="G6267" s="4" t="s">
        <v>10</v>
      </c>
      <c r="H6267" s="4" t="s">
        <v>10</v>
      </c>
    </row>
    <row r="6268" spans="1:9">
      <c r="A6268" t="n">
        <v>52769</v>
      </c>
      <c r="B6268" s="67" t="n">
        <v>60</v>
      </c>
      <c r="C6268" s="7" t="n">
        <v>0</v>
      </c>
      <c r="D6268" s="7" t="n">
        <v>0</v>
      </c>
      <c r="E6268" s="7" t="n">
        <v>-20</v>
      </c>
      <c r="F6268" s="7" t="n">
        <v>0</v>
      </c>
      <c r="G6268" s="7" t="n">
        <v>300</v>
      </c>
      <c r="H6268" s="7" t="n">
        <v>0</v>
      </c>
    </row>
    <row r="6269" spans="1:9">
      <c r="A6269" t="s">
        <v>4</v>
      </c>
      <c r="B6269" s="4" t="s">
        <v>5</v>
      </c>
      <c r="C6269" s="4" t="s">
        <v>10</v>
      </c>
      <c r="D6269" s="4" t="s">
        <v>22</v>
      </c>
      <c r="E6269" s="4" t="s">
        <v>22</v>
      </c>
      <c r="F6269" s="4" t="s">
        <v>22</v>
      </c>
      <c r="G6269" s="4" t="s">
        <v>10</v>
      </c>
      <c r="H6269" s="4" t="s">
        <v>10</v>
      </c>
    </row>
    <row r="6270" spans="1:9">
      <c r="A6270" t="n">
        <v>52788</v>
      </c>
      <c r="B6270" s="67" t="n">
        <v>60</v>
      </c>
      <c r="C6270" s="7" t="n">
        <v>16</v>
      </c>
      <c r="D6270" s="7" t="n">
        <v>0</v>
      </c>
      <c r="E6270" s="7" t="n">
        <v>-20</v>
      </c>
      <c r="F6270" s="7" t="n">
        <v>0</v>
      </c>
      <c r="G6270" s="7" t="n">
        <v>300</v>
      </c>
      <c r="H6270" s="7" t="n">
        <v>0</v>
      </c>
    </row>
    <row r="6271" spans="1:9">
      <c r="A6271" t="s">
        <v>4</v>
      </c>
      <c r="B6271" s="4" t="s">
        <v>5</v>
      </c>
      <c r="C6271" s="4" t="s">
        <v>13</v>
      </c>
      <c r="D6271" s="4" t="s">
        <v>13</v>
      </c>
      <c r="E6271" s="4" t="s">
        <v>22</v>
      </c>
      <c r="F6271" s="4" t="s">
        <v>22</v>
      </c>
      <c r="G6271" s="4" t="s">
        <v>22</v>
      </c>
      <c r="H6271" s="4" t="s">
        <v>10</v>
      </c>
    </row>
    <row r="6272" spans="1:9">
      <c r="A6272" t="n">
        <v>52807</v>
      </c>
      <c r="B6272" s="32" t="n">
        <v>45</v>
      </c>
      <c r="C6272" s="7" t="n">
        <v>2</v>
      </c>
      <c r="D6272" s="7" t="n">
        <v>3</v>
      </c>
      <c r="E6272" s="7" t="n">
        <v>84.4899978637695</v>
      </c>
      <c r="F6272" s="7" t="n">
        <v>37.3499984741211</v>
      </c>
      <c r="G6272" s="7" t="n">
        <v>-240.380004882813</v>
      </c>
      <c r="H6272" s="7" t="n">
        <v>4000</v>
      </c>
    </row>
    <row r="6273" spans="1:8">
      <c r="A6273" t="s">
        <v>4</v>
      </c>
      <c r="B6273" s="4" t="s">
        <v>5</v>
      </c>
      <c r="C6273" s="4" t="s">
        <v>13</v>
      </c>
      <c r="D6273" s="4" t="s">
        <v>10</v>
      </c>
    </row>
    <row r="6274" spans="1:8">
      <c r="A6274" t="n">
        <v>52824</v>
      </c>
      <c r="B6274" s="34" t="n">
        <v>58</v>
      </c>
      <c r="C6274" s="7" t="n">
        <v>255</v>
      </c>
      <c r="D6274" s="7" t="n">
        <v>0</v>
      </c>
    </row>
    <row r="6275" spans="1:8">
      <c r="A6275" t="s">
        <v>4</v>
      </c>
      <c r="B6275" s="4" t="s">
        <v>5</v>
      </c>
      <c r="C6275" s="4" t="s">
        <v>10</v>
      </c>
      <c r="D6275" s="4" t="s">
        <v>13</v>
      </c>
      <c r="E6275" s="4" t="s">
        <v>6</v>
      </c>
      <c r="F6275" s="4" t="s">
        <v>22</v>
      </c>
      <c r="G6275" s="4" t="s">
        <v>22</v>
      </c>
      <c r="H6275" s="4" t="s">
        <v>22</v>
      </c>
    </row>
    <row r="6276" spans="1:8">
      <c r="A6276" t="n">
        <v>52828</v>
      </c>
      <c r="B6276" s="47" t="n">
        <v>48</v>
      </c>
      <c r="C6276" s="7" t="n">
        <v>0</v>
      </c>
      <c r="D6276" s="7" t="n">
        <v>0</v>
      </c>
      <c r="E6276" s="7" t="s">
        <v>385</v>
      </c>
      <c r="F6276" s="7" t="n">
        <v>-1</v>
      </c>
      <c r="G6276" s="7" t="n">
        <v>1</v>
      </c>
      <c r="H6276" s="7" t="n">
        <v>0</v>
      </c>
    </row>
    <row r="6277" spans="1:8">
      <c r="A6277" t="s">
        <v>4</v>
      </c>
      <c r="B6277" s="4" t="s">
        <v>5</v>
      </c>
      <c r="C6277" s="4" t="s">
        <v>13</v>
      </c>
      <c r="D6277" s="4" t="s">
        <v>10</v>
      </c>
    </row>
    <row r="6278" spans="1:8">
      <c r="A6278" t="n">
        <v>52858</v>
      </c>
      <c r="B6278" s="32" t="n">
        <v>45</v>
      </c>
      <c r="C6278" s="7" t="n">
        <v>7</v>
      </c>
      <c r="D6278" s="7" t="n">
        <v>255</v>
      </c>
    </row>
    <row r="6279" spans="1:8">
      <c r="A6279" t="s">
        <v>4</v>
      </c>
      <c r="B6279" s="4" t="s">
        <v>5</v>
      </c>
      <c r="C6279" s="4" t="s">
        <v>13</v>
      </c>
      <c r="D6279" s="4" t="s">
        <v>10</v>
      </c>
      <c r="E6279" s="4" t="s">
        <v>6</v>
      </c>
    </row>
    <row r="6280" spans="1:8">
      <c r="A6280" t="n">
        <v>52862</v>
      </c>
      <c r="B6280" s="36" t="n">
        <v>51</v>
      </c>
      <c r="C6280" s="7" t="n">
        <v>4</v>
      </c>
      <c r="D6280" s="7" t="n">
        <v>16</v>
      </c>
      <c r="E6280" s="7" t="s">
        <v>160</v>
      </c>
    </row>
    <row r="6281" spans="1:8">
      <c r="A6281" t="s">
        <v>4</v>
      </c>
      <c r="B6281" s="4" t="s">
        <v>5</v>
      </c>
      <c r="C6281" s="4" t="s">
        <v>10</v>
      </c>
    </row>
    <row r="6282" spans="1:8">
      <c r="A6282" t="n">
        <v>52876</v>
      </c>
      <c r="B6282" s="30" t="n">
        <v>16</v>
      </c>
      <c r="C6282" s="7" t="n">
        <v>0</v>
      </c>
    </row>
    <row r="6283" spans="1:8">
      <c r="A6283" t="s">
        <v>4</v>
      </c>
      <c r="B6283" s="4" t="s">
        <v>5</v>
      </c>
      <c r="C6283" s="4" t="s">
        <v>10</v>
      </c>
      <c r="D6283" s="4" t="s">
        <v>13</v>
      </c>
      <c r="E6283" s="4" t="s">
        <v>9</v>
      </c>
      <c r="F6283" s="4" t="s">
        <v>37</v>
      </c>
      <c r="G6283" s="4" t="s">
        <v>13</v>
      </c>
      <c r="H6283" s="4" t="s">
        <v>13</v>
      </c>
    </row>
    <row r="6284" spans="1:8">
      <c r="A6284" t="n">
        <v>52879</v>
      </c>
      <c r="B6284" s="37" t="n">
        <v>26</v>
      </c>
      <c r="C6284" s="7" t="n">
        <v>16</v>
      </c>
      <c r="D6284" s="7" t="n">
        <v>17</v>
      </c>
      <c r="E6284" s="7" t="n">
        <v>60803</v>
      </c>
      <c r="F6284" s="7" t="s">
        <v>516</v>
      </c>
      <c r="G6284" s="7" t="n">
        <v>2</v>
      </c>
      <c r="H6284" s="7" t="n">
        <v>0</v>
      </c>
    </row>
    <row r="6285" spans="1:8">
      <c r="A6285" t="s">
        <v>4</v>
      </c>
      <c r="B6285" s="4" t="s">
        <v>5</v>
      </c>
    </row>
    <row r="6286" spans="1:8">
      <c r="A6286" t="n">
        <v>52924</v>
      </c>
      <c r="B6286" s="28" t="n">
        <v>28</v>
      </c>
    </row>
    <row r="6287" spans="1:8">
      <c r="A6287" t="s">
        <v>4</v>
      </c>
      <c r="B6287" s="4" t="s">
        <v>5</v>
      </c>
      <c r="C6287" s="4" t="s">
        <v>13</v>
      </c>
      <c r="D6287" s="4" t="s">
        <v>10</v>
      </c>
      <c r="E6287" s="4" t="s">
        <v>6</v>
      </c>
    </row>
    <row r="6288" spans="1:8">
      <c r="A6288" t="n">
        <v>52925</v>
      </c>
      <c r="B6288" s="36" t="n">
        <v>51</v>
      </c>
      <c r="C6288" s="7" t="n">
        <v>4</v>
      </c>
      <c r="D6288" s="7" t="n">
        <v>0</v>
      </c>
      <c r="E6288" s="7" t="s">
        <v>108</v>
      </c>
    </row>
    <row r="6289" spans="1:8">
      <c r="A6289" t="s">
        <v>4</v>
      </c>
      <c r="B6289" s="4" t="s">
        <v>5</v>
      </c>
      <c r="C6289" s="4" t="s">
        <v>10</v>
      </c>
    </row>
    <row r="6290" spans="1:8">
      <c r="A6290" t="n">
        <v>52939</v>
      </c>
      <c r="B6290" s="30" t="n">
        <v>16</v>
      </c>
      <c r="C6290" s="7" t="n">
        <v>0</v>
      </c>
    </row>
    <row r="6291" spans="1:8">
      <c r="A6291" t="s">
        <v>4</v>
      </c>
      <c r="B6291" s="4" t="s">
        <v>5</v>
      </c>
      <c r="C6291" s="4" t="s">
        <v>10</v>
      </c>
      <c r="D6291" s="4" t="s">
        <v>13</v>
      </c>
      <c r="E6291" s="4" t="s">
        <v>9</v>
      </c>
      <c r="F6291" s="4" t="s">
        <v>37</v>
      </c>
      <c r="G6291" s="4" t="s">
        <v>13</v>
      </c>
      <c r="H6291" s="4" t="s">
        <v>13</v>
      </c>
    </row>
    <row r="6292" spans="1:8">
      <c r="A6292" t="n">
        <v>52942</v>
      </c>
      <c r="B6292" s="37" t="n">
        <v>26</v>
      </c>
      <c r="C6292" s="7" t="n">
        <v>0</v>
      </c>
      <c r="D6292" s="7" t="n">
        <v>17</v>
      </c>
      <c r="E6292" s="7" t="n">
        <v>60804</v>
      </c>
      <c r="F6292" s="7" t="s">
        <v>517</v>
      </c>
      <c r="G6292" s="7" t="n">
        <v>2</v>
      </c>
      <c r="H6292" s="7" t="n">
        <v>0</v>
      </c>
    </row>
    <row r="6293" spans="1:8">
      <c r="A6293" t="s">
        <v>4</v>
      </c>
      <c r="B6293" s="4" t="s">
        <v>5</v>
      </c>
    </row>
    <row r="6294" spans="1:8">
      <c r="A6294" t="n">
        <v>52970</v>
      </c>
      <c r="B6294" s="28" t="n">
        <v>28</v>
      </c>
    </row>
    <row r="6295" spans="1:8">
      <c r="A6295" t="s">
        <v>4</v>
      </c>
      <c r="B6295" s="4" t="s">
        <v>5</v>
      </c>
      <c r="C6295" s="4" t="s">
        <v>10</v>
      </c>
      <c r="D6295" s="4" t="s">
        <v>10</v>
      </c>
      <c r="E6295" s="4" t="s">
        <v>10</v>
      </c>
    </row>
    <row r="6296" spans="1:8">
      <c r="A6296" t="n">
        <v>52971</v>
      </c>
      <c r="B6296" s="58" t="n">
        <v>61</v>
      </c>
      <c r="C6296" s="7" t="n">
        <v>7032</v>
      </c>
      <c r="D6296" s="7" t="n">
        <v>0</v>
      </c>
      <c r="E6296" s="7" t="n">
        <v>1000</v>
      </c>
    </row>
    <row r="6297" spans="1:8">
      <c r="A6297" t="s">
        <v>4</v>
      </c>
      <c r="B6297" s="4" t="s">
        <v>5</v>
      </c>
      <c r="C6297" s="4" t="s">
        <v>13</v>
      </c>
      <c r="D6297" s="4" t="s">
        <v>10</v>
      </c>
      <c r="E6297" s="4" t="s">
        <v>6</v>
      </c>
    </row>
    <row r="6298" spans="1:8">
      <c r="A6298" t="n">
        <v>52978</v>
      </c>
      <c r="B6298" s="36" t="n">
        <v>51</v>
      </c>
      <c r="C6298" s="7" t="n">
        <v>4</v>
      </c>
      <c r="D6298" s="7" t="n">
        <v>7032</v>
      </c>
      <c r="E6298" s="7" t="s">
        <v>44</v>
      </c>
    </row>
    <row r="6299" spans="1:8">
      <c r="A6299" t="s">
        <v>4</v>
      </c>
      <c r="B6299" s="4" t="s">
        <v>5</v>
      </c>
      <c r="C6299" s="4" t="s">
        <v>10</v>
      </c>
    </row>
    <row r="6300" spans="1:8">
      <c r="A6300" t="n">
        <v>52991</v>
      </c>
      <c r="B6300" s="30" t="n">
        <v>16</v>
      </c>
      <c r="C6300" s="7" t="n">
        <v>0</v>
      </c>
    </row>
    <row r="6301" spans="1:8">
      <c r="A6301" t="s">
        <v>4</v>
      </c>
      <c r="B6301" s="4" t="s">
        <v>5</v>
      </c>
      <c r="C6301" s="4" t="s">
        <v>10</v>
      </c>
      <c r="D6301" s="4" t="s">
        <v>13</v>
      </c>
      <c r="E6301" s="4" t="s">
        <v>9</v>
      </c>
      <c r="F6301" s="4" t="s">
        <v>37</v>
      </c>
      <c r="G6301" s="4" t="s">
        <v>13</v>
      </c>
      <c r="H6301" s="4" t="s">
        <v>13</v>
      </c>
    </row>
    <row r="6302" spans="1:8">
      <c r="A6302" t="n">
        <v>52994</v>
      </c>
      <c r="B6302" s="37" t="n">
        <v>26</v>
      </c>
      <c r="C6302" s="7" t="n">
        <v>7032</v>
      </c>
      <c r="D6302" s="7" t="n">
        <v>17</v>
      </c>
      <c r="E6302" s="7" t="n">
        <v>60805</v>
      </c>
      <c r="F6302" s="7" t="s">
        <v>518</v>
      </c>
      <c r="G6302" s="7" t="n">
        <v>2</v>
      </c>
      <c r="H6302" s="7" t="n">
        <v>0</v>
      </c>
    </row>
    <row r="6303" spans="1:8">
      <c r="A6303" t="s">
        <v>4</v>
      </c>
      <c r="B6303" s="4" t="s">
        <v>5</v>
      </c>
    </row>
    <row r="6304" spans="1:8">
      <c r="A6304" t="n">
        <v>53029</v>
      </c>
      <c r="B6304" s="28" t="n">
        <v>28</v>
      </c>
    </row>
    <row r="6305" spans="1:8">
      <c r="A6305" t="s">
        <v>4</v>
      </c>
      <c r="B6305" s="4" t="s">
        <v>5</v>
      </c>
      <c r="C6305" s="4" t="s">
        <v>10</v>
      </c>
      <c r="D6305" s="4" t="s">
        <v>13</v>
      </c>
    </row>
    <row r="6306" spans="1:8">
      <c r="A6306" t="n">
        <v>53030</v>
      </c>
      <c r="B6306" s="39" t="n">
        <v>89</v>
      </c>
      <c r="C6306" s="7" t="n">
        <v>65533</v>
      </c>
      <c r="D6306" s="7" t="n">
        <v>1</v>
      </c>
    </row>
    <row r="6307" spans="1:8">
      <c r="A6307" t="s">
        <v>4</v>
      </c>
      <c r="B6307" s="4" t="s">
        <v>5</v>
      </c>
      <c r="C6307" s="4" t="s">
        <v>10</v>
      </c>
      <c r="D6307" s="4" t="s">
        <v>22</v>
      </c>
      <c r="E6307" s="4" t="s">
        <v>22</v>
      </c>
      <c r="F6307" s="4" t="s">
        <v>22</v>
      </c>
      <c r="G6307" s="4" t="s">
        <v>10</v>
      </c>
      <c r="H6307" s="4" t="s">
        <v>10</v>
      </c>
    </row>
    <row r="6308" spans="1:8">
      <c r="A6308" t="n">
        <v>53034</v>
      </c>
      <c r="B6308" s="67" t="n">
        <v>60</v>
      </c>
      <c r="C6308" s="7" t="n">
        <v>0</v>
      </c>
      <c r="D6308" s="7" t="n">
        <v>0</v>
      </c>
      <c r="E6308" s="7" t="n">
        <v>20</v>
      </c>
      <c r="F6308" s="7" t="n">
        <v>0</v>
      </c>
      <c r="G6308" s="7" t="n">
        <v>1000</v>
      </c>
      <c r="H6308" s="7" t="n">
        <v>0</v>
      </c>
    </row>
    <row r="6309" spans="1:8">
      <c r="A6309" t="s">
        <v>4</v>
      </c>
      <c r="B6309" s="4" t="s">
        <v>5</v>
      </c>
      <c r="C6309" s="4" t="s">
        <v>10</v>
      </c>
      <c r="D6309" s="4" t="s">
        <v>22</v>
      </c>
      <c r="E6309" s="4" t="s">
        <v>22</v>
      </c>
      <c r="F6309" s="4" t="s">
        <v>22</v>
      </c>
      <c r="G6309" s="4" t="s">
        <v>10</v>
      </c>
      <c r="H6309" s="4" t="s">
        <v>10</v>
      </c>
    </row>
    <row r="6310" spans="1:8">
      <c r="A6310" t="n">
        <v>53053</v>
      </c>
      <c r="B6310" s="67" t="n">
        <v>60</v>
      </c>
      <c r="C6310" s="7" t="n">
        <v>16</v>
      </c>
      <c r="D6310" s="7" t="n">
        <v>0</v>
      </c>
      <c r="E6310" s="7" t="n">
        <v>20</v>
      </c>
      <c r="F6310" s="7" t="n">
        <v>0</v>
      </c>
      <c r="G6310" s="7" t="n">
        <v>1000</v>
      </c>
      <c r="H6310" s="7" t="n">
        <v>0</v>
      </c>
    </row>
    <row r="6311" spans="1:8">
      <c r="A6311" t="s">
        <v>4</v>
      </c>
      <c r="B6311" s="4" t="s">
        <v>5</v>
      </c>
      <c r="C6311" s="4" t="s">
        <v>10</v>
      </c>
    </row>
    <row r="6312" spans="1:8">
      <c r="A6312" t="n">
        <v>53072</v>
      </c>
      <c r="B6312" s="30" t="n">
        <v>16</v>
      </c>
      <c r="C6312" s="7" t="n">
        <v>500</v>
      </c>
    </row>
    <row r="6313" spans="1:8">
      <c r="A6313" t="s">
        <v>4</v>
      </c>
      <c r="B6313" s="4" t="s">
        <v>5</v>
      </c>
      <c r="C6313" s="4" t="s">
        <v>13</v>
      </c>
      <c r="D6313" s="4" t="s">
        <v>10</v>
      </c>
      <c r="E6313" s="4" t="s">
        <v>22</v>
      </c>
    </row>
    <row r="6314" spans="1:8">
      <c r="A6314" t="n">
        <v>53075</v>
      </c>
      <c r="B6314" s="34" t="n">
        <v>58</v>
      </c>
      <c r="C6314" s="7" t="n">
        <v>101</v>
      </c>
      <c r="D6314" s="7" t="n">
        <v>500</v>
      </c>
      <c r="E6314" s="7" t="n">
        <v>1</v>
      </c>
    </row>
    <row r="6315" spans="1:8">
      <c r="A6315" t="s">
        <v>4</v>
      </c>
      <c r="B6315" s="4" t="s">
        <v>5</v>
      </c>
      <c r="C6315" s="4" t="s">
        <v>13</v>
      </c>
      <c r="D6315" s="4" t="s">
        <v>10</v>
      </c>
    </row>
    <row r="6316" spans="1:8">
      <c r="A6316" t="n">
        <v>53083</v>
      </c>
      <c r="B6316" s="34" t="n">
        <v>58</v>
      </c>
      <c r="C6316" s="7" t="n">
        <v>254</v>
      </c>
      <c r="D6316" s="7" t="n">
        <v>0</v>
      </c>
    </row>
    <row r="6317" spans="1:8">
      <c r="A6317" t="s">
        <v>4</v>
      </c>
      <c r="B6317" s="4" t="s">
        <v>5</v>
      </c>
      <c r="C6317" s="4" t="s">
        <v>13</v>
      </c>
      <c r="D6317" s="4" t="s">
        <v>13</v>
      </c>
      <c r="E6317" s="4" t="s">
        <v>22</v>
      </c>
      <c r="F6317" s="4" t="s">
        <v>22</v>
      </c>
      <c r="G6317" s="4" t="s">
        <v>22</v>
      </c>
      <c r="H6317" s="4" t="s">
        <v>10</v>
      </c>
    </row>
    <row r="6318" spans="1:8">
      <c r="A6318" t="n">
        <v>53087</v>
      </c>
      <c r="B6318" s="32" t="n">
        <v>45</v>
      </c>
      <c r="C6318" s="7" t="n">
        <v>2</v>
      </c>
      <c r="D6318" s="7" t="n">
        <v>3</v>
      </c>
      <c r="E6318" s="7" t="n">
        <v>89</v>
      </c>
      <c r="F6318" s="7" t="n">
        <v>40.7000007629395</v>
      </c>
      <c r="G6318" s="7" t="n">
        <v>-237.850006103516</v>
      </c>
      <c r="H6318" s="7" t="n">
        <v>0</v>
      </c>
    </row>
    <row r="6319" spans="1:8">
      <c r="A6319" t="s">
        <v>4</v>
      </c>
      <c r="B6319" s="4" t="s">
        <v>5</v>
      </c>
      <c r="C6319" s="4" t="s">
        <v>13</v>
      </c>
      <c r="D6319" s="4" t="s">
        <v>13</v>
      </c>
      <c r="E6319" s="4" t="s">
        <v>22</v>
      </c>
      <c r="F6319" s="4" t="s">
        <v>22</v>
      </c>
      <c r="G6319" s="4" t="s">
        <v>22</v>
      </c>
      <c r="H6319" s="4" t="s">
        <v>10</v>
      </c>
      <c r="I6319" s="4" t="s">
        <v>13</v>
      </c>
    </row>
    <row r="6320" spans="1:8">
      <c r="A6320" t="n">
        <v>53104</v>
      </c>
      <c r="B6320" s="32" t="n">
        <v>45</v>
      </c>
      <c r="C6320" s="7" t="n">
        <v>4</v>
      </c>
      <c r="D6320" s="7" t="n">
        <v>3</v>
      </c>
      <c r="E6320" s="7" t="n">
        <v>52</v>
      </c>
      <c r="F6320" s="7" t="n">
        <v>0</v>
      </c>
      <c r="G6320" s="7" t="n">
        <v>0</v>
      </c>
      <c r="H6320" s="7" t="n">
        <v>0</v>
      </c>
      <c r="I6320" s="7" t="n">
        <v>0</v>
      </c>
    </row>
    <row r="6321" spans="1:9">
      <c r="A6321" t="s">
        <v>4</v>
      </c>
      <c r="B6321" s="4" t="s">
        <v>5</v>
      </c>
      <c r="C6321" s="4" t="s">
        <v>13</v>
      </c>
      <c r="D6321" s="4" t="s">
        <v>13</v>
      </c>
      <c r="E6321" s="4" t="s">
        <v>22</v>
      </c>
      <c r="F6321" s="4" t="s">
        <v>10</v>
      </c>
    </row>
    <row r="6322" spans="1:9">
      <c r="A6322" t="n">
        <v>53122</v>
      </c>
      <c r="B6322" s="32" t="n">
        <v>45</v>
      </c>
      <c r="C6322" s="7" t="n">
        <v>5</v>
      </c>
      <c r="D6322" s="7" t="n">
        <v>3</v>
      </c>
      <c r="E6322" s="7" t="n">
        <v>7</v>
      </c>
      <c r="F6322" s="7" t="n">
        <v>0</v>
      </c>
    </row>
    <row r="6323" spans="1:9">
      <c r="A6323" t="s">
        <v>4</v>
      </c>
      <c r="B6323" s="4" t="s">
        <v>5</v>
      </c>
      <c r="C6323" s="4" t="s">
        <v>13</v>
      </c>
      <c r="D6323" s="4" t="s">
        <v>13</v>
      </c>
      <c r="E6323" s="4" t="s">
        <v>22</v>
      </c>
      <c r="F6323" s="4" t="s">
        <v>10</v>
      </c>
    </row>
    <row r="6324" spans="1:9">
      <c r="A6324" t="n">
        <v>53131</v>
      </c>
      <c r="B6324" s="32" t="n">
        <v>45</v>
      </c>
      <c r="C6324" s="7" t="n">
        <v>11</v>
      </c>
      <c r="D6324" s="7" t="n">
        <v>3</v>
      </c>
      <c r="E6324" s="7" t="n">
        <v>34.2000007629395</v>
      </c>
      <c r="F6324" s="7" t="n">
        <v>0</v>
      </c>
    </row>
    <row r="6325" spans="1:9">
      <c r="A6325" t="s">
        <v>4</v>
      </c>
      <c r="B6325" s="4" t="s">
        <v>5</v>
      </c>
      <c r="C6325" s="4" t="s">
        <v>13</v>
      </c>
      <c r="D6325" s="4" t="s">
        <v>13</v>
      </c>
      <c r="E6325" s="4" t="s">
        <v>22</v>
      </c>
      <c r="F6325" s="4" t="s">
        <v>22</v>
      </c>
      <c r="G6325" s="4" t="s">
        <v>22</v>
      </c>
      <c r="H6325" s="4" t="s">
        <v>10</v>
      </c>
    </row>
    <row r="6326" spans="1:9">
      <c r="A6326" t="n">
        <v>53140</v>
      </c>
      <c r="B6326" s="32" t="n">
        <v>45</v>
      </c>
      <c r="C6326" s="7" t="n">
        <v>2</v>
      </c>
      <c r="D6326" s="7" t="n">
        <v>3</v>
      </c>
      <c r="E6326" s="7" t="n">
        <v>89</v>
      </c>
      <c r="F6326" s="7" t="n">
        <v>41.4000015258789</v>
      </c>
      <c r="G6326" s="7" t="n">
        <v>-237.850006103516</v>
      </c>
      <c r="H6326" s="7" t="n">
        <v>3000</v>
      </c>
    </row>
    <row r="6327" spans="1:9">
      <c r="A6327" t="s">
        <v>4</v>
      </c>
      <c r="B6327" s="4" t="s">
        <v>5</v>
      </c>
      <c r="C6327" s="4" t="s">
        <v>13</v>
      </c>
      <c r="D6327" s="4" t="s">
        <v>13</v>
      </c>
      <c r="E6327" s="4" t="s">
        <v>22</v>
      </c>
      <c r="F6327" s="4" t="s">
        <v>22</v>
      </c>
      <c r="G6327" s="4" t="s">
        <v>22</v>
      </c>
      <c r="H6327" s="4" t="s">
        <v>10</v>
      </c>
      <c r="I6327" s="4" t="s">
        <v>13</v>
      </c>
    </row>
    <row r="6328" spans="1:9">
      <c r="A6328" t="n">
        <v>53157</v>
      </c>
      <c r="B6328" s="32" t="n">
        <v>45</v>
      </c>
      <c r="C6328" s="7" t="n">
        <v>4</v>
      </c>
      <c r="D6328" s="7" t="n">
        <v>3</v>
      </c>
      <c r="E6328" s="7" t="n">
        <v>42</v>
      </c>
      <c r="F6328" s="7" t="n">
        <v>0</v>
      </c>
      <c r="G6328" s="7" t="n">
        <v>0</v>
      </c>
      <c r="H6328" s="7" t="n">
        <v>3000</v>
      </c>
      <c r="I6328" s="7" t="n">
        <v>0</v>
      </c>
    </row>
    <row r="6329" spans="1:9">
      <c r="A6329" t="s">
        <v>4</v>
      </c>
      <c r="B6329" s="4" t="s">
        <v>5</v>
      </c>
      <c r="C6329" s="4" t="s">
        <v>13</v>
      </c>
      <c r="D6329" s="4" t="s">
        <v>13</v>
      </c>
      <c r="E6329" s="4" t="s">
        <v>22</v>
      </c>
      <c r="F6329" s="4" t="s">
        <v>10</v>
      </c>
    </row>
    <row r="6330" spans="1:9">
      <c r="A6330" t="n">
        <v>53175</v>
      </c>
      <c r="B6330" s="32" t="n">
        <v>45</v>
      </c>
      <c r="C6330" s="7" t="n">
        <v>5</v>
      </c>
      <c r="D6330" s="7" t="n">
        <v>3</v>
      </c>
      <c r="E6330" s="7" t="n">
        <v>15</v>
      </c>
      <c r="F6330" s="7" t="n">
        <v>3000</v>
      </c>
    </row>
    <row r="6331" spans="1:9">
      <c r="A6331" t="s">
        <v>4</v>
      </c>
      <c r="B6331" s="4" t="s">
        <v>5</v>
      </c>
      <c r="C6331" s="4" t="s">
        <v>13</v>
      </c>
      <c r="D6331" s="4" t="s">
        <v>10</v>
      </c>
    </row>
    <row r="6332" spans="1:9">
      <c r="A6332" t="n">
        <v>53184</v>
      </c>
      <c r="B6332" s="34" t="n">
        <v>58</v>
      </c>
      <c r="C6332" s="7" t="n">
        <v>255</v>
      </c>
      <c r="D6332" s="7" t="n">
        <v>0</v>
      </c>
    </row>
    <row r="6333" spans="1:9">
      <c r="A6333" t="s">
        <v>4</v>
      </c>
      <c r="B6333" s="4" t="s">
        <v>5</v>
      </c>
      <c r="C6333" s="4" t="s">
        <v>10</v>
      </c>
      <c r="D6333" s="4" t="s">
        <v>13</v>
      </c>
      <c r="E6333" s="4" t="s">
        <v>6</v>
      </c>
      <c r="F6333" s="4" t="s">
        <v>22</v>
      </c>
      <c r="G6333" s="4" t="s">
        <v>22</v>
      </c>
      <c r="H6333" s="4" t="s">
        <v>22</v>
      </c>
    </row>
    <row r="6334" spans="1:9">
      <c r="A6334" t="n">
        <v>53188</v>
      </c>
      <c r="B6334" s="47" t="n">
        <v>48</v>
      </c>
      <c r="C6334" s="7" t="n">
        <v>7033</v>
      </c>
      <c r="D6334" s="7" t="n">
        <v>0</v>
      </c>
      <c r="E6334" s="7" t="s">
        <v>390</v>
      </c>
      <c r="F6334" s="7" t="n">
        <v>-1</v>
      </c>
      <c r="G6334" s="7" t="n">
        <v>1</v>
      </c>
      <c r="H6334" s="7" t="n">
        <v>0</v>
      </c>
    </row>
    <row r="6335" spans="1:9">
      <c r="A6335" t="s">
        <v>4</v>
      </c>
      <c r="B6335" s="4" t="s">
        <v>5</v>
      </c>
      <c r="C6335" s="4" t="s">
        <v>10</v>
      </c>
    </row>
    <row r="6336" spans="1:9">
      <c r="A6336" t="n">
        <v>53215</v>
      </c>
      <c r="B6336" s="30" t="n">
        <v>16</v>
      </c>
      <c r="C6336" s="7" t="n">
        <v>1000</v>
      </c>
    </row>
    <row r="6337" spans="1:9">
      <c r="A6337" t="s">
        <v>4</v>
      </c>
      <c r="B6337" s="4" t="s">
        <v>5</v>
      </c>
      <c r="C6337" s="4" t="s">
        <v>13</v>
      </c>
      <c r="D6337" s="4" t="s">
        <v>10</v>
      </c>
      <c r="E6337" s="4" t="s">
        <v>13</v>
      </c>
    </row>
    <row r="6338" spans="1:9">
      <c r="A6338" t="n">
        <v>53218</v>
      </c>
      <c r="B6338" s="11" t="n">
        <v>39</v>
      </c>
      <c r="C6338" s="7" t="n">
        <v>14</v>
      </c>
      <c r="D6338" s="7" t="n">
        <v>65533</v>
      </c>
      <c r="E6338" s="7" t="n">
        <v>104</v>
      </c>
    </row>
    <row r="6339" spans="1:9">
      <c r="A6339" t="s">
        <v>4</v>
      </c>
      <c r="B6339" s="4" t="s">
        <v>5</v>
      </c>
      <c r="C6339" s="4" t="s">
        <v>13</v>
      </c>
      <c r="D6339" s="4" t="s">
        <v>10</v>
      </c>
      <c r="E6339" s="4" t="s">
        <v>10</v>
      </c>
      <c r="F6339" s="4" t="s">
        <v>10</v>
      </c>
      <c r="G6339" s="4" t="s">
        <v>10</v>
      </c>
      <c r="H6339" s="4" t="s">
        <v>10</v>
      </c>
      <c r="I6339" s="4" t="s">
        <v>6</v>
      </c>
      <c r="J6339" s="4" t="s">
        <v>22</v>
      </c>
      <c r="K6339" s="4" t="s">
        <v>22</v>
      </c>
      <c r="L6339" s="4" t="s">
        <v>22</v>
      </c>
      <c r="M6339" s="4" t="s">
        <v>9</v>
      </c>
      <c r="N6339" s="4" t="s">
        <v>9</v>
      </c>
      <c r="O6339" s="4" t="s">
        <v>22</v>
      </c>
      <c r="P6339" s="4" t="s">
        <v>22</v>
      </c>
      <c r="Q6339" s="4" t="s">
        <v>22</v>
      </c>
      <c r="R6339" s="4" t="s">
        <v>22</v>
      </c>
      <c r="S6339" s="4" t="s">
        <v>13</v>
      </c>
    </row>
    <row r="6340" spans="1:9">
      <c r="A6340" t="n">
        <v>53223</v>
      </c>
      <c r="B6340" s="11" t="n">
        <v>39</v>
      </c>
      <c r="C6340" s="7" t="n">
        <v>12</v>
      </c>
      <c r="D6340" s="7" t="n">
        <v>65533</v>
      </c>
      <c r="E6340" s="7" t="n">
        <v>206</v>
      </c>
      <c r="F6340" s="7" t="n">
        <v>0</v>
      </c>
      <c r="G6340" s="7" t="n">
        <v>7033</v>
      </c>
      <c r="H6340" s="7" t="n">
        <v>3</v>
      </c>
      <c r="I6340" s="7" t="s">
        <v>12</v>
      </c>
      <c r="J6340" s="7" t="n">
        <v>0</v>
      </c>
      <c r="K6340" s="7" t="n">
        <v>0.00999999977648258</v>
      </c>
      <c r="L6340" s="7" t="n">
        <v>0</v>
      </c>
      <c r="M6340" s="7" t="n">
        <v>0</v>
      </c>
      <c r="N6340" s="7" t="n">
        <v>0</v>
      </c>
      <c r="O6340" s="7" t="n">
        <v>0</v>
      </c>
      <c r="P6340" s="7" t="n">
        <v>4</v>
      </c>
      <c r="Q6340" s="7" t="n">
        <v>4</v>
      </c>
      <c r="R6340" s="7" t="n">
        <v>4</v>
      </c>
      <c r="S6340" s="7" t="n">
        <v>255</v>
      </c>
    </row>
    <row r="6341" spans="1:9">
      <c r="A6341" t="s">
        <v>4</v>
      </c>
      <c r="B6341" s="4" t="s">
        <v>5</v>
      </c>
      <c r="C6341" s="4" t="s">
        <v>10</v>
      </c>
      <c r="D6341" s="4" t="s">
        <v>9</v>
      </c>
      <c r="E6341" s="4" t="s">
        <v>9</v>
      </c>
      <c r="F6341" s="4" t="s">
        <v>9</v>
      </c>
      <c r="G6341" s="4" t="s">
        <v>9</v>
      </c>
      <c r="H6341" s="4" t="s">
        <v>10</v>
      </c>
      <c r="I6341" s="4" t="s">
        <v>13</v>
      </c>
    </row>
    <row r="6342" spans="1:9">
      <c r="A6342" t="n">
        <v>53273</v>
      </c>
      <c r="B6342" s="72" t="n">
        <v>66</v>
      </c>
      <c r="C6342" s="7" t="n">
        <v>7033</v>
      </c>
      <c r="D6342" s="7" t="n">
        <v>1065353216</v>
      </c>
      <c r="E6342" s="7" t="n">
        <v>1065353216</v>
      </c>
      <c r="F6342" s="7" t="n">
        <v>1065353216</v>
      </c>
      <c r="G6342" s="7" t="n">
        <v>0</v>
      </c>
      <c r="H6342" s="7" t="n">
        <v>500</v>
      </c>
      <c r="I6342" s="7" t="n">
        <v>3</v>
      </c>
    </row>
    <row r="6343" spans="1:9">
      <c r="A6343" t="s">
        <v>4</v>
      </c>
      <c r="B6343" s="4" t="s">
        <v>5</v>
      </c>
      <c r="C6343" s="4" t="s">
        <v>10</v>
      </c>
    </row>
    <row r="6344" spans="1:9">
      <c r="A6344" t="n">
        <v>53295</v>
      </c>
      <c r="B6344" s="30" t="n">
        <v>16</v>
      </c>
      <c r="C6344" s="7" t="n">
        <v>250</v>
      </c>
    </row>
    <row r="6345" spans="1:9">
      <c r="A6345" t="s">
        <v>4</v>
      </c>
      <c r="B6345" s="4" t="s">
        <v>5</v>
      </c>
      <c r="C6345" s="4" t="s">
        <v>13</v>
      </c>
      <c r="D6345" s="4" t="s">
        <v>10</v>
      </c>
      <c r="E6345" s="4" t="s">
        <v>13</v>
      </c>
    </row>
    <row r="6346" spans="1:9">
      <c r="A6346" t="n">
        <v>53298</v>
      </c>
      <c r="B6346" s="11" t="n">
        <v>39</v>
      </c>
      <c r="C6346" s="7" t="n">
        <v>14</v>
      </c>
      <c r="D6346" s="7" t="n">
        <v>65533</v>
      </c>
      <c r="E6346" s="7" t="n">
        <v>105</v>
      </c>
    </row>
    <row r="6347" spans="1:9">
      <c r="A6347" t="s">
        <v>4</v>
      </c>
      <c r="B6347" s="4" t="s">
        <v>5</v>
      </c>
      <c r="C6347" s="4" t="s">
        <v>13</v>
      </c>
      <c r="D6347" s="4" t="s">
        <v>10</v>
      </c>
      <c r="E6347" s="4" t="s">
        <v>10</v>
      </c>
      <c r="F6347" s="4" t="s">
        <v>10</v>
      </c>
      <c r="G6347" s="4" t="s">
        <v>10</v>
      </c>
      <c r="H6347" s="4" t="s">
        <v>10</v>
      </c>
      <c r="I6347" s="4" t="s">
        <v>6</v>
      </c>
      <c r="J6347" s="4" t="s">
        <v>22</v>
      </c>
      <c r="K6347" s="4" t="s">
        <v>22</v>
      </c>
      <c r="L6347" s="4" t="s">
        <v>22</v>
      </c>
      <c r="M6347" s="4" t="s">
        <v>9</v>
      </c>
      <c r="N6347" s="4" t="s">
        <v>9</v>
      </c>
      <c r="O6347" s="4" t="s">
        <v>22</v>
      </c>
      <c r="P6347" s="4" t="s">
        <v>22</v>
      </c>
      <c r="Q6347" s="4" t="s">
        <v>22</v>
      </c>
      <c r="R6347" s="4" t="s">
        <v>22</v>
      </c>
      <c r="S6347" s="4" t="s">
        <v>13</v>
      </c>
    </row>
    <row r="6348" spans="1:9">
      <c r="A6348" t="n">
        <v>53303</v>
      </c>
      <c r="B6348" s="11" t="n">
        <v>39</v>
      </c>
      <c r="C6348" s="7" t="n">
        <v>12</v>
      </c>
      <c r="D6348" s="7" t="n">
        <v>65533</v>
      </c>
      <c r="E6348" s="7" t="n">
        <v>206</v>
      </c>
      <c r="F6348" s="7" t="n">
        <v>0</v>
      </c>
      <c r="G6348" s="7" t="n">
        <v>0</v>
      </c>
      <c r="H6348" s="7" t="n">
        <v>3</v>
      </c>
      <c r="I6348" s="7" t="s">
        <v>12</v>
      </c>
      <c r="J6348" s="7" t="n">
        <v>0</v>
      </c>
      <c r="K6348" s="7" t="n">
        <v>0.00999999977648258</v>
      </c>
      <c r="L6348" s="7" t="n">
        <v>0</v>
      </c>
      <c r="M6348" s="7" t="n">
        <v>0</v>
      </c>
      <c r="N6348" s="7" t="n">
        <v>0</v>
      </c>
      <c r="O6348" s="7" t="n">
        <v>0</v>
      </c>
      <c r="P6348" s="7" t="n">
        <v>1</v>
      </c>
      <c r="Q6348" s="7" t="n">
        <v>1</v>
      </c>
      <c r="R6348" s="7" t="n">
        <v>1</v>
      </c>
      <c r="S6348" s="7" t="n">
        <v>255</v>
      </c>
    </row>
    <row r="6349" spans="1:9">
      <c r="A6349" t="s">
        <v>4</v>
      </c>
      <c r="B6349" s="4" t="s">
        <v>5</v>
      </c>
      <c r="C6349" s="4" t="s">
        <v>10</v>
      </c>
      <c r="D6349" s="4" t="s">
        <v>9</v>
      </c>
      <c r="E6349" s="4" t="s">
        <v>9</v>
      </c>
      <c r="F6349" s="4" t="s">
        <v>9</v>
      </c>
      <c r="G6349" s="4" t="s">
        <v>9</v>
      </c>
      <c r="H6349" s="4" t="s">
        <v>10</v>
      </c>
      <c r="I6349" s="4" t="s">
        <v>13</v>
      </c>
    </row>
    <row r="6350" spans="1:9">
      <c r="A6350" t="n">
        <v>53353</v>
      </c>
      <c r="B6350" s="72" t="n">
        <v>66</v>
      </c>
      <c r="C6350" s="7" t="n">
        <v>0</v>
      </c>
      <c r="D6350" s="7" t="n">
        <v>1065353216</v>
      </c>
      <c r="E6350" s="7" t="n">
        <v>1065353216</v>
      </c>
      <c r="F6350" s="7" t="n">
        <v>1065353216</v>
      </c>
      <c r="G6350" s="7" t="n">
        <v>0</v>
      </c>
      <c r="H6350" s="7" t="n">
        <v>500</v>
      </c>
      <c r="I6350" s="7" t="n">
        <v>3</v>
      </c>
    </row>
    <row r="6351" spans="1:9">
      <c r="A6351" t="s">
        <v>4</v>
      </c>
      <c r="B6351" s="4" t="s">
        <v>5</v>
      </c>
      <c r="C6351" s="4" t="s">
        <v>10</v>
      </c>
    </row>
    <row r="6352" spans="1:9">
      <c r="A6352" t="n">
        <v>53375</v>
      </c>
      <c r="B6352" s="30" t="n">
        <v>16</v>
      </c>
      <c r="C6352" s="7" t="n">
        <v>250</v>
      </c>
    </row>
    <row r="6353" spans="1:19">
      <c r="A6353" t="s">
        <v>4</v>
      </c>
      <c r="B6353" s="4" t="s">
        <v>5</v>
      </c>
      <c r="C6353" s="4" t="s">
        <v>13</v>
      </c>
      <c r="D6353" s="4" t="s">
        <v>10</v>
      </c>
      <c r="E6353" s="4" t="s">
        <v>13</v>
      </c>
    </row>
    <row r="6354" spans="1:19">
      <c r="A6354" t="n">
        <v>53378</v>
      </c>
      <c r="B6354" s="11" t="n">
        <v>39</v>
      </c>
      <c r="C6354" s="7" t="n">
        <v>14</v>
      </c>
      <c r="D6354" s="7" t="n">
        <v>65533</v>
      </c>
      <c r="E6354" s="7" t="n">
        <v>106</v>
      </c>
    </row>
    <row r="6355" spans="1:19">
      <c r="A6355" t="s">
        <v>4</v>
      </c>
      <c r="B6355" s="4" t="s">
        <v>5</v>
      </c>
      <c r="C6355" s="4" t="s">
        <v>13</v>
      </c>
      <c r="D6355" s="4" t="s">
        <v>10</v>
      </c>
      <c r="E6355" s="4" t="s">
        <v>10</v>
      </c>
      <c r="F6355" s="4" t="s">
        <v>10</v>
      </c>
      <c r="G6355" s="4" t="s">
        <v>10</v>
      </c>
      <c r="H6355" s="4" t="s">
        <v>10</v>
      </c>
      <c r="I6355" s="4" t="s">
        <v>6</v>
      </c>
      <c r="J6355" s="4" t="s">
        <v>22</v>
      </c>
      <c r="K6355" s="4" t="s">
        <v>22</v>
      </c>
      <c r="L6355" s="4" t="s">
        <v>22</v>
      </c>
      <c r="M6355" s="4" t="s">
        <v>9</v>
      </c>
      <c r="N6355" s="4" t="s">
        <v>9</v>
      </c>
      <c r="O6355" s="4" t="s">
        <v>22</v>
      </c>
      <c r="P6355" s="4" t="s">
        <v>22</v>
      </c>
      <c r="Q6355" s="4" t="s">
        <v>22</v>
      </c>
      <c r="R6355" s="4" t="s">
        <v>22</v>
      </c>
      <c r="S6355" s="4" t="s">
        <v>13</v>
      </c>
    </row>
    <row r="6356" spans="1:19">
      <c r="A6356" t="n">
        <v>53383</v>
      </c>
      <c r="B6356" s="11" t="n">
        <v>39</v>
      </c>
      <c r="C6356" s="7" t="n">
        <v>12</v>
      </c>
      <c r="D6356" s="7" t="n">
        <v>65533</v>
      </c>
      <c r="E6356" s="7" t="n">
        <v>206</v>
      </c>
      <c r="F6356" s="7" t="n">
        <v>0</v>
      </c>
      <c r="G6356" s="7" t="n">
        <v>16</v>
      </c>
      <c r="H6356" s="7" t="n">
        <v>3</v>
      </c>
      <c r="I6356" s="7" t="s">
        <v>12</v>
      </c>
      <c r="J6356" s="7" t="n">
        <v>0</v>
      </c>
      <c r="K6356" s="7" t="n">
        <v>0.00999999977648258</v>
      </c>
      <c r="L6356" s="7" t="n">
        <v>0</v>
      </c>
      <c r="M6356" s="7" t="n">
        <v>0</v>
      </c>
      <c r="N6356" s="7" t="n">
        <v>0</v>
      </c>
      <c r="O6356" s="7" t="n">
        <v>0</v>
      </c>
      <c r="P6356" s="7" t="n">
        <v>1</v>
      </c>
      <c r="Q6356" s="7" t="n">
        <v>1</v>
      </c>
      <c r="R6356" s="7" t="n">
        <v>1</v>
      </c>
      <c r="S6356" s="7" t="n">
        <v>255</v>
      </c>
    </row>
    <row r="6357" spans="1:19">
      <c r="A6357" t="s">
        <v>4</v>
      </c>
      <c r="B6357" s="4" t="s">
        <v>5</v>
      </c>
      <c r="C6357" s="4" t="s">
        <v>10</v>
      </c>
      <c r="D6357" s="4" t="s">
        <v>9</v>
      </c>
      <c r="E6357" s="4" t="s">
        <v>9</v>
      </c>
      <c r="F6357" s="4" t="s">
        <v>9</v>
      </c>
      <c r="G6357" s="4" t="s">
        <v>9</v>
      </c>
      <c r="H6357" s="4" t="s">
        <v>10</v>
      </c>
      <c r="I6357" s="4" t="s">
        <v>13</v>
      </c>
    </row>
    <row r="6358" spans="1:19">
      <c r="A6358" t="n">
        <v>53433</v>
      </c>
      <c r="B6358" s="72" t="n">
        <v>66</v>
      </c>
      <c r="C6358" s="7" t="n">
        <v>16</v>
      </c>
      <c r="D6358" s="7" t="n">
        <v>1065353216</v>
      </c>
      <c r="E6358" s="7" t="n">
        <v>1065353216</v>
      </c>
      <c r="F6358" s="7" t="n">
        <v>1065353216</v>
      </c>
      <c r="G6358" s="7" t="n">
        <v>0</v>
      </c>
      <c r="H6358" s="7" t="n">
        <v>500</v>
      </c>
      <c r="I6358" s="7" t="n">
        <v>3</v>
      </c>
    </row>
    <row r="6359" spans="1:19">
      <c r="A6359" t="s">
        <v>4</v>
      </c>
      <c r="B6359" s="4" t="s">
        <v>5</v>
      </c>
      <c r="C6359" s="4" t="s">
        <v>10</v>
      </c>
    </row>
    <row r="6360" spans="1:19">
      <c r="A6360" t="n">
        <v>53455</v>
      </c>
      <c r="B6360" s="30" t="n">
        <v>16</v>
      </c>
      <c r="C6360" s="7" t="n">
        <v>250</v>
      </c>
    </row>
    <row r="6361" spans="1:19">
      <c r="A6361" t="s">
        <v>4</v>
      </c>
      <c r="B6361" s="4" t="s">
        <v>5</v>
      </c>
      <c r="C6361" s="4" t="s">
        <v>13</v>
      </c>
      <c r="D6361" s="4" t="s">
        <v>10</v>
      </c>
      <c r="E6361" s="4" t="s">
        <v>13</v>
      </c>
    </row>
    <row r="6362" spans="1:19">
      <c r="A6362" t="n">
        <v>53458</v>
      </c>
      <c r="B6362" s="11" t="n">
        <v>39</v>
      </c>
      <c r="C6362" s="7" t="n">
        <v>14</v>
      </c>
      <c r="D6362" s="7" t="n">
        <v>65533</v>
      </c>
      <c r="E6362" s="7" t="n">
        <v>107</v>
      </c>
    </row>
    <row r="6363" spans="1:19">
      <c r="A6363" t="s">
        <v>4</v>
      </c>
      <c r="B6363" s="4" t="s">
        <v>5</v>
      </c>
      <c r="C6363" s="4" t="s">
        <v>13</v>
      </c>
      <c r="D6363" s="4" t="s">
        <v>10</v>
      </c>
      <c r="E6363" s="4" t="s">
        <v>10</v>
      </c>
      <c r="F6363" s="4" t="s">
        <v>10</v>
      </c>
      <c r="G6363" s="4" t="s">
        <v>10</v>
      </c>
      <c r="H6363" s="4" t="s">
        <v>10</v>
      </c>
      <c r="I6363" s="4" t="s">
        <v>6</v>
      </c>
      <c r="J6363" s="4" t="s">
        <v>22</v>
      </c>
      <c r="K6363" s="4" t="s">
        <v>22</v>
      </c>
      <c r="L6363" s="4" t="s">
        <v>22</v>
      </c>
      <c r="M6363" s="4" t="s">
        <v>9</v>
      </c>
      <c r="N6363" s="4" t="s">
        <v>9</v>
      </c>
      <c r="O6363" s="4" t="s">
        <v>22</v>
      </c>
      <c r="P6363" s="4" t="s">
        <v>22</v>
      </c>
      <c r="Q6363" s="4" t="s">
        <v>22</v>
      </c>
      <c r="R6363" s="4" t="s">
        <v>22</v>
      </c>
      <c r="S6363" s="4" t="s">
        <v>13</v>
      </c>
    </row>
    <row r="6364" spans="1:19">
      <c r="A6364" t="n">
        <v>53463</v>
      </c>
      <c r="B6364" s="11" t="n">
        <v>39</v>
      </c>
      <c r="C6364" s="7" t="n">
        <v>12</v>
      </c>
      <c r="D6364" s="7" t="n">
        <v>65533</v>
      </c>
      <c r="E6364" s="7" t="n">
        <v>206</v>
      </c>
      <c r="F6364" s="7" t="n">
        <v>0</v>
      </c>
      <c r="G6364" s="7" t="n">
        <v>7032</v>
      </c>
      <c r="H6364" s="7" t="n">
        <v>3</v>
      </c>
      <c r="I6364" s="7" t="s">
        <v>12</v>
      </c>
      <c r="J6364" s="7" t="n">
        <v>0</v>
      </c>
      <c r="K6364" s="7" t="n">
        <v>0.00999999977648258</v>
      </c>
      <c r="L6364" s="7" t="n">
        <v>0</v>
      </c>
      <c r="M6364" s="7" t="n">
        <v>0</v>
      </c>
      <c r="N6364" s="7" t="n">
        <v>0</v>
      </c>
      <c r="O6364" s="7" t="n">
        <v>0</v>
      </c>
      <c r="P6364" s="7" t="n">
        <v>1</v>
      </c>
      <c r="Q6364" s="7" t="n">
        <v>1</v>
      </c>
      <c r="R6364" s="7" t="n">
        <v>1</v>
      </c>
      <c r="S6364" s="7" t="n">
        <v>255</v>
      </c>
    </row>
    <row r="6365" spans="1:19">
      <c r="A6365" t="s">
        <v>4</v>
      </c>
      <c r="B6365" s="4" t="s">
        <v>5</v>
      </c>
      <c r="C6365" s="4" t="s">
        <v>10</v>
      </c>
      <c r="D6365" s="4" t="s">
        <v>9</v>
      </c>
      <c r="E6365" s="4" t="s">
        <v>9</v>
      </c>
      <c r="F6365" s="4" t="s">
        <v>9</v>
      </c>
      <c r="G6365" s="4" t="s">
        <v>9</v>
      </c>
      <c r="H6365" s="4" t="s">
        <v>10</v>
      </c>
      <c r="I6365" s="4" t="s">
        <v>13</v>
      </c>
    </row>
    <row r="6366" spans="1:19">
      <c r="A6366" t="n">
        <v>53513</v>
      </c>
      <c r="B6366" s="72" t="n">
        <v>66</v>
      </c>
      <c r="C6366" s="7" t="n">
        <v>7032</v>
      </c>
      <c r="D6366" s="7" t="n">
        <v>1065353216</v>
      </c>
      <c r="E6366" s="7" t="n">
        <v>1065353216</v>
      </c>
      <c r="F6366" s="7" t="n">
        <v>1065353216</v>
      </c>
      <c r="G6366" s="7" t="n">
        <v>0</v>
      </c>
      <c r="H6366" s="7" t="n">
        <v>500</v>
      </c>
      <c r="I6366" s="7" t="n">
        <v>3</v>
      </c>
    </row>
    <row r="6367" spans="1:19">
      <c r="A6367" t="s">
        <v>4</v>
      </c>
      <c r="B6367" s="4" t="s">
        <v>5</v>
      </c>
      <c r="C6367" s="4" t="s">
        <v>10</v>
      </c>
    </row>
    <row r="6368" spans="1:19">
      <c r="A6368" t="n">
        <v>53535</v>
      </c>
      <c r="B6368" s="30" t="n">
        <v>16</v>
      </c>
      <c r="C6368" s="7" t="n">
        <v>250</v>
      </c>
    </row>
    <row r="6369" spans="1:19">
      <c r="A6369" t="s">
        <v>4</v>
      </c>
      <c r="B6369" s="4" t="s">
        <v>5</v>
      </c>
      <c r="C6369" s="4" t="s">
        <v>13</v>
      </c>
      <c r="D6369" s="4" t="s">
        <v>10</v>
      </c>
      <c r="E6369" s="4" t="s">
        <v>13</v>
      </c>
    </row>
    <row r="6370" spans="1:19">
      <c r="A6370" t="n">
        <v>53538</v>
      </c>
      <c r="B6370" s="11" t="n">
        <v>39</v>
      </c>
      <c r="C6370" s="7" t="n">
        <v>14</v>
      </c>
      <c r="D6370" s="7" t="n">
        <v>65533</v>
      </c>
      <c r="E6370" s="7" t="n">
        <v>108</v>
      </c>
    </row>
    <row r="6371" spans="1:19">
      <c r="A6371" t="s">
        <v>4</v>
      </c>
      <c r="B6371" s="4" t="s">
        <v>5</v>
      </c>
      <c r="C6371" s="4" t="s">
        <v>13</v>
      </c>
      <c r="D6371" s="4" t="s">
        <v>10</v>
      </c>
      <c r="E6371" s="4" t="s">
        <v>10</v>
      </c>
    </row>
    <row r="6372" spans="1:19">
      <c r="A6372" t="n">
        <v>53543</v>
      </c>
      <c r="B6372" s="59" t="n">
        <v>50</v>
      </c>
      <c r="C6372" s="7" t="n">
        <v>1</v>
      </c>
      <c r="D6372" s="7" t="n">
        <v>5045</v>
      </c>
      <c r="E6372" s="7" t="n">
        <v>2000</v>
      </c>
    </row>
    <row r="6373" spans="1:19">
      <c r="A6373" t="s">
        <v>4</v>
      </c>
      <c r="B6373" s="4" t="s">
        <v>5</v>
      </c>
      <c r="C6373" s="4" t="s">
        <v>13</v>
      </c>
      <c r="D6373" s="4" t="s">
        <v>10</v>
      </c>
      <c r="E6373" s="4" t="s">
        <v>10</v>
      </c>
    </row>
    <row r="6374" spans="1:19">
      <c r="A6374" t="n">
        <v>53549</v>
      </c>
      <c r="B6374" s="59" t="n">
        <v>50</v>
      </c>
      <c r="C6374" s="7" t="n">
        <v>1</v>
      </c>
      <c r="D6374" s="7" t="n">
        <v>4521</v>
      </c>
      <c r="E6374" s="7" t="n">
        <v>2000</v>
      </c>
    </row>
    <row r="6375" spans="1:19">
      <c r="A6375" t="s">
        <v>4</v>
      </c>
      <c r="B6375" s="4" t="s">
        <v>5</v>
      </c>
      <c r="C6375" s="4" t="s">
        <v>13</v>
      </c>
      <c r="D6375" s="4" t="s">
        <v>10</v>
      </c>
      <c r="E6375" s="4" t="s">
        <v>10</v>
      </c>
    </row>
    <row r="6376" spans="1:19">
      <c r="A6376" t="n">
        <v>53555</v>
      </c>
      <c r="B6376" s="59" t="n">
        <v>50</v>
      </c>
      <c r="C6376" s="7" t="n">
        <v>1</v>
      </c>
      <c r="D6376" s="7" t="n">
        <v>5301</v>
      </c>
      <c r="E6376" s="7" t="n">
        <v>2000</v>
      </c>
    </row>
    <row r="6377" spans="1:19">
      <c r="A6377" t="s">
        <v>4</v>
      </c>
      <c r="B6377" s="4" t="s">
        <v>5</v>
      </c>
      <c r="C6377" s="4" t="s">
        <v>13</v>
      </c>
      <c r="D6377" s="4" t="s">
        <v>10</v>
      </c>
      <c r="E6377" s="4" t="s">
        <v>22</v>
      </c>
    </row>
    <row r="6378" spans="1:19">
      <c r="A6378" t="n">
        <v>53561</v>
      </c>
      <c r="B6378" s="34" t="n">
        <v>58</v>
      </c>
      <c r="C6378" s="7" t="n">
        <v>3</v>
      </c>
      <c r="D6378" s="7" t="n">
        <v>2000</v>
      </c>
      <c r="E6378" s="7" t="n">
        <v>1</v>
      </c>
    </row>
    <row r="6379" spans="1:19">
      <c r="A6379" t="s">
        <v>4</v>
      </c>
      <c r="B6379" s="4" t="s">
        <v>5</v>
      </c>
      <c r="C6379" s="4" t="s">
        <v>13</v>
      </c>
      <c r="D6379" s="4" t="s">
        <v>10</v>
      </c>
    </row>
    <row r="6380" spans="1:19">
      <c r="A6380" t="n">
        <v>53569</v>
      </c>
      <c r="B6380" s="34" t="n">
        <v>58</v>
      </c>
      <c r="C6380" s="7" t="n">
        <v>255</v>
      </c>
      <c r="D6380" s="7" t="n">
        <v>0</v>
      </c>
    </row>
    <row r="6381" spans="1:19">
      <c r="A6381" t="s">
        <v>4</v>
      </c>
      <c r="B6381" s="4" t="s">
        <v>5</v>
      </c>
      <c r="C6381" s="4" t="s">
        <v>13</v>
      </c>
      <c r="D6381" s="4" t="s">
        <v>10</v>
      </c>
    </row>
    <row r="6382" spans="1:19">
      <c r="A6382" t="n">
        <v>53573</v>
      </c>
      <c r="B6382" s="32" t="n">
        <v>45</v>
      </c>
      <c r="C6382" s="7" t="n">
        <v>7</v>
      </c>
      <c r="D6382" s="7" t="n">
        <v>255</v>
      </c>
    </row>
    <row r="6383" spans="1:19">
      <c r="A6383" t="s">
        <v>4</v>
      </c>
      <c r="B6383" s="4" t="s">
        <v>5</v>
      </c>
      <c r="C6383" s="4" t="s">
        <v>10</v>
      </c>
    </row>
    <row r="6384" spans="1:19">
      <c r="A6384" t="n">
        <v>53577</v>
      </c>
      <c r="B6384" s="30" t="n">
        <v>16</v>
      </c>
      <c r="C6384" s="7" t="n">
        <v>1000</v>
      </c>
    </row>
    <row r="6385" spans="1:5">
      <c r="A6385" t="s">
        <v>4</v>
      </c>
      <c r="B6385" s="4" t="s">
        <v>5</v>
      </c>
      <c r="C6385" s="4" t="s">
        <v>13</v>
      </c>
      <c r="D6385" s="4" t="s">
        <v>13</v>
      </c>
      <c r="E6385" s="4" t="s">
        <v>13</v>
      </c>
      <c r="F6385" s="4" t="s">
        <v>22</v>
      </c>
      <c r="G6385" s="4" t="s">
        <v>22</v>
      </c>
      <c r="H6385" s="4" t="s">
        <v>22</v>
      </c>
      <c r="I6385" s="4" t="s">
        <v>22</v>
      </c>
      <c r="J6385" s="4" t="s">
        <v>22</v>
      </c>
    </row>
    <row r="6386" spans="1:5">
      <c r="A6386" t="n">
        <v>53580</v>
      </c>
      <c r="B6386" s="52" t="n">
        <v>76</v>
      </c>
      <c r="C6386" s="7" t="n">
        <v>1</v>
      </c>
      <c r="D6386" s="7" t="n">
        <v>3</v>
      </c>
      <c r="E6386" s="7" t="n">
        <v>2</v>
      </c>
      <c r="F6386" s="7" t="n">
        <v>0</v>
      </c>
      <c r="G6386" s="7" t="n">
        <v>0</v>
      </c>
      <c r="H6386" s="7" t="n">
        <v>0</v>
      </c>
      <c r="I6386" s="7" t="n">
        <v>1</v>
      </c>
      <c r="J6386" s="7" t="n">
        <v>1000</v>
      </c>
    </row>
    <row r="6387" spans="1:5">
      <c r="A6387" t="s">
        <v>4</v>
      </c>
      <c r="B6387" s="4" t="s">
        <v>5</v>
      </c>
      <c r="C6387" s="4" t="s">
        <v>13</v>
      </c>
      <c r="D6387" s="4" t="s">
        <v>13</v>
      </c>
    </row>
    <row r="6388" spans="1:5">
      <c r="A6388" t="n">
        <v>53604</v>
      </c>
      <c r="B6388" s="57" t="n">
        <v>77</v>
      </c>
      <c r="C6388" s="7" t="n">
        <v>1</v>
      </c>
      <c r="D6388" s="7" t="n">
        <v>3</v>
      </c>
    </row>
    <row r="6389" spans="1:5">
      <c r="A6389" t="s">
        <v>4</v>
      </c>
      <c r="B6389" s="4" t="s">
        <v>5</v>
      </c>
      <c r="C6389" s="4" t="s">
        <v>13</v>
      </c>
      <c r="D6389" s="4" t="s">
        <v>10</v>
      </c>
      <c r="E6389" s="4" t="s">
        <v>22</v>
      </c>
    </row>
    <row r="6390" spans="1:5">
      <c r="A6390" t="n">
        <v>53607</v>
      </c>
      <c r="B6390" s="34" t="n">
        <v>58</v>
      </c>
      <c r="C6390" s="7" t="n">
        <v>0</v>
      </c>
      <c r="D6390" s="7" t="n">
        <v>0</v>
      </c>
      <c r="E6390" s="7" t="n">
        <v>1</v>
      </c>
    </row>
    <row r="6391" spans="1:5">
      <c r="A6391" t="s">
        <v>4</v>
      </c>
      <c r="B6391" s="4" t="s">
        <v>5</v>
      </c>
      <c r="C6391" s="4" t="s">
        <v>13</v>
      </c>
      <c r="D6391" s="4" t="s">
        <v>10</v>
      </c>
    </row>
    <row r="6392" spans="1:5">
      <c r="A6392" t="n">
        <v>53615</v>
      </c>
      <c r="B6392" s="34" t="n">
        <v>58</v>
      </c>
      <c r="C6392" s="7" t="n">
        <v>255</v>
      </c>
      <c r="D6392" s="7" t="n">
        <v>0</v>
      </c>
    </row>
    <row r="6393" spans="1:5">
      <c r="A6393" t="s">
        <v>4</v>
      </c>
      <c r="B6393" s="4" t="s">
        <v>5</v>
      </c>
      <c r="C6393" s="4" t="s">
        <v>13</v>
      </c>
      <c r="D6393" s="4" t="s">
        <v>10</v>
      </c>
      <c r="E6393" s="4" t="s">
        <v>10</v>
      </c>
      <c r="F6393" s="4" t="s">
        <v>9</v>
      </c>
    </row>
    <row r="6394" spans="1:5">
      <c r="A6394" t="n">
        <v>53619</v>
      </c>
      <c r="B6394" s="64" t="n">
        <v>84</v>
      </c>
      <c r="C6394" s="7" t="n">
        <v>1</v>
      </c>
      <c r="D6394" s="7" t="n">
        <v>0</v>
      </c>
      <c r="E6394" s="7" t="n">
        <v>0</v>
      </c>
      <c r="F6394" s="7" t="n">
        <v>0</v>
      </c>
    </row>
    <row r="6395" spans="1:5">
      <c r="A6395" t="s">
        <v>4</v>
      </c>
      <c r="B6395" s="4" t="s">
        <v>5</v>
      </c>
      <c r="C6395" s="4" t="s">
        <v>13</v>
      </c>
    </row>
    <row r="6396" spans="1:5">
      <c r="A6396" t="n">
        <v>53629</v>
      </c>
      <c r="B6396" s="82" t="n">
        <v>78</v>
      </c>
      <c r="C6396" s="7" t="n">
        <v>255</v>
      </c>
    </row>
    <row r="6397" spans="1:5">
      <c r="A6397" t="s">
        <v>4</v>
      </c>
      <c r="B6397" s="4" t="s">
        <v>5</v>
      </c>
      <c r="C6397" s="4" t="s">
        <v>13</v>
      </c>
      <c r="D6397" s="4" t="s">
        <v>10</v>
      </c>
      <c r="E6397" s="4" t="s">
        <v>13</v>
      </c>
    </row>
    <row r="6398" spans="1:5">
      <c r="A6398" t="n">
        <v>53631</v>
      </c>
      <c r="B6398" s="11" t="n">
        <v>39</v>
      </c>
      <c r="C6398" s="7" t="n">
        <v>11</v>
      </c>
      <c r="D6398" s="7" t="n">
        <v>65533</v>
      </c>
      <c r="E6398" s="7" t="n">
        <v>203</v>
      </c>
    </row>
    <row r="6399" spans="1:5">
      <c r="A6399" t="s">
        <v>4</v>
      </c>
      <c r="B6399" s="4" t="s">
        <v>5</v>
      </c>
      <c r="C6399" s="4" t="s">
        <v>13</v>
      </c>
      <c r="D6399" s="4" t="s">
        <v>10</v>
      </c>
      <c r="E6399" s="4" t="s">
        <v>13</v>
      </c>
    </row>
    <row r="6400" spans="1:5">
      <c r="A6400" t="n">
        <v>53636</v>
      </c>
      <c r="B6400" s="11" t="n">
        <v>39</v>
      </c>
      <c r="C6400" s="7" t="n">
        <v>11</v>
      </c>
      <c r="D6400" s="7" t="n">
        <v>65533</v>
      </c>
      <c r="E6400" s="7" t="n">
        <v>204</v>
      </c>
    </row>
    <row r="6401" spans="1:10">
      <c r="A6401" t="s">
        <v>4</v>
      </c>
      <c r="B6401" s="4" t="s">
        <v>5</v>
      </c>
      <c r="C6401" s="4" t="s">
        <v>13</v>
      </c>
      <c r="D6401" s="4" t="s">
        <v>10</v>
      </c>
      <c r="E6401" s="4" t="s">
        <v>13</v>
      </c>
    </row>
    <row r="6402" spans="1:10">
      <c r="A6402" t="n">
        <v>53641</v>
      </c>
      <c r="B6402" s="11" t="n">
        <v>39</v>
      </c>
      <c r="C6402" s="7" t="n">
        <v>11</v>
      </c>
      <c r="D6402" s="7" t="n">
        <v>65533</v>
      </c>
      <c r="E6402" s="7" t="n">
        <v>205</v>
      </c>
    </row>
    <row r="6403" spans="1:10">
      <c r="A6403" t="s">
        <v>4</v>
      </c>
      <c r="B6403" s="4" t="s">
        <v>5</v>
      </c>
      <c r="C6403" s="4" t="s">
        <v>13</v>
      </c>
      <c r="D6403" s="4" t="s">
        <v>10</v>
      </c>
      <c r="E6403" s="4" t="s">
        <v>13</v>
      </c>
    </row>
    <row r="6404" spans="1:10">
      <c r="A6404" t="n">
        <v>53646</v>
      </c>
      <c r="B6404" s="11" t="n">
        <v>39</v>
      </c>
      <c r="C6404" s="7" t="n">
        <v>11</v>
      </c>
      <c r="D6404" s="7" t="n">
        <v>65533</v>
      </c>
      <c r="E6404" s="7" t="n">
        <v>206</v>
      </c>
    </row>
    <row r="6405" spans="1:10">
      <c r="A6405" t="s">
        <v>4</v>
      </c>
      <c r="B6405" s="4" t="s">
        <v>5</v>
      </c>
      <c r="C6405" s="4" t="s">
        <v>13</v>
      </c>
      <c r="D6405" s="4" t="s">
        <v>10</v>
      </c>
      <c r="E6405" s="4" t="s">
        <v>13</v>
      </c>
    </row>
    <row r="6406" spans="1:10">
      <c r="A6406" t="n">
        <v>53651</v>
      </c>
      <c r="B6406" s="46" t="n">
        <v>36</v>
      </c>
      <c r="C6406" s="7" t="n">
        <v>9</v>
      </c>
      <c r="D6406" s="7" t="n">
        <v>7033</v>
      </c>
      <c r="E6406" s="7" t="n">
        <v>0</v>
      </c>
    </row>
    <row r="6407" spans="1:10">
      <c r="A6407" t="s">
        <v>4</v>
      </c>
      <c r="B6407" s="4" t="s">
        <v>5</v>
      </c>
      <c r="C6407" s="4" t="s">
        <v>13</v>
      </c>
      <c r="D6407" s="4" t="s">
        <v>10</v>
      </c>
      <c r="E6407" s="4" t="s">
        <v>13</v>
      </c>
    </row>
    <row r="6408" spans="1:10">
      <c r="A6408" t="n">
        <v>53656</v>
      </c>
      <c r="B6408" s="46" t="n">
        <v>36</v>
      </c>
      <c r="C6408" s="7" t="n">
        <v>9</v>
      </c>
      <c r="D6408" s="7" t="n">
        <v>16</v>
      </c>
      <c r="E6408" s="7" t="n">
        <v>0</v>
      </c>
    </row>
    <row r="6409" spans="1:10">
      <c r="A6409" t="s">
        <v>4</v>
      </c>
      <c r="B6409" s="4" t="s">
        <v>5</v>
      </c>
      <c r="C6409" s="4" t="s">
        <v>13</v>
      </c>
      <c r="D6409" s="4" t="s">
        <v>10</v>
      </c>
      <c r="E6409" s="4" t="s">
        <v>13</v>
      </c>
    </row>
    <row r="6410" spans="1:10">
      <c r="A6410" t="n">
        <v>53661</v>
      </c>
      <c r="B6410" s="46" t="n">
        <v>36</v>
      </c>
      <c r="C6410" s="7" t="n">
        <v>9</v>
      </c>
      <c r="D6410" s="7" t="n">
        <v>0</v>
      </c>
      <c r="E6410" s="7" t="n">
        <v>0</v>
      </c>
    </row>
    <row r="6411" spans="1:10">
      <c r="A6411" t="s">
        <v>4</v>
      </c>
      <c r="B6411" s="4" t="s">
        <v>5</v>
      </c>
      <c r="C6411" s="4" t="s">
        <v>13</v>
      </c>
      <c r="D6411" s="4" t="s">
        <v>10</v>
      </c>
    </row>
    <row r="6412" spans="1:10">
      <c r="A6412" t="n">
        <v>53666</v>
      </c>
      <c r="B6412" s="10" t="n">
        <v>162</v>
      </c>
      <c r="C6412" s="7" t="n">
        <v>1</v>
      </c>
      <c r="D6412" s="7" t="n">
        <v>0</v>
      </c>
    </row>
    <row r="6413" spans="1:10">
      <c r="A6413" t="s">
        <v>4</v>
      </c>
      <c r="B6413" s="4" t="s">
        <v>5</v>
      </c>
    </row>
    <row r="6414" spans="1:10">
      <c r="A6414" t="n">
        <v>53670</v>
      </c>
      <c r="B6414" s="5" t="n">
        <v>1</v>
      </c>
    </row>
    <row r="6415" spans="1:10" s="3" customFormat="1" customHeight="0">
      <c r="A6415" s="3" t="s">
        <v>2</v>
      </c>
      <c r="B6415" s="3" t="s">
        <v>519</v>
      </c>
    </row>
    <row r="6416" spans="1:10">
      <c r="A6416" t="s">
        <v>4</v>
      </c>
      <c r="B6416" s="4" t="s">
        <v>5</v>
      </c>
      <c r="C6416" s="4" t="s">
        <v>13</v>
      </c>
      <c r="D6416" s="4" t="s">
        <v>10</v>
      </c>
      <c r="E6416" s="4" t="s">
        <v>22</v>
      </c>
      <c r="F6416" s="4" t="s">
        <v>10</v>
      </c>
      <c r="G6416" s="4" t="s">
        <v>9</v>
      </c>
      <c r="H6416" s="4" t="s">
        <v>9</v>
      </c>
      <c r="I6416" s="4" t="s">
        <v>10</v>
      </c>
      <c r="J6416" s="4" t="s">
        <v>10</v>
      </c>
      <c r="K6416" s="4" t="s">
        <v>9</v>
      </c>
      <c r="L6416" s="4" t="s">
        <v>9</v>
      </c>
      <c r="M6416" s="4" t="s">
        <v>9</v>
      </c>
      <c r="N6416" s="4" t="s">
        <v>9</v>
      </c>
      <c r="O6416" s="4" t="s">
        <v>6</v>
      </c>
    </row>
    <row r="6417" spans="1:15">
      <c r="A6417" t="n">
        <v>53672</v>
      </c>
      <c r="B6417" s="59" t="n">
        <v>50</v>
      </c>
      <c r="C6417" s="7" t="n">
        <v>0</v>
      </c>
      <c r="D6417" s="7" t="n">
        <v>4427</v>
      </c>
      <c r="E6417" s="7" t="n">
        <v>0.600000023841858</v>
      </c>
      <c r="F6417" s="7" t="n">
        <v>0</v>
      </c>
      <c r="G6417" s="7" t="n">
        <v>0</v>
      </c>
      <c r="H6417" s="7" t="n">
        <v>-1069547520</v>
      </c>
      <c r="I6417" s="7" t="n">
        <v>1</v>
      </c>
      <c r="J6417" s="7" t="n">
        <v>7033</v>
      </c>
      <c r="K6417" s="7" t="n">
        <v>0</v>
      </c>
      <c r="L6417" s="7" t="n">
        <v>0</v>
      </c>
      <c r="M6417" s="7" t="n">
        <v>0</v>
      </c>
      <c r="N6417" s="7" t="n">
        <v>1106247680</v>
      </c>
      <c r="O6417" s="7" t="s">
        <v>12</v>
      </c>
    </row>
    <row r="6418" spans="1:15">
      <c r="A6418" t="s">
        <v>4</v>
      </c>
      <c r="B6418" s="4" t="s">
        <v>5</v>
      </c>
      <c r="C6418" s="4" t="s">
        <v>10</v>
      </c>
    </row>
    <row r="6419" spans="1:15">
      <c r="A6419" t="n">
        <v>53711</v>
      </c>
      <c r="B6419" s="30" t="n">
        <v>16</v>
      </c>
      <c r="C6419" s="7" t="n">
        <v>1300</v>
      </c>
    </row>
    <row r="6420" spans="1:15">
      <c r="A6420" t="s">
        <v>4</v>
      </c>
      <c r="B6420" s="4" t="s">
        <v>5</v>
      </c>
      <c r="C6420" s="4" t="s">
        <v>13</v>
      </c>
      <c r="D6420" s="4" t="s">
        <v>10</v>
      </c>
      <c r="E6420" s="4" t="s">
        <v>22</v>
      </c>
      <c r="F6420" s="4" t="s">
        <v>10</v>
      </c>
      <c r="G6420" s="4" t="s">
        <v>9</v>
      </c>
      <c r="H6420" s="4" t="s">
        <v>9</v>
      </c>
      <c r="I6420" s="4" t="s">
        <v>10</v>
      </c>
      <c r="J6420" s="4" t="s">
        <v>10</v>
      </c>
      <c r="K6420" s="4" t="s">
        <v>9</v>
      </c>
      <c r="L6420" s="4" t="s">
        <v>9</v>
      </c>
      <c r="M6420" s="4" t="s">
        <v>9</v>
      </c>
      <c r="N6420" s="4" t="s">
        <v>9</v>
      </c>
      <c r="O6420" s="4" t="s">
        <v>6</v>
      </c>
    </row>
    <row r="6421" spans="1:15">
      <c r="A6421" t="n">
        <v>53714</v>
      </c>
      <c r="B6421" s="59" t="n">
        <v>50</v>
      </c>
      <c r="C6421" s="7" t="n">
        <v>0</v>
      </c>
      <c r="D6421" s="7" t="n">
        <v>4427</v>
      </c>
      <c r="E6421" s="7" t="n">
        <v>1</v>
      </c>
      <c r="F6421" s="7" t="n">
        <v>0</v>
      </c>
      <c r="G6421" s="7" t="n">
        <v>0</v>
      </c>
      <c r="H6421" s="7" t="n">
        <v>-1069547520</v>
      </c>
      <c r="I6421" s="7" t="n">
        <v>1</v>
      </c>
      <c r="J6421" s="7" t="n">
        <v>7033</v>
      </c>
      <c r="K6421" s="7" t="n">
        <v>0</v>
      </c>
      <c r="L6421" s="7" t="n">
        <v>0</v>
      </c>
      <c r="M6421" s="7" t="n">
        <v>0</v>
      </c>
      <c r="N6421" s="7" t="n">
        <v>1106247680</v>
      </c>
      <c r="O6421" s="7" t="s">
        <v>12</v>
      </c>
    </row>
    <row r="6422" spans="1:15">
      <c r="A6422" t="s">
        <v>4</v>
      </c>
      <c r="B6422" s="4" t="s">
        <v>5</v>
      </c>
      <c r="C6422" s="4" t="s">
        <v>10</v>
      </c>
    </row>
    <row r="6423" spans="1:15">
      <c r="A6423" t="n">
        <v>53753</v>
      </c>
      <c r="B6423" s="30" t="n">
        <v>16</v>
      </c>
      <c r="C6423" s="7" t="n">
        <v>1300</v>
      </c>
    </row>
    <row r="6424" spans="1:15">
      <c r="A6424" t="s">
        <v>4</v>
      </c>
      <c r="B6424" s="4" t="s">
        <v>5</v>
      </c>
      <c r="C6424" s="4" t="s">
        <v>13</v>
      </c>
      <c r="D6424" s="4" t="s">
        <v>10</v>
      </c>
      <c r="E6424" s="4" t="s">
        <v>22</v>
      </c>
      <c r="F6424" s="4" t="s">
        <v>10</v>
      </c>
      <c r="G6424" s="4" t="s">
        <v>9</v>
      </c>
      <c r="H6424" s="4" t="s">
        <v>9</v>
      </c>
      <c r="I6424" s="4" t="s">
        <v>10</v>
      </c>
      <c r="J6424" s="4" t="s">
        <v>10</v>
      </c>
      <c r="K6424" s="4" t="s">
        <v>9</v>
      </c>
      <c r="L6424" s="4" t="s">
        <v>9</v>
      </c>
      <c r="M6424" s="4" t="s">
        <v>9</v>
      </c>
      <c r="N6424" s="4" t="s">
        <v>9</v>
      </c>
      <c r="O6424" s="4" t="s">
        <v>6</v>
      </c>
    </row>
    <row r="6425" spans="1:15">
      <c r="A6425" t="n">
        <v>53756</v>
      </c>
      <c r="B6425" s="59" t="n">
        <v>50</v>
      </c>
      <c r="C6425" s="7" t="n">
        <v>0</v>
      </c>
      <c r="D6425" s="7" t="n">
        <v>4427</v>
      </c>
      <c r="E6425" s="7" t="n">
        <v>1</v>
      </c>
      <c r="F6425" s="7" t="n">
        <v>0</v>
      </c>
      <c r="G6425" s="7" t="n">
        <v>0</v>
      </c>
      <c r="H6425" s="7" t="n">
        <v>-1069547520</v>
      </c>
      <c r="I6425" s="7" t="n">
        <v>1</v>
      </c>
      <c r="J6425" s="7" t="n">
        <v>7033</v>
      </c>
      <c r="K6425" s="7" t="n">
        <v>0</v>
      </c>
      <c r="L6425" s="7" t="n">
        <v>0</v>
      </c>
      <c r="M6425" s="7" t="n">
        <v>0</v>
      </c>
      <c r="N6425" s="7" t="n">
        <v>1106247680</v>
      </c>
      <c r="O6425" s="7" t="s">
        <v>12</v>
      </c>
    </row>
    <row r="6426" spans="1:15">
      <c r="A6426" t="s">
        <v>4</v>
      </c>
      <c r="B6426" s="4" t="s">
        <v>5</v>
      </c>
      <c r="C6426" s="4" t="s">
        <v>10</v>
      </c>
    </row>
    <row r="6427" spans="1:15">
      <c r="A6427" t="n">
        <v>53795</v>
      </c>
      <c r="B6427" s="30" t="n">
        <v>16</v>
      </c>
      <c r="C6427" s="7" t="n">
        <v>1300</v>
      </c>
    </row>
    <row r="6428" spans="1:15">
      <c r="A6428" t="s">
        <v>4</v>
      </c>
      <c r="B6428" s="4" t="s">
        <v>5</v>
      </c>
      <c r="C6428" s="4" t="s">
        <v>13</v>
      </c>
      <c r="D6428" s="4" t="s">
        <v>10</v>
      </c>
      <c r="E6428" s="4" t="s">
        <v>22</v>
      </c>
      <c r="F6428" s="4" t="s">
        <v>10</v>
      </c>
      <c r="G6428" s="4" t="s">
        <v>9</v>
      </c>
      <c r="H6428" s="4" t="s">
        <v>9</v>
      </c>
      <c r="I6428" s="4" t="s">
        <v>10</v>
      </c>
      <c r="J6428" s="4" t="s">
        <v>10</v>
      </c>
      <c r="K6428" s="4" t="s">
        <v>9</v>
      </c>
      <c r="L6428" s="4" t="s">
        <v>9</v>
      </c>
      <c r="M6428" s="4" t="s">
        <v>9</v>
      </c>
      <c r="N6428" s="4" t="s">
        <v>9</v>
      </c>
      <c r="O6428" s="4" t="s">
        <v>6</v>
      </c>
    </row>
    <row r="6429" spans="1:15">
      <c r="A6429" t="n">
        <v>53798</v>
      </c>
      <c r="B6429" s="59" t="n">
        <v>50</v>
      </c>
      <c r="C6429" s="7" t="n">
        <v>0</v>
      </c>
      <c r="D6429" s="7" t="n">
        <v>4427</v>
      </c>
      <c r="E6429" s="7" t="n">
        <v>1</v>
      </c>
      <c r="F6429" s="7" t="n">
        <v>0</v>
      </c>
      <c r="G6429" s="7" t="n">
        <v>0</v>
      </c>
      <c r="H6429" s="7" t="n">
        <v>-1069547520</v>
      </c>
      <c r="I6429" s="7" t="n">
        <v>1</v>
      </c>
      <c r="J6429" s="7" t="n">
        <v>7033</v>
      </c>
      <c r="K6429" s="7" t="n">
        <v>0</v>
      </c>
      <c r="L6429" s="7" t="n">
        <v>0</v>
      </c>
      <c r="M6429" s="7" t="n">
        <v>0</v>
      </c>
      <c r="N6429" s="7" t="n">
        <v>1106247680</v>
      </c>
      <c r="O6429" s="7" t="s">
        <v>12</v>
      </c>
    </row>
    <row r="6430" spans="1:15">
      <c r="A6430" t="s">
        <v>4</v>
      </c>
      <c r="B6430" s="4" t="s">
        <v>5</v>
      </c>
      <c r="C6430" s="4" t="s">
        <v>10</v>
      </c>
    </row>
    <row r="6431" spans="1:15">
      <c r="A6431" t="n">
        <v>53837</v>
      </c>
      <c r="B6431" s="30" t="n">
        <v>16</v>
      </c>
      <c r="C6431" s="7" t="n">
        <v>1300</v>
      </c>
    </row>
    <row r="6432" spans="1:15">
      <c r="A6432" t="s">
        <v>4</v>
      </c>
      <c r="B6432" s="4" t="s">
        <v>5</v>
      </c>
      <c r="C6432" s="4" t="s">
        <v>13</v>
      </c>
      <c r="D6432" s="4" t="s">
        <v>10</v>
      </c>
      <c r="E6432" s="4" t="s">
        <v>22</v>
      </c>
      <c r="F6432" s="4" t="s">
        <v>10</v>
      </c>
      <c r="G6432" s="4" t="s">
        <v>9</v>
      </c>
      <c r="H6432" s="4" t="s">
        <v>9</v>
      </c>
      <c r="I6432" s="4" t="s">
        <v>10</v>
      </c>
      <c r="J6432" s="4" t="s">
        <v>10</v>
      </c>
      <c r="K6432" s="4" t="s">
        <v>9</v>
      </c>
      <c r="L6432" s="4" t="s">
        <v>9</v>
      </c>
      <c r="M6432" s="4" t="s">
        <v>9</v>
      </c>
      <c r="N6432" s="4" t="s">
        <v>9</v>
      </c>
      <c r="O6432" s="4" t="s">
        <v>6</v>
      </c>
    </row>
    <row r="6433" spans="1:15">
      <c r="A6433" t="n">
        <v>53840</v>
      </c>
      <c r="B6433" s="59" t="n">
        <v>50</v>
      </c>
      <c r="C6433" s="7" t="n">
        <v>0</v>
      </c>
      <c r="D6433" s="7" t="n">
        <v>4427</v>
      </c>
      <c r="E6433" s="7" t="n">
        <v>1</v>
      </c>
      <c r="F6433" s="7" t="n">
        <v>0</v>
      </c>
      <c r="G6433" s="7" t="n">
        <v>0</v>
      </c>
      <c r="H6433" s="7" t="n">
        <v>-1069547520</v>
      </c>
      <c r="I6433" s="7" t="n">
        <v>1</v>
      </c>
      <c r="J6433" s="7" t="n">
        <v>7033</v>
      </c>
      <c r="K6433" s="7" t="n">
        <v>0</v>
      </c>
      <c r="L6433" s="7" t="n">
        <v>0</v>
      </c>
      <c r="M6433" s="7" t="n">
        <v>0</v>
      </c>
      <c r="N6433" s="7" t="n">
        <v>1106247680</v>
      </c>
      <c r="O6433" s="7" t="s">
        <v>12</v>
      </c>
    </row>
    <row r="6434" spans="1:15">
      <c r="A6434" t="s">
        <v>4</v>
      </c>
      <c r="B6434" s="4" t="s">
        <v>5</v>
      </c>
      <c r="C6434" s="4" t="s">
        <v>10</v>
      </c>
    </row>
    <row r="6435" spans="1:15">
      <c r="A6435" t="n">
        <v>53879</v>
      </c>
      <c r="B6435" s="30" t="n">
        <v>16</v>
      </c>
      <c r="C6435" s="7" t="n">
        <v>900</v>
      </c>
    </row>
    <row r="6436" spans="1:15">
      <c r="A6436" t="s">
        <v>4</v>
      </c>
      <c r="B6436" s="4" t="s">
        <v>5</v>
      </c>
      <c r="C6436" s="4" t="s">
        <v>13</v>
      </c>
      <c r="D6436" s="4" t="s">
        <v>10</v>
      </c>
      <c r="E6436" s="4" t="s">
        <v>22</v>
      </c>
      <c r="F6436" s="4" t="s">
        <v>10</v>
      </c>
      <c r="G6436" s="4" t="s">
        <v>9</v>
      </c>
      <c r="H6436" s="4" t="s">
        <v>9</v>
      </c>
      <c r="I6436" s="4" t="s">
        <v>10</v>
      </c>
      <c r="J6436" s="4" t="s">
        <v>10</v>
      </c>
      <c r="K6436" s="4" t="s">
        <v>9</v>
      </c>
      <c r="L6436" s="4" t="s">
        <v>9</v>
      </c>
      <c r="M6436" s="4" t="s">
        <v>9</v>
      </c>
      <c r="N6436" s="4" t="s">
        <v>9</v>
      </c>
      <c r="O6436" s="4" t="s">
        <v>6</v>
      </c>
    </row>
    <row r="6437" spans="1:15">
      <c r="A6437" t="n">
        <v>53882</v>
      </c>
      <c r="B6437" s="59" t="n">
        <v>50</v>
      </c>
      <c r="C6437" s="7" t="n">
        <v>0</v>
      </c>
      <c r="D6437" s="7" t="n">
        <v>4400</v>
      </c>
      <c r="E6437" s="7" t="n">
        <v>1</v>
      </c>
      <c r="F6437" s="7" t="n">
        <v>0</v>
      </c>
      <c r="G6437" s="7" t="n">
        <v>0</v>
      </c>
      <c r="H6437" s="7" t="n">
        <v>0</v>
      </c>
      <c r="I6437" s="7" t="n">
        <v>1</v>
      </c>
      <c r="J6437" s="7" t="n">
        <v>7033</v>
      </c>
      <c r="K6437" s="7" t="n">
        <v>0</v>
      </c>
      <c r="L6437" s="7" t="n">
        <v>0</v>
      </c>
      <c r="M6437" s="7" t="n">
        <v>0</v>
      </c>
      <c r="N6437" s="7" t="n">
        <v>1106247680</v>
      </c>
      <c r="O6437" s="7" t="s">
        <v>12</v>
      </c>
    </row>
    <row r="6438" spans="1:15">
      <c r="A6438" t="s">
        <v>4</v>
      </c>
      <c r="B6438" s="4" t="s">
        <v>5</v>
      </c>
    </row>
    <row r="6439" spans="1:15">
      <c r="A6439" t="n">
        <v>53921</v>
      </c>
      <c r="B6439" s="5" t="n">
        <v>1</v>
      </c>
    </row>
    <row r="6440" spans="1:15" s="3" customFormat="1" customHeight="0">
      <c r="A6440" s="3" t="s">
        <v>2</v>
      </c>
      <c r="B6440" s="3" t="s">
        <v>520</v>
      </c>
    </row>
    <row r="6441" spans="1:15">
      <c r="A6441" t="s">
        <v>4</v>
      </c>
      <c r="B6441" s="4" t="s">
        <v>5</v>
      </c>
      <c r="C6441" s="4" t="s">
        <v>13</v>
      </c>
      <c r="D6441" s="4" t="s">
        <v>13</v>
      </c>
      <c r="E6441" s="4" t="s">
        <v>13</v>
      </c>
      <c r="F6441" s="4" t="s">
        <v>13</v>
      </c>
    </row>
    <row r="6442" spans="1:15">
      <c r="A6442" t="n">
        <v>53924</v>
      </c>
      <c r="B6442" s="8" t="n">
        <v>14</v>
      </c>
      <c r="C6442" s="7" t="n">
        <v>2</v>
      </c>
      <c r="D6442" s="7" t="n">
        <v>0</v>
      </c>
      <c r="E6442" s="7" t="n">
        <v>0</v>
      </c>
      <c r="F6442" s="7" t="n">
        <v>0</v>
      </c>
    </row>
    <row r="6443" spans="1:15">
      <c r="A6443" t="s">
        <v>4</v>
      </c>
      <c r="B6443" s="4" t="s">
        <v>5</v>
      </c>
      <c r="C6443" s="4" t="s">
        <v>13</v>
      </c>
      <c r="D6443" s="17" t="s">
        <v>24</v>
      </c>
      <c r="E6443" s="4" t="s">
        <v>5</v>
      </c>
      <c r="F6443" s="4" t="s">
        <v>13</v>
      </c>
      <c r="G6443" s="4" t="s">
        <v>10</v>
      </c>
      <c r="H6443" s="17" t="s">
        <v>25</v>
      </c>
      <c r="I6443" s="4" t="s">
        <v>13</v>
      </c>
      <c r="J6443" s="4" t="s">
        <v>9</v>
      </c>
      <c r="K6443" s="4" t="s">
        <v>13</v>
      </c>
      <c r="L6443" s="4" t="s">
        <v>13</v>
      </c>
      <c r="M6443" s="17" t="s">
        <v>24</v>
      </c>
      <c r="N6443" s="4" t="s">
        <v>5</v>
      </c>
      <c r="O6443" s="4" t="s">
        <v>13</v>
      </c>
      <c r="P6443" s="4" t="s">
        <v>10</v>
      </c>
      <c r="Q6443" s="17" t="s">
        <v>25</v>
      </c>
      <c r="R6443" s="4" t="s">
        <v>13</v>
      </c>
      <c r="S6443" s="4" t="s">
        <v>9</v>
      </c>
      <c r="T6443" s="4" t="s">
        <v>13</v>
      </c>
      <c r="U6443" s="4" t="s">
        <v>13</v>
      </c>
      <c r="V6443" s="4" t="s">
        <v>13</v>
      </c>
      <c r="W6443" s="4" t="s">
        <v>26</v>
      </c>
    </row>
    <row r="6444" spans="1:15">
      <c r="A6444" t="n">
        <v>53929</v>
      </c>
      <c r="B6444" s="16" t="n">
        <v>5</v>
      </c>
      <c r="C6444" s="7" t="n">
        <v>28</v>
      </c>
      <c r="D6444" s="17" t="s">
        <v>3</v>
      </c>
      <c r="E6444" s="10" t="n">
        <v>162</v>
      </c>
      <c r="F6444" s="7" t="n">
        <v>3</v>
      </c>
      <c r="G6444" s="7" t="n">
        <v>4143</v>
      </c>
      <c r="H6444" s="17" t="s">
        <v>3</v>
      </c>
      <c r="I6444" s="7" t="n">
        <v>0</v>
      </c>
      <c r="J6444" s="7" t="n">
        <v>1</v>
      </c>
      <c r="K6444" s="7" t="n">
        <v>2</v>
      </c>
      <c r="L6444" s="7" t="n">
        <v>28</v>
      </c>
      <c r="M6444" s="17" t="s">
        <v>3</v>
      </c>
      <c r="N6444" s="10" t="n">
        <v>162</v>
      </c>
      <c r="O6444" s="7" t="n">
        <v>3</v>
      </c>
      <c r="P6444" s="7" t="n">
        <v>4143</v>
      </c>
      <c r="Q6444" s="17" t="s">
        <v>3</v>
      </c>
      <c r="R6444" s="7" t="n">
        <v>0</v>
      </c>
      <c r="S6444" s="7" t="n">
        <v>2</v>
      </c>
      <c r="T6444" s="7" t="n">
        <v>2</v>
      </c>
      <c r="U6444" s="7" t="n">
        <v>11</v>
      </c>
      <c r="V6444" s="7" t="n">
        <v>1</v>
      </c>
      <c r="W6444" s="19" t="n">
        <f t="normal" ca="1">A6448</f>
        <v>0</v>
      </c>
    </row>
    <row r="6445" spans="1:15">
      <c r="A6445" t="s">
        <v>4</v>
      </c>
      <c r="B6445" s="4" t="s">
        <v>5</v>
      </c>
      <c r="C6445" s="4" t="s">
        <v>13</v>
      </c>
      <c r="D6445" s="4" t="s">
        <v>10</v>
      </c>
      <c r="E6445" s="4" t="s">
        <v>22</v>
      </c>
    </row>
    <row r="6446" spans="1:15">
      <c r="A6446" t="n">
        <v>53958</v>
      </c>
      <c r="B6446" s="34" t="n">
        <v>58</v>
      </c>
      <c r="C6446" s="7" t="n">
        <v>0</v>
      </c>
      <c r="D6446" s="7" t="n">
        <v>0</v>
      </c>
      <c r="E6446" s="7" t="n">
        <v>1</v>
      </c>
    </row>
    <row r="6447" spans="1:15">
      <c r="A6447" t="s">
        <v>4</v>
      </c>
      <c r="B6447" s="4" t="s">
        <v>5</v>
      </c>
      <c r="C6447" s="4" t="s">
        <v>13</v>
      </c>
      <c r="D6447" s="17" t="s">
        <v>24</v>
      </c>
      <c r="E6447" s="4" t="s">
        <v>5</v>
      </c>
      <c r="F6447" s="4" t="s">
        <v>13</v>
      </c>
      <c r="G6447" s="4" t="s">
        <v>10</v>
      </c>
      <c r="H6447" s="17" t="s">
        <v>25</v>
      </c>
      <c r="I6447" s="4" t="s">
        <v>13</v>
      </c>
      <c r="J6447" s="4" t="s">
        <v>9</v>
      </c>
      <c r="K6447" s="4" t="s">
        <v>13</v>
      </c>
      <c r="L6447" s="4" t="s">
        <v>13</v>
      </c>
      <c r="M6447" s="17" t="s">
        <v>24</v>
      </c>
      <c r="N6447" s="4" t="s">
        <v>5</v>
      </c>
      <c r="O6447" s="4" t="s">
        <v>13</v>
      </c>
      <c r="P6447" s="4" t="s">
        <v>10</v>
      </c>
      <c r="Q6447" s="17" t="s">
        <v>25</v>
      </c>
      <c r="R6447" s="4" t="s">
        <v>13</v>
      </c>
      <c r="S6447" s="4" t="s">
        <v>9</v>
      </c>
      <c r="T6447" s="4" t="s">
        <v>13</v>
      </c>
      <c r="U6447" s="4" t="s">
        <v>13</v>
      </c>
      <c r="V6447" s="4" t="s">
        <v>13</v>
      </c>
      <c r="W6447" s="4" t="s">
        <v>26</v>
      </c>
    </row>
    <row r="6448" spans="1:15">
      <c r="A6448" t="n">
        <v>53966</v>
      </c>
      <c r="B6448" s="16" t="n">
        <v>5</v>
      </c>
      <c r="C6448" s="7" t="n">
        <v>28</v>
      </c>
      <c r="D6448" s="17" t="s">
        <v>3</v>
      </c>
      <c r="E6448" s="10" t="n">
        <v>162</v>
      </c>
      <c r="F6448" s="7" t="n">
        <v>3</v>
      </c>
      <c r="G6448" s="7" t="n">
        <v>4143</v>
      </c>
      <c r="H6448" s="17" t="s">
        <v>3</v>
      </c>
      <c r="I6448" s="7" t="n">
        <v>0</v>
      </c>
      <c r="J6448" s="7" t="n">
        <v>1</v>
      </c>
      <c r="K6448" s="7" t="n">
        <v>3</v>
      </c>
      <c r="L6448" s="7" t="n">
        <v>28</v>
      </c>
      <c r="M6448" s="17" t="s">
        <v>3</v>
      </c>
      <c r="N6448" s="10" t="n">
        <v>162</v>
      </c>
      <c r="O6448" s="7" t="n">
        <v>3</v>
      </c>
      <c r="P6448" s="7" t="n">
        <v>4143</v>
      </c>
      <c r="Q6448" s="17" t="s">
        <v>3</v>
      </c>
      <c r="R6448" s="7" t="n">
        <v>0</v>
      </c>
      <c r="S6448" s="7" t="n">
        <v>2</v>
      </c>
      <c r="T6448" s="7" t="n">
        <v>3</v>
      </c>
      <c r="U6448" s="7" t="n">
        <v>9</v>
      </c>
      <c r="V6448" s="7" t="n">
        <v>1</v>
      </c>
      <c r="W6448" s="19" t="n">
        <f t="normal" ca="1">A6458</f>
        <v>0</v>
      </c>
    </row>
    <row r="6449" spans="1:23">
      <c r="A6449" t="s">
        <v>4</v>
      </c>
      <c r="B6449" s="4" t="s">
        <v>5</v>
      </c>
      <c r="C6449" s="4" t="s">
        <v>13</v>
      </c>
      <c r="D6449" s="17" t="s">
        <v>24</v>
      </c>
      <c r="E6449" s="4" t="s">
        <v>5</v>
      </c>
      <c r="F6449" s="4" t="s">
        <v>10</v>
      </c>
      <c r="G6449" s="4" t="s">
        <v>13</v>
      </c>
      <c r="H6449" s="4" t="s">
        <v>13</v>
      </c>
      <c r="I6449" s="4" t="s">
        <v>6</v>
      </c>
      <c r="J6449" s="17" t="s">
        <v>25</v>
      </c>
      <c r="K6449" s="4" t="s">
        <v>13</v>
      </c>
      <c r="L6449" s="4" t="s">
        <v>13</v>
      </c>
      <c r="M6449" s="17" t="s">
        <v>24</v>
      </c>
      <c r="N6449" s="4" t="s">
        <v>5</v>
      </c>
      <c r="O6449" s="4" t="s">
        <v>13</v>
      </c>
      <c r="P6449" s="17" t="s">
        <v>25</v>
      </c>
      <c r="Q6449" s="4" t="s">
        <v>13</v>
      </c>
      <c r="R6449" s="4" t="s">
        <v>9</v>
      </c>
      <c r="S6449" s="4" t="s">
        <v>13</v>
      </c>
      <c r="T6449" s="4" t="s">
        <v>13</v>
      </c>
      <c r="U6449" s="4" t="s">
        <v>13</v>
      </c>
      <c r="V6449" s="17" t="s">
        <v>24</v>
      </c>
      <c r="W6449" s="4" t="s">
        <v>5</v>
      </c>
      <c r="X6449" s="4" t="s">
        <v>13</v>
      </c>
      <c r="Y6449" s="17" t="s">
        <v>25</v>
      </c>
      <c r="Z6449" s="4" t="s">
        <v>13</v>
      </c>
      <c r="AA6449" s="4" t="s">
        <v>9</v>
      </c>
      <c r="AB6449" s="4" t="s">
        <v>13</v>
      </c>
      <c r="AC6449" s="4" t="s">
        <v>13</v>
      </c>
      <c r="AD6449" s="4" t="s">
        <v>13</v>
      </c>
      <c r="AE6449" s="4" t="s">
        <v>26</v>
      </c>
    </row>
    <row r="6450" spans="1:23">
      <c r="A6450" t="n">
        <v>53995</v>
      </c>
      <c r="B6450" s="16" t="n">
        <v>5</v>
      </c>
      <c r="C6450" s="7" t="n">
        <v>28</v>
      </c>
      <c r="D6450" s="17" t="s">
        <v>3</v>
      </c>
      <c r="E6450" s="49" t="n">
        <v>47</v>
      </c>
      <c r="F6450" s="7" t="n">
        <v>61456</v>
      </c>
      <c r="G6450" s="7" t="n">
        <v>2</v>
      </c>
      <c r="H6450" s="7" t="n">
        <v>0</v>
      </c>
      <c r="I6450" s="7" t="s">
        <v>87</v>
      </c>
      <c r="J6450" s="17" t="s">
        <v>3</v>
      </c>
      <c r="K6450" s="7" t="n">
        <v>8</v>
      </c>
      <c r="L6450" s="7" t="n">
        <v>28</v>
      </c>
      <c r="M6450" s="17" t="s">
        <v>3</v>
      </c>
      <c r="N6450" s="12" t="n">
        <v>74</v>
      </c>
      <c r="O6450" s="7" t="n">
        <v>65</v>
      </c>
      <c r="P6450" s="17" t="s">
        <v>3</v>
      </c>
      <c r="Q6450" s="7" t="n">
        <v>0</v>
      </c>
      <c r="R6450" s="7" t="n">
        <v>1</v>
      </c>
      <c r="S6450" s="7" t="n">
        <v>3</v>
      </c>
      <c r="T6450" s="7" t="n">
        <v>9</v>
      </c>
      <c r="U6450" s="7" t="n">
        <v>28</v>
      </c>
      <c r="V6450" s="17" t="s">
        <v>3</v>
      </c>
      <c r="W6450" s="12" t="n">
        <v>74</v>
      </c>
      <c r="X6450" s="7" t="n">
        <v>65</v>
      </c>
      <c r="Y6450" s="17" t="s">
        <v>3</v>
      </c>
      <c r="Z6450" s="7" t="n">
        <v>0</v>
      </c>
      <c r="AA6450" s="7" t="n">
        <v>2</v>
      </c>
      <c r="AB6450" s="7" t="n">
        <v>3</v>
      </c>
      <c r="AC6450" s="7" t="n">
        <v>9</v>
      </c>
      <c r="AD6450" s="7" t="n">
        <v>1</v>
      </c>
      <c r="AE6450" s="19" t="n">
        <f t="normal" ca="1">A6454</f>
        <v>0</v>
      </c>
    </row>
    <row r="6451" spans="1:23">
      <c r="A6451" t="s">
        <v>4</v>
      </c>
      <c r="B6451" s="4" t="s">
        <v>5</v>
      </c>
      <c r="C6451" s="4" t="s">
        <v>10</v>
      </c>
      <c r="D6451" s="4" t="s">
        <v>13</v>
      </c>
      <c r="E6451" s="4" t="s">
        <v>13</v>
      </c>
      <c r="F6451" s="4" t="s">
        <v>6</v>
      </c>
    </row>
    <row r="6452" spans="1:23">
      <c r="A6452" t="n">
        <v>54043</v>
      </c>
      <c r="B6452" s="49" t="n">
        <v>47</v>
      </c>
      <c r="C6452" s="7" t="n">
        <v>61456</v>
      </c>
      <c r="D6452" s="7" t="n">
        <v>0</v>
      </c>
      <c r="E6452" s="7" t="n">
        <v>0</v>
      </c>
      <c r="F6452" s="7" t="s">
        <v>88</v>
      </c>
    </row>
    <row r="6453" spans="1:23">
      <c r="A6453" t="s">
        <v>4</v>
      </c>
      <c r="B6453" s="4" t="s">
        <v>5</v>
      </c>
      <c r="C6453" s="4" t="s">
        <v>13</v>
      </c>
      <c r="D6453" s="4" t="s">
        <v>10</v>
      </c>
      <c r="E6453" s="4" t="s">
        <v>22</v>
      </c>
    </row>
    <row r="6454" spans="1:23">
      <c r="A6454" t="n">
        <v>54056</v>
      </c>
      <c r="B6454" s="34" t="n">
        <v>58</v>
      </c>
      <c r="C6454" s="7" t="n">
        <v>0</v>
      </c>
      <c r="D6454" s="7" t="n">
        <v>300</v>
      </c>
      <c r="E6454" s="7" t="n">
        <v>1</v>
      </c>
    </row>
    <row r="6455" spans="1:23">
      <c r="A6455" t="s">
        <v>4</v>
      </c>
      <c r="B6455" s="4" t="s">
        <v>5</v>
      </c>
      <c r="C6455" s="4" t="s">
        <v>13</v>
      </c>
      <c r="D6455" s="4" t="s">
        <v>10</v>
      </c>
    </row>
    <row r="6456" spans="1:23">
      <c r="A6456" t="n">
        <v>54064</v>
      </c>
      <c r="B6456" s="34" t="n">
        <v>58</v>
      </c>
      <c r="C6456" s="7" t="n">
        <v>255</v>
      </c>
      <c r="D6456" s="7" t="n">
        <v>0</v>
      </c>
    </row>
    <row r="6457" spans="1:23">
      <c r="A6457" t="s">
        <v>4</v>
      </c>
      <c r="B6457" s="4" t="s">
        <v>5</v>
      </c>
      <c r="C6457" s="4" t="s">
        <v>13</v>
      </c>
      <c r="D6457" s="4" t="s">
        <v>13</v>
      </c>
      <c r="E6457" s="4" t="s">
        <v>13</v>
      </c>
      <c r="F6457" s="4" t="s">
        <v>13</v>
      </c>
    </row>
    <row r="6458" spans="1:23">
      <c r="A6458" t="n">
        <v>54068</v>
      </c>
      <c r="B6458" s="8" t="n">
        <v>14</v>
      </c>
      <c r="C6458" s="7" t="n">
        <v>0</v>
      </c>
      <c r="D6458" s="7" t="n">
        <v>0</v>
      </c>
      <c r="E6458" s="7" t="n">
        <v>0</v>
      </c>
      <c r="F6458" s="7" t="n">
        <v>64</v>
      </c>
    </row>
    <row r="6459" spans="1:23">
      <c r="A6459" t="s">
        <v>4</v>
      </c>
      <c r="B6459" s="4" t="s">
        <v>5</v>
      </c>
      <c r="C6459" s="4" t="s">
        <v>13</v>
      </c>
      <c r="D6459" s="4" t="s">
        <v>10</v>
      </c>
    </row>
    <row r="6460" spans="1:23">
      <c r="A6460" t="n">
        <v>54073</v>
      </c>
      <c r="B6460" s="25" t="n">
        <v>22</v>
      </c>
      <c r="C6460" s="7" t="n">
        <v>0</v>
      </c>
      <c r="D6460" s="7" t="n">
        <v>4143</v>
      </c>
    </row>
    <row r="6461" spans="1:23">
      <c r="A6461" t="s">
        <v>4</v>
      </c>
      <c r="B6461" s="4" t="s">
        <v>5</v>
      </c>
      <c r="C6461" s="4" t="s">
        <v>13</v>
      </c>
      <c r="D6461" s="4" t="s">
        <v>10</v>
      </c>
    </row>
    <row r="6462" spans="1:23">
      <c r="A6462" t="n">
        <v>54077</v>
      </c>
      <c r="B6462" s="34" t="n">
        <v>58</v>
      </c>
      <c r="C6462" s="7" t="n">
        <v>5</v>
      </c>
      <c r="D6462" s="7" t="n">
        <v>300</v>
      </c>
    </row>
    <row r="6463" spans="1:23">
      <c r="A6463" t="s">
        <v>4</v>
      </c>
      <c r="B6463" s="4" t="s">
        <v>5</v>
      </c>
      <c r="C6463" s="4" t="s">
        <v>22</v>
      </c>
      <c r="D6463" s="4" t="s">
        <v>10</v>
      </c>
    </row>
    <row r="6464" spans="1:23">
      <c r="A6464" t="n">
        <v>54081</v>
      </c>
      <c r="B6464" s="35" t="n">
        <v>103</v>
      </c>
      <c r="C6464" s="7" t="n">
        <v>0</v>
      </c>
      <c r="D6464" s="7" t="n">
        <v>300</v>
      </c>
    </row>
    <row r="6465" spans="1:31">
      <c r="A6465" t="s">
        <v>4</v>
      </c>
      <c r="B6465" s="4" t="s">
        <v>5</v>
      </c>
      <c r="C6465" s="4" t="s">
        <v>13</v>
      </c>
    </row>
    <row r="6466" spans="1:31">
      <c r="A6466" t="n">
        <v>54088</v>
      </c>
      <c r="B6466" s="40" t="n">
        <v>64</v>
      </c>
      <c r="C6466" s="7" t="n">
        <v>7</v>
      </c>
    </row>
    <row r="6467" spans="1:31">
      <c r="A6467" t="s">
        <v>4</v>
      </c>
      <c r="B6467" s="4" t="s">
        <v>5</v>
      </c>
      <c r="C6467" s="4" t="s">
        <v>13</v>
      </c>
      <c r="D6467" s="4" t="s">
        <v>10</v>
      </c>
    </row>
    <row r="6468" spans="1:31">
      <c r="A6468" t="n">
        <v>54090</v>
      </c>
      <c r="B6468" s="50" t="n">
        <v>72</v>
      </c>
      <c r="C6468" s="7" t="n">
        <v>5</v>
      </c>
      <c r="D6468" s="7" t="n">
        <v>0</v>
      </c>
    </row>
    <row r="6469" spans="1:31">
      <c r="A6469" t="s">
        <v>4</v>
      </c>
      <c r="B6469" s="4" t="s">
        <v>5</v>
      </c>
      <c r="C6469" s="4" t="s">
        <v>13</v>
      </c>
      <c r="D6469" s="17" t="s">
        <v>24</v>
      </c>
      <c r="E6469" s="4" t="s">
        <v>5</v>
      </c>
      <c r="F6469" s="4" t="s">
        <v>13</v>
      </c>
      <c r="G6469" s="4" t="s">
        <v>10</v>
      </c>
      <c r="H6469" s="17" t="s">
        <v>25</v>
      </c>
      <c r="I6469" s="4" t="s">
        <v>13</v>
      </c>
      <c r="J6469" s="4" t="s">
        <v>9</v>
      </c>
      <c r="K6469" s="4" t="s">
        <v>13</v>
      </c>
      <c r="L6469" s="4" t="s">
        <v>13</v>
      </c>
      <c r="M6469" s="4" t="s">
        <v>26</v>
      </c>
    </row>
    <row r="6470" spans="1:31">
      <c r="A6470" t="n">
        <v>54094</v>
      </c>
      <c r="B6470" s="16" t="n">
        <v>5</v>
      </c>
      <c r="C6470" s="7" t="n">
        <v>28</v>
      </c>
      <c r="D6470" s="17" t="s">
        <v>3</v>
      </c>
      <c r="E6470" s="10" t="n">
        <v>162</v>
      </c>
      <c r="F6470" s="7" t="n">
        <v>4</v>
      </c>
      <c r="G6470" s="7" t="n">
        <v>4143</v>
      </c>
      <c r="H6470" s="17" t="s">
        <v>3</v>
      </c>
      <c r="I6470" s="7" t="n">
        <v>0</v>
      </c>
      <c r="J6470" s="7" t="n">
        <v>1</v>
      </c>
      <c r="K6470" s="7" t="n">
        <v>2</v>
      </c>
      <c r="L6470" s="7" t="n">
        <v>1</v>
      </c>
      <c r="M6470" s="19" t="n">
        <f t="normal" ca="1">A6476</f>
        <v>0</v>
      </c>
    </row>
    <row r="6471" spans="1:31">
      <c r="A6471" t="s">
        <v>4</v>
      </c>
      <c r="B6471" s="4" t="s">
        <v>5</v>
      </c>
      <c r="C6471" s="4" t="s">
        <v>13</v>
      </c>
      <c r="D6471" s="4" t="s">
        <v>6</v>
      </c>
    </row>
    <row r="6472" spans="1:31">
      <c r="A6472" t="n">
        <v>54111</v>
      </c>
      <c r="B6472" s="9" t="n">
        <v>2</v>
      </c>
      <c r="C6472" s="7" t="n">
        <v>10</v>
      </c>
      <c r="D6472" s="7" t="s">
        <v>89</v>
      </c>
    </row>
    <row r="6473" spans="1:31">
      <c r="A6473" t="s">
        <v>4</v>
      </c>
      <c r="B6473" s="4" t="s">
        <v>5</v>
      </c>
      <c r="C6473" s="4" t="s">
        <v>10</v>
      </c>
    </row>
    <row r="6474" spans="1:31">
      <c r="A6474" t="n">
        <v>54128</v>
      </c>
      <c r="B6474" s="30" t="n">
        <v>16</v>
      </c>
      <c r="C6474" s="7" t="n">
        <v>0</v>
      </c>
    </row>
    <row r="6475" spans="1:31">
      <c r="A6475" t="s">
        <v>4</v>
      </c>
      <c r="B6475" s="4" t="s">
        <v>5</v>
      </c>
      <c r="C6475" s="4" t="s">
        <v>13</v>
      </c>
      <c r="D6475" s="4" t="s">
        <v>10</v>
      </c>
      <c r="E6475" s="4" t="s">
        <v>13</v>
      </c>
      <c r="F6475" s="4" t="s">
        <v>6</v>
      </c>
    </row>
    <row r="6476" spans="1:31">
      <c r="A6476" t="n">
        <v>54131</v>
      </c>
      <c r="B6476" s="11" t="n">
        <v>39</v>
      </c>
      <c r="C6476" s="7" t="n">
        <v>10</v>
      </c>
      <c r="D6476" s="7" t="n">
        <v>65533</v>
      </c>
      <c r="E6476" s="7" t="n">
        <v>203</v>
      </c>
      <c r="F6476" s="7" t="s">
        <v>381</v>
      </c>
    </row>
    <row r="6477" spans="1:31">
      <c r="A6477" t="s">
        <v>4</v>
      </c>
      <c r="B6477" s="4" t="s">
        <v>5</v>
      </c>
      <c r="C6477" s="4" t="s">
        <v>13</v>
      </c>
      <c r="D6477" s="4" t="s">
        <v>10</v>
      </c>
      <c r="E6477" s="4" t="s">
        <v>13</v>
      </c>
      <c r="F6477" s="4" t="s">
        <v>6</v>
      </c>
    </row>
    <row r="6478" spans="1:31">
      <c r="A6478" t="n">
        <v>54155</v>
      </c>
      <c r="B6478" s="11" t="n">
        <v>39</v>
      </c>
      <c r="C6478" s="7" t="n">
        <v>10</v>
      </c>
      <c r="D6478" s="7" t="n">
        <v>65533</v>
      </c>
      <c r="E6478" s="7" t="n">
        <v>204</v>
      </c>
      <c r="F6478" s="7" t="s">
        <v>521</v>
      </c>
    </row>
    <row r="6479" spans="1:31">
      <c r="A6479" t="s">
        <v>4</v>
      </c>
      <c r="B6479" s="4" t="s">
        <v>5</v>
      </c>
      <c r="C6479" s="4" t="s">
        <v>10</v>
      </c>
      <c r="D6479" s="4" t="s">
        <v>6</v>
      </c>
      <c r="E6479" s="4" t="s">
        <v>6</v>
      </c>
      <c r="F6479" s="4" t="s">
        <v>6</v>
      </c>
      <c r="G6479" s="4" t="s">
        <v>13</v>
      </c>
      <c r="H6479" s="4" t="s">
        <v>9</v>
      </c>
      <c r="I6479" s="4" t="s">
        <v>22</v>
      </c>
      <c r="J6479" s="4" t="s">
        <v>22</v>
      </c>
      <c r="K6479" s="4" t="s">
        <v>22</v>
      </c>
      <c r="L6479" s="4" t="s">
        <v>22</v>
      </c>
      <c r="M6479" s="4" t="s">
        <v>22</v>
      </c>
      <c r="N6479" s="4" t="s">
        <v>22</v>
      </c>
      <c r="O6479" s="4" t="s">
        <v>22</v>
      </c>
      <c r="P6479" s="4" t="s">
        <v>6</v>
      </c>
      <c r="Q6479" s="4" t="s">
        <v>6</v>
      </c>
      <c r="R6479" s="4" t="s">
        <v>9</v>
      </c>
      <c r="S6479" s="4" t="s">
        <v>13</v>
      </c>
      <c r="T6479" s="4" t="s">
        <v>9</v>
      </c>
      <c r="U6479" s="4" t="s">
        <v>9</v>
      </c>
      <c r="V6479" s="4" t="s">
        <v>10</v>
      </c>
    </row>
    <row r="6480" spans="1:31">
      <c r="A6480" t="n">
        <v>54179</v>
      </c>
      <c r="B6480" s="15" t="n">
        <v>19</v>
      </c>
      <c r="C6480" s="7" t="n">
        <v>7033</v>
      </c>
      <c r="D6480" s="7" t="s">
        <v>175</v>
      </c>
      <c r="E6480" s="7" t="s">
        <v>176</v>
      </c>
      <c r="F6480" s="7" t="s">
        <v>12</v>
      </c>
      <c r="G6480" s="7" t="n">
        <v>0</v>
      </c>
      <c r="H6480" s="7" t="n">
        <v>1</v>
      </c>
      <c r="I6480" s="7" t="n">
        <v>0</v>
      </c>
      <c r="J6480" s="7" t="n">
        <v>0</v>
      </c>
      <c r="K6480" s="7" t="n">
        <v>0</v>
      </c>
      <c r="L6480" s="7" t="n">
        <v>0</v>
      </c>
      <c r="M6480" s="7" t="n">
        <v>1</v>
      </c>
      <c r="N6480" s="7" t="n">
        <v>1.60000002384186</v>
      </c>
      <c r="O6480" s="7" t="n">
        <v>0.0900000035762787</v>
      </c>
      <c r="P6480" s="7" t="s">
        <v>12</v>
      </c>
      <c r="Q6480" s="7" t="s">
        <v>12</v>
      </c>
      <c r="R6480" s="7" t="n">
        <v>-1</v>
      </c>
      <c r="S6480" s="7" t="n">
        <v>0</v>
      </c>
      <c r="T6480" s="7" t="n">
        <v>0</v>
      </c>
      <c r="U6480" s="7" t="n">
        <v>0</v>
      </c>
      <c r="V6480" s="7" t="n">
        <v>0</v>
      </c>
    </row>
    <row r="6481" spans="1:22">
      <c r="A6481" t="s">
        <v>4</v>
      </c>
      <c r="B6481" s="4" t="s">
        <v>5</v>
      </c>
      <c r="C6481" s="4" t="s">
        <v>10</v>
      </c>
      <c r="D6481" s="4" t="s">
        <v>6</v>
      </c>
      <c r="E6481" s="4" t="s">
        <v>6</v>
      </c>
      <c r="F6481" s="4" t="s">
        <v>6</v>
      </c>
      <c r="G6481" s="4" t="s">
        <v>13</v>
      </c>
      <c r="H6481" s="4" t="s">
        <v>9</v>
      </c>
      <c r="I6481" s="4" t="s">
        <v>22</v>
      </c>
      <c r="J6481" s="4" t="s">
        <v>22</v>
      </c>
      <c r="K6481" s="4" t="s">
        <v>22</v>
      </c>
      <c r="L6481" s="4" t="s">
        <v>22</v>
      </c>
      <c r="M6481" s="4" t="s">
        <v>22</v>
      </c>
      <c r="N6481" s="4" t="s">
        <v>22</v>
      </c>
      <c r="O6481" s="4" t="s">
        <v>22</v>
      </c>
      <c r="P6481" s="4" t="s">
        <v>6</v>
      </c>
      <c r="Q6481" s="4" t="s">
        <v>6</v>
      </c>
      <c r="R6481" s="4" t="s">
        <v>9</v>
      </c>
      <c r="S6481" s="4" t="s">
        <v>13</v>
      </c>
      <c r="T6481" s="4" t="s">
        <v>9</v>
      </c>
      <c r="U6481" s="4" t="s">
        <v>9</v>
      </c>
      <c r="V6481" s="4" t="s">
        <v>10</v>
      </c>
    </row>
    <row r="6482" spans="1:22">
      <c r="A6482" t="n">
        <v>54250</v>
      </c>
      <c r="B6482" s="15" t="n">
        <v>19</v>
      </c>
      <c r="C6482" s="7" t="n">
        <v>7032</v>
      </c>
      <c r="D6482" s="7" t="s">
        <v>93</v>
      </c>
      <c r="E6482" s="7" t="s">
        <v>94</v>
      </c>
      <c r="F6482" s="7" t="s">
        <v>12</v>
      </c>
      <c r="G6482" s="7" t="n">
        <v>0</v>
      </c>
      <c r="H6482" s="7" t="n">
        <v>1</v>
      </c>
      <c r="I6482" s="7" t="n">
        <v>0</v>
      </c>
      <c r="J6482" s="7" t="n">
        <v>0</v>
      </c>
      <c r="K6482" s="7" t="n">
        <v>0</v>
      </c>
      <c r="L6482" s="7" t="n">
        <v>0</v>
      </c>
      <c r="M6482" s="7" t="n">
        <v>1</v>
      </c>
      <c r="N6482" s="7" t="n">
        <v>1.60000002384186</v>
      </c>
      <c r="O6482" s="7" t="n">
        <v>0.0900000035762787</v>
      </c>
      <c r="P6482" s="7" t="s">
        <v>12</v>
      </c>
      <c r="Q6482" s="7" t="s">
        <v>12</v>
      </c>
      <c r="R6482" s="7" t="n">
        <v>-1</v>
      </c>
      <c r="S6482" s="7" t="n">
        <v>0</v>
      </c>
      <c r="T6482" s="7" t="n">
        <v>0</v>
      </c>
      <c r="U6482" s="7" t="n">
        <v>0</v>
      </c>
      <c r="V6482" s="7" t="n">
        <v>0</v>
      </c>
    </row>
    <row r="6483" spans="1:22">
      <c r="A6483" t="s">
        <v>4</v>
      </c>
      <c r="B6483" s="4" t="s">
        <v>5</v>
      </c>
      <c r="C6483" s="4" t="s">
        <v>10</v>
      </c>
      <c r="D6483" s="4" t="s">
        <v>13</v>
      </c>
      <c r="E6483" s="4" t="s">
        <v>13</v>
      </c>
      <c r="F6483" s="4" t="s">
        <v>6</v>
      </c>
    </row>
    <row r="6484" spans="1:22">
      <c r="A6484" t="n">
        <v>54320</v>
      </c>
      <c r="B6484" s="53" t="n">
        <v>20</v>
      </c>
      <c r="C6484" s="7" t="n">
        <v>7033</v>
      </c>
      <c r="D6484" s="7" t="n">
        <v>3</v>
      </c>
      <c r="E6484" s="7" t="n">
        <v>10</v>
      </c>
      <c r="F6484" s="7" t="s">
        <v>98</v>
      </c>
    </row>
    <row r="6485" spans="1:22">
      <c r="A6485" t="s">
        <v>4</v>
      </c>
      <c r="B6485" s="4" t="s">
        <v>5</v>
      </c>
      <c r="C6485" s="4" t="s">
        <v>10</v>
      </c>
    </row>
    <row r="6486" spans="1:22">
      <c r="A6486" t="n">
        <v>54338</v>
      </c>
      <c r="B6486" s="30" t="n">
        <v>16</v>
      </c>
      <c r="C6486" s="7" t="n">
        <v>0</v>
      </c>
    </row>
    <row r="6487" spans="1:22">
      <c r="A6487" t="s">
        <v>4</v>
      </c>
      <c r="B6487" s="4" t="s">
        <v>5</v>
      </c>
      <c r="C6487" s="4" t="s">
        <v>10</v>
      </c>
      <c r="D6487" s="4" t="s">
        <v>13</v>
      </c>
      <c r="E6487" s="4" t="s">
        <v>13</v>
      </c>
      <c r="F6487" s="4" t="s">
        <v>6</v>
      </c>
    </row>
    <row r="6488" spans="1:22">
      <c r="A6488" t="n">
        <v>54341</v>
      </c>
      <c r="B6488" s="53" t="n">
        <v>20</v>
      </c>
      <c r="C6488" s="7" t="n">
        <v>0</v>
      </c>
      <c r="D6488" s="7" t="n">
        <v>3</v>
      </c>
      <c r="E6488" s="7" t="n">
        <v>10</v>
      </c>
      <c r="F6488" s="7" t="s">
        <v>98</v>
      </c>
    </row>
    <row r="6489" spans="1:22">
      <c r="A6489" t="s">
        <v>4</v>
      </c>
      <c r="B6489" s="4" t="s">
        <v>5</v>
      </c>
      <c r="C6489" s="4" t="s">
        <v>10</v>
      </c>
    </row>
    <row r="6490" spans="1:22">
      <c r="A6490" t="n">
        <v>54359</v>
      </c>
      <c r="B6490" s="30" t="n">
        <v>16</v>
      </c>
      <c r="C6490" s="7" t="n">
        <v>0</v>
      </c>
    </row>
    <row r="6491" spans="1:22">
      <c r="A6491" t="s">
        <v>4</v>
      </c>
      <c r="B6491" s="4" t="s">
        <v>5</v>
      </c>
      <c r="C6491" s="4" t="s">
        <v>10</v>
      </c>
      <c r="D6491" s="4" t="s">
        <v>13</v>
      </c>
      <c r="E6491" s="4" t="s">
        <v>13</v>
      </c>
      <c r="F6491" s="4" t="s">
        <v>6</v>
      </c>
    </row>
    <row r="6492" spans="1:22">
      <c r="A6492" t="n">
        <v>54362</v>
      </c>
      <c r="B6492" s="53" t="n">
        <v>20</v>
      </c>
      <c r="C6492" s="7" t="n">
        <v>7032</v>
      </c>
      <c r="D6492" s="7" t="n">
        <v>3</v>
      </c>
      <c r="E6492" s="7" t="n">
        <v>10</v>
      </c>
      <c r="F6492" s="7" t="s">
        <v>98</v>
      </c>
    </row>
    <row r="6493" spans="1:22">
      <c r="A6493" t="s">
        <v>4</v>
      </c>
      <c r="B6493" s="4" t="s">
        <v>5</v>
      </c>
      <c r="C6493" s="4" t="s">
        <v>10</v>
      </c>
    </row>
    <row r="6494" spans="1:22">
      <c r="A6494" t="n">
        <v>54380</v>
      </c>
      <c r="B6494" s="30" t="n">
        <v>16</v>
      </c>
      <c r="C6494" s="7" t="n">
        <v>0</v>
      </c>
    </row>
    <row r="6495" spans="1:22">
      <c r="A6495" t="s">
        <v>4</v>
      </c>
      <c r="B6495" s="4" t="s">
        <v>5</v>
      </c>
      <c r="C6495" s="4" t="s">
        <v>10</v>
      </c>
      <c r="D6495" s="4" t="s">
        <v>13</v>
      </c>
      <c r="E6495" s="4" t="s">
        <v>13</v>
      </c>
      <c r="F6495" s="4" t="s">
        <v>6</v>
      </c>
    </row>
    <row r="6496" spans="1:22">
      <c r="A6496" t="n">
        <v>54383</v>
      </c>
      <c r="B6496" s="53" t="n">
        <v>20</v>
      </c>
      <c r="C6496" s="7" t="n">
        <v>16</v>
      </c>
      <c r="D6496" s="7" t="n">
        <v>3</v>
      </c>
      <c r="E6496" s="7" t="n">
        <v>10</v>
      </c>
      <c r="F6496" s="7" t="s">
        <v>98</v>
      </c>
    </row>
    <row r="6497" spans="1:22">
      <c r="A6497" t="s">
        <v>4</v>
      </c>
      <c r="B6497" s="4" t="s">
        <v>5</v>
      </c>
      <c r="C6497" s="4" t="s">
        <v>10</v>
      </c>
    </row>
    <row r="6498" spans="1:22">
      <c r="A6498" t="n">
        <v>54401</v>
      </c>
      <c r="B6498" s="30" t="n">
        <v>16</v>
      </c>
      <c r="C6498" s="7" t="n">
        <v>0</v>
      </c>
    </row>
    <row r="6499" spans="1:22">
      <c r="A6499" t="s">
        <v>4</v>
      </c>
      <c r="B6499" s="4" t="s">
        <v>5</v>
      </c>
      <c r="C6499" s="4" t="s">
        <v>10</v>
      </c>
      <c r="D6499" s="4" t="s">
        <v>13</v>
      </c>
      <c r="E6499" s="4" t="s">
        <v>13</v>
      </c>
      <c r="F6499" s="4" t="s">
        <v>6</v>
      </c>
    </row>
    <row r="6500" spans="1:22">
      <c r="A6500" t="n">
        <v>54404</v>
      </c>
      <c r="B6500" s="53" t="n">
        <v>20</v>
      </c>
      <c r="C6500" s="7" t="n">
        <v>4</v>
      </c>
      <c r="D6500" s="7" t="n">
        <v>3</v>
      </c>
      <c r="E6500" s="7" t="n">
        <v>10</v>
      </c>
      <c r="F6500" s="7" t="s">
        <v>98</v>
      </c>
    </row>
    <row r="6501" spans="1:22">
      <c r="A6501" t="s">
        <v>4</v>
      </c>
      <c r="B6501" s="4" t="s">
        <v>5</v>
      </c>
      <c r="C6501" s="4" t="s">
        <v>10</v>
      </c>
    </row>
    <row r="6502" spans="1:22">
      <c r="A6502" t="n">
        <v>54422</v>
      </c>
      <c r="B6502" s="30" t="n">
        <v>16</v>
      </c>
      <c r="C6502" s="7" t="n">
        <v>0</v>
      </c>
    </row>
    <row r="6503" spans="1:22">
      <c r="A6503" t="s">
        <v>4</v>
      </c>
      <c r="B6503" s="4" t="s">
        <v>5</v>
      </c>
      <c r="C6503" s="4" t="s">
        <v>10</v>
      </c>
      <c r="D6503" s="4" t="s">
        <v>13</v>
      </c>
      <c r="E6503" s="4" t="s">
        <v>13</v>
      </c>
      <c r="F6503" s="4" t="s">
        <v>6</v>
      </c>
    </row>
    <row r="6504" spans="1:22">
      <c r="A6504" t="n">
        <v>54425</v>
      </c>
      <c r="B6504" s="53" t="n">
        <v>20</v>
      </c>
      <c r="C6504" s="7" t="n">
        <v>2</v>
      </c>
      <c r="D6504" s="7" t="n">
        <v>3</v>
      </c>
      <c r="E6504" s="7" t="n">
        <v>10</v>
      </c>
      <c r="F6504" s="7" t="s">
        <v>98</v>
      </c>
    </row>
    <row r="6505" spans="1:22">
      <c r="A6505" t="s">
        <v>4</v>
      </c>
      <c r="B6505" s="4" t="s">
        <v>5</v>
      </c>
      <c r="C6505" s="4" t="s">
        <v>10</v>
      </c>
    </row>
    <row r="6506" spans="1:22">
      <c r="A6506" t="n">
        <v>54443</v>
      </c>
      <c r="B6506" s="30" t="n">
        <v>16</v>
      </c>
      <c r="C6506" s="7" t="n">
        <v>0</v>
      </c>
    </row>
    <row r="6507" spans="1:22">
      <c r="A6507" t="s">
        <v>4</v>
      </c>
      <c r="B6507" s="4" t="s">
        <v>5</v>
      </c>
      <c r="C6507" s="4" t="s">
        <v>10</v>
      </c>
      <c r="D6507" s="4" t="s">
        <v>13</v>
      </c>
      <c r="E6507" s="4" t="s">
        <v>13</v>
      </c>
      <c r="F6507" s="4" t="s">
        <v>6</v>
      </c>
    </row>
    <row r="6508" spans="1:22">
      <c r="A6508" t="n">
        <v>54446</v>
      </c>
      <c r="B6508" s="53" t="n">
        <v>20</v>
      </c>
      <c r="C6508" s="7" t="n">
        <v>7</v>
      </c>
      <c r="D6508" s="7" t="n">
        <v>3</v>
      </c>
      <c r="E6508" s="7" t="n">
        <v>10</v>
      </c>
      <c r="F6508" s="7" t="s">
        <v>98</v>
      </c>
    </row>
    <row r="6509" spans="1:22">
      <c r="A6509" t="s">
        <v>4</v>
      </c>
      <c r="B6509" s="4" t="s">
        <v>5</v>
      </c>
      <c r="C6509" s="4" t="s">
        <v>10</v>
      </c>
    </row>
    <row r="6510" spans="1:22">
      <c r="A6510" t="n">
        <v>54464</v>
      </c>
      <c r="B6510" s="30" t="n">
        <v>16</v>
      </c>
      <c r="C6510" s="7" t="n">
        <v>0</v>
      </c>
    </row>
    <row r="6511" spans="1:22">
      <c r="A6511" t="s">
        <v>4</v>
      </c>
      <c r="B6511" s="4" t="s">
        <v>5</v>
      </c>
      <c r="C6511" s="4" t="s">
        <v>10</v>
      </c>
      <c r="D6511" s="4" t="s">
        <v>13</v>
      </c>
      <c r="E6511" s="4" t="s">
        <v>13</v>
      </c>
      <c r="F6511" s="4" t="s">
        <v>6</v>
      </c>
    </row>
    <row r="6512" spans="1:22">
      <c r="A6512" t="n">
        <v>54467</v>
      </c>
      <c r="B6512" s="53" t="n">
        <v>20</v>
      </c>
      <c r="C6512" s="7" t="n">
        <v>15</v>
      </c>
      <c r="D6512" s="7" t="n">
        <v>3</v>
      </c>
      <c r="E6512" s="7" t="n">
        <v>10</v>
      </c>
      <c r="F6512" s="7" t="s">
        <v>98</v>
      </c>
    </row>
    <row r="6513" spans="1:6">
      <c r="A6513" t="s">
        <v>4</v>
      </c>
      <c r="B6513" s="4" t="s">
        <v>5</v>
      </c>
      <c r="C6513" s="4" t="s">
        <v>10</v>
      </c>
    </row>
    <row r="6514" spans="1:6">
      <c r="A6514" t="n">
        <v>54485</v>
      </c>
      <c r="B6514" s="30" t="n">
        <v>16</v>
      </c>
      <c r="C6514" s="7" t="n">
        <v>0</v>
      </c>
    </row>
    <row r="6515" spans="1:6">
      <c r="A6515" t="s">
        <v>4</v>
      </c>
      <c r="B6515" s="4" t="s">
        <v>5</v>
      </c>
      <c r="C6515" s="4" t="s">
        <v>13</v>
      </c>
      <c r="D6515" s="4" t="s">
        <v>10</v>
      </c>
      <c r="E6515" s="4" t="s">
        <v>6</v>
      </c>
      <c r="F6515" s="4" t="s">
        <v>6</v>
      </c>
    </row>
    <row r="6516" spans="1:6">
      <c r="A6516" t="n">
        <v>54488</v>
      </c>
      <c r="B6516" s="46" t="n">
        <v>36</v>
      </c>
      <c r="C6516" s="7" t="n">
        <v>10</v>
      </c>
      <c r="D6516" s="7" t="n">
        <v>15</v>
      </c>
      <c r="E6516" s="7" t="s">
        <v>522</v>
      </c>
      <c r="F6516" s="7" t="s">
        <v>12</v>
      </c>
    </row>
    <row r="6517" spans="1:6">
      <c r="A6517" t="s">
        <v>4</v>
      </c>
      <c r="B6517" s="4" t="s">
        <v>5</v>
      </c>
      <c r="C6517" s="4" t="s">
        <v>13</v>
      </c>
      <c r="D6517" s="4" t="s">
        <v>10</v>
      </c>
      <c r="E6517" s="4" t="s">
        <v>13</v>
      </c>
      <c r="F6517" s="4" t="s">
        <v>6</v>
      </c>
      <c r="G6517" s="4" t="s">
        <v>6</v>
      </c>
      <c r="H6517" s="4" t="s">
        <v>6</v>
      </c>
      <c r="I6517" s="4" t="s">
        <v>6</v>
      </c>
      <c r="J6517" s="4" t="s">
        <v>6</v>
      </c>
      <c r="K6517" s="4" t="s">
        <v>6</v>
      </c>
      <c r="L6517" s="4" t="s">
        <v>6</v>
      </c>
      <c r="M6517" s="4" t="s">
        <v>6</v>
      </c>
      <c r="N6517" s="4" t="s">
        <v>6</v>
      </c>
      <c r="O6517" s="4" t="s">
        <v>6</v>
      </c>
      <c r="P6517" s="4" t="s">
        <v>6</v>
      </c>
      <c r="Q6517" s="4" t="s">
        <v>6</v>
      </c>
      <c r="R6517" s="4" t="s">
        <v>6</v>
      </c>
      <c r="S6517" s="4" t="s">
        <v>6</v>
      </c>
      <c r="T6517" s="4" t="s">
        <v>6</v>
      </c>
      <c r="U6517" s="4" t="s">
        <v>6</v>
      </c>
    </row>
    <row r="6518" spans="1:6">
      <c r="A6518" t="n">
        <v>54506</v>
      </c>
      <c r="B6518" s="46" t="n">
        <v>36</v>
      </c>
      <c r="C6518" s="7" t="n">
        <v>8</v>
      </c>
      <c r="D6518" s="7" t="n">
        <v>7033</v>
      </c>
      <c r="E6518" s="7" t="n">
        <v>0</v>
      </c>
      <c r="F6518" s="7" t="s">
        <v>239</v>
      </c>
      <c r="G6518" s="7" t="s">
        <v>240</v>
      </c>
      <c r="H6518" s="7" t="s">
        <v>12</v>
      </c>
      <c r="I6518" s="7" t="s">
        <v>12</v>
      </c>
      <c r="J6518" s="7" t="s">
        <v>12</v>
      </c>
      <c r="K6518" s="7" t="s">
        <v>12</v>
      </c>
      <c r="L6518" s="7" t="s">
        <v>12</v>
      </c>
      <c r="M6518" s="7" t="s">
        <v>12</v>
      </c>
      <c r="N6518" s="7" t="s">
        <v>12</v>
      </c>
      <c r="O6518" s="7" t="s">
        <v>12</v>
      </c>
      <c r="P6518" s="7" t="s">
        <v>12</v>
      </c>
      <c r="Q6518" s="7" t="s">
        <v>12</v>
      </c>
      <c r="R6518" s="7" t="s">
        <v>12</v>
      </c>
      <c r="S6518" s="7" t="s">
        <v>12</v>
      </c>
      <c r="T6518" s="7" t="s">
        <v>12</v>
      </c>
      <c r="U6518" s="7" t="s">
        <v>12</v>
      </c>
    </row>
    <row r="6519" spans="1:6">
      <c r="A6519" t="s">
        <v>4</v>
      </c>
      <c r="B6519" s="4" t="s">
        <v>5</v>
      </c>
      <c r="C6519" s="4" t="s">
        <v>13</v>
      </c>
      <c r="D6519" s="4" t="s">
        <v>10</v>
      </c>
      <c r="E6519" s="4" t="s">
        <v>13</v>
      </c>
      <c r="F6519" s="4" t="s">
        <v>6</v>
      </c>
      <c r="G6519" s="4" t="s">
        <v>6</v>
      </c>
      <c r="H6519" s="4" t="s">
        <v>6</v>
      </c>
      <c r="I6519" s="4" t="s">
        <v>6</v>
      </c>
      <c r="J6519" s="4" t="s">
        <v>6</v>
      </c>
      <c r="K6519" s="4" t="s">
        <v>6</v>
      </c>
      <c r="L6519" s="4" t="s">
        <v>6</v>
      </c>
      <c r="M6519" s="4" t="s">
        <v>6</v>
      </c>
      <c r="N6519" s="4" t="s">
        <v>6</v>
      </c>
      <c r="O6519" s="4" t="s">
        <v>6</v>
      </c>
      <c r="P6519" s="4" t="s">
        <v>6</v>
      </c>
      <c r="Q6519" s="4" t="s">
        <v>6</v>
      </c>
      <c r="R6519" s="4" t="s">
        <v>6</v>
      </c>
      <c r="S6519" s="4" t="s">
        <v>6</v>
      </c>
      <c r="T6519" s="4" t="s">
        <v>6</v>
      </c>
      <c r="U6519" s="4" t="s">
        <v>6</v>
      </c>
    </row>
    <row r="6520" spans="1:6">
      <c r="A6520" t="n">
        <v>54547</v>
      </c>
      <c r="B6520" s="46" t="n">
        <v>36</v>
      </c>
      <c r="C6520" s="7" t="n">
        <v>8</v>
      </c>
      <c r="D6520" s="7" t="n">
        <v>15</v>
      </c>
      <c r="E6520" s="7" t="n">
        <v>0</v>
      </c>
      <c r="F6520" s="7" t="s">
        <v>383</v>
      </c>
      <c r="G6520" s="7" t="s">
        <v>12</v>
      </c>
      <c r="H6520" s="7" t="s">
        <v>12</v>
      </c>
      <c r="I6520" s="7" t="s">
        <v>12</v>
      </c>
      <c r="J6520" s="7" t="s">
        <v>12</v>
      </c>
      <c r="K6520" s="7" t="s">
        <v>12</v>
      </c>
      <c r="L6520" s="7" t="s">
        <v>12</v>
      </c>
      <c r="M6520" s="7" t="s">
        <v>12</v>
      </c>
      <c r="N6520" s="7" t="s">
        <v>12</v>
      </c>
      <c r="O6520" s="7" t="s">
        <v>12</v>
      </c>
      <c r="P6520" s="7" t="s">
        <v>12</v>
      </c>
      <c r="Q6520" s="7" t="s">
        <v>12</v>
      </c>
      <c r="R6520" s="7" t="s">
        <v>12</v>
      </c>
      <c r="S6520" s="7" t="s">
        <v>12</v>
      </c>
      <c r="T6520" s="7" t="s">
        <v>12</v>
      </c>
      <c r="U6520" s="7" t="s">
        <v>12</v>
      </c>
    </row>
    <row r="6521" spans="1:6">
      <c r="A6521" t="s">
        <v>4</v>
      </c>
      <c r="B6521" s="4" t="s">
        <v>5</v>
      </c>
      <c r="C6521" s="4" t="s">
        <v>13</v>
      </c>
      <c r="D6521" s="4" t="s">
        <v>10</v>
      </c>
      <c r="E6521" s="4" t="s">
        <v>13</v>
      </c>
      <c r="F6521" s="4" t="s">
        <v>6</v>
      </c>
      <c r="G6521" s="4" t="s">
        <v>6</v>
      </c>
      <c r="H6521" s="4" t="s">
        <v>6</v>
      </c>
      <c r="I6521" s="4" t="s">
        <v>6</v>
      </c>
      <c r="J6521" s="4" t="s">
        <v>6</v>
      </c>
      <c r="K6521" s="4" t="s">
        <v>6</v>
      </c>
      <c r="L6521" s="4" t="s">
        <v>6</v>
      </c>
      <c r="M6521" s="4" t="s">
        <v>6</v>
      </c>
      <c r="N6521" s="4" t="s">
        <v>6</v>
      </c>
      <c r="O6521" s="4" t="s">
        <v>6</v>
      </c>
      <c r="P6521" s="4" t="s">
        <v>6</v>
      </c>
      <c r="Q6521" s="4" t="s">
        <v>6</v>
      </c>
      <c r="R6521" s="4" t="s">
        <v>6</v>
      </c>
      <c r="S6521" s="4" t="s">
        <v>6</v>
      </c>
      <c r="T6521" s="4" t="s">
        <v>6</v>
      </c>
      <c r="U6521" s="4" t="s">
        <v>6</v>
      </c>
    </row>
    <row r="6522" spans="1:6">
      <c r="A6522" t="n">
        <v>54577</v>
      </c>
      <c r="B6522" s="46" t="n">
        <v>36</v>
      </c>
      <c r="C6522" s="7" t="n">
        <v>8</v>
      </c>
      <c r="D6522" s="7" t="n">
        <v>7</v>
      </c>
      <c r="E6522" s="7" t="n">
        <v>0</v>
      </c>
      <c r="F6522" s="7" t="s">
        <v>523</v>
      </c>
      <c r="G6522" s="7" t="s">
        <v>12</v>
      </c>
      <c r="H6522" s="7" t="s">
        <v>12</v>
      </c>
      <c r="I6522" s="7" t="s">
        <v>12</v>
      </c>
      <c r="J6522" s="7" t="s">
        <v>12</v>
      </c>
      <c r="K6522" s="7" t="s">
        <v>12</v>
      </c>
      <c r="L6522" s="7" t="s">
        <v>12</v>
      </c>
      <c r="M6522" s="7" t="s">
        <v>12</v>
      </c>
      <c r="N6522" s="7" t="s">
        <v>12</v>
      </c>
      <c r="O6522" s="7" t="s">
        <v>12</v>
      </c>
      <c r="P6522" s="7" t="s">
        <v>12</v>
      </c>
      <c r="Q6522" s="7" t="s">
        <v>12</v>
      </c>
      <c r="R6522" s="7" t="s">
        <v>12</v>
      </c>
      <c r="S6522" s="7" t="s">
        <v>12</v>
      </c>
      <c r="T6522" s="7" t="s">
        <v>12</v>
      </c>
      <c r="U6522" s="7" t="s">
        <v>12</v>
      </c>
    </row>
    <row r="6523" spans="1:6">
      <c r="A6523" t="s">
        <v>4</v>
      </c>
      <c r="B6523" s="4" t="s">
        <v>5</v>
      </c>
      <c r="C6523" s="4" t="s">
        <v>13</v>
      </c>
      <c r="D6523" s="4" t="s">
        <v>10</v>
      </c>
      <c r="E6523" s="4" t="s">
        <v>13</v>
      </c>
      <c r="F6523" s="4" t="s">
        <v>6</v>
      </c>
      <c r="G6523" s="4" t="s">
        <v>6</v>
      </c>
      <c r="H6523" s="4" t="s">
        <v>6</v>
      </c>
      <c r="I6523" s="4" t="s">
        <v>6</v>
      </c>
      <c r="J6523" s="4" t="s">
        <v>6</v>
      </c>
      <c r="K6523" s="4" t="s">
        <v>6</v>
      </c>
      <c r="L6523" s="4" t="s">
        <v>6</v>
      </c>
      <c r="M6523" s="4" t="s">
        <v>6</v>
      </c>
      <c r="N6523" s="4" t="s">
        <v>6</v>
      </c>
      <c r="O6523" s="4" t="s">
        <v>6</v>
      </c>
      <c r="P6523" s="4" t="s">
        <v>6</v>
      </c>
      <c r="Q6523" s="4" t="s">
        <v>6</v>
      </c>
      <c r="R6523" s="4" t="s">
        <v>6</v>
      </c>
      <c r="S6523" s="4" t="s">
        <v>6</v>
      </c>
      <c r="T6523" s="4" t="s">
        <v>6</v>
      </c>
      <c r="U6523" s="4" t="s">
        <v>6</v>
      </c>
    </row>
    <row r="6524" spans="1:6">
      <c r="A6524" t="n">
        <v>54612</v>
      </c>
      <c r="B6524" s="46" t="n">
        <v>36</v>
      </c>
      <c r="C6524" s="7" t="n">
        <v>8</v>
      </c>
      <c r="D6524" s="7" t="n">
        <v>2</v>
      </c>
      <c r="E6524" s="7" t="n">
        <v>0</v>
      </c>
      <c r="F6524" s="7" t="s">
        <v>100</v>
      </c>
      <c r="G6524" s="7" t="s">
        <v>12</v>
      </c>
      <c r="H6524" s="7" t="s">
        <v>12</v>
      </c>
      <c r="I6524" s="7" t="s">
        <v>12</v>
      </c>
      <c r="J6524" s="7" t="s">
        <v>12</v>
      </c>
      <c r="K6524" s="7" t="s">
        <v>12</v>
      </c>
      <c r="L6524" s="7" t="s">
        <v>12</v>
      </c>
      <c r="M6524" s="7" t="s">
        <v>12</v>
      </c>
      <c r="N6524" s="7" t="s">
        <v>12</v>
      </c>
      <c r="O6524" s="7" t="s">
        <v>12</v>
      </c>
      <c r="P6524" s="7" t="s">
        <v>12</v>
      </c>
      <c r="Q6524" s="7" t="s">
        <v>12</v>
      </c>
      <c r="R6524" s="7" t="s">
        <v>12</v>
      </c>
      <c r="S6524" s="7" t="s">
        <v>12</v>
      </c>
      <c r="T6524" s="7" t="s">
        <v>12</v>
      </c>
      <c r="U6524" s="7" t="s">
        <v>12</v>
      </c>
    </row>
    <row r="6525" spans="1:6">
      <c r="A6525" t="s">
        <v>4</v>
      </c>
      <c r="B6525" s="4" t="s">
        <v>5</v>
      </c>
      <c r="C6525" s="4" t="s">
        <v>13</v>
      </c>
      <c r="D6525" s="4" t="s">
        <v>10</v>
      </c>
      <c r="E6525" s="4" t="s">
        <v>13</v>
      </c>
      <c r="F6525" s="4" t="s">
        <v>6</v>
      </c>
      <c r="G6525" s="4" t="s">
        <v>6</v>
      </c>
      <c r="H6525" s="4" t="s">
        <v>6</v>
      </c>
      <c r="I6525" s="4" t="s">
        <v>6</v>
      </c>
      <c r="J6525" s="4" t="s">
        <v>6</v>
      </c>
      <c r="K6525" s="4" t="s">
        <v>6</v>
      </c>
      <c r="L6525" s="4" t="s">
        <v>6</v>
      </c>
      <c r="M6525" s="4" t="s">
        <v>6</v>
      </c>
      <c r="N6525" s="4" t="s">
        <v>6</v>
      </c>
      <c r="O6525" s="4" t="s">
        <v>6</v>
      </c>
      <c r="P6525" s="4" t="s">
        <v>6</v>
      </c>
      <c r="Q6525" s="4" t="s">
        <v>6</v>
      </c>
      <c r="R6525" s="4" t="s">
        <v>6</v>
      </c>
      <c r="S6525" s="4" t="s">
        <v>6</v>
      </c>
      <c r="T6525" s="4" t="s">
        <v>6</v>
      </c>
      <c r="U6525" s="4" t="s">
        <v>6</v>
      </c>
    </row>
    <row r="6526" spans="1:6">
      <c r="A6526" t="n">
        <v>54645</v>
      </c>
      <c r="B6526" s="46" t="n">
        <v>36</v>
      </c>
      <c r="C6526" s="7" t="n">
        <v>8</v>
      </c>
      <c r="D6526" s="7" t="n">
        <v>4</v>
      </c>
      <c r="E6526" s="7" t="n">
        <v>0</v>
      </c>
      <c r="F6526" s="7" t="s">
        <v>524</v>
      </c>
      <c r="G6526" s="7" t="s">
        <v>100</v>
      </c>
      <c r="H6526" s="7" t="s">
        <v>12</v>
      </c>
      <c r="I6526" s="7" t="s">
        <v>12</v>
      </c>
      <c r="J6526" s="7" t="s">
        <v>12</v>
      </c>
      <c r="K6526" s="7" t="s">
        <v>12</v>
      </c>
      <c r="L6526" s="7" t="s">
        <v>12</v>
      </c>
      <c r="M6526" s="7" t="s">
        <v>12</v>
      </c>
      <c r="N6526" s="7" t="s">
        <v>12</v>
      </c>
      <c r="O6526" s="7" t="s">
        <v>12</v>
      </c>
      <c r="P6526" s="7" t="s">
        <v>12</v>
      </c>
      <c r="Q6526" s="7" t="s">
        <v>12</v>
      </c>
      <c r="R6526" s="7" t="s">
        <v>12</v>
      </c>
      <c r="S6526" s="7" t="s">
        <v>12</v>
      </c>
      <c r="T6526" s="7" t="s">
        <v>12</v>
      </c>
      <c r="U6526" s="7" t="s">
        <v>12</v>
      </c>
    </row>
    <row r="6527" spans="1:6">
      <c r="A6527" t="s">
        <v>4</v>
      </c>
      <c r="B6527" s="4" t="s">
        <v>5</v>
      </c>
      <c r="C6527" s="4" t="s">
        <v>13</v>
      </c>
    </row>
    <row r="6528" spans="1:6">
      <c r="A6528" t="n">
        <v>54689</v>
      </c>
      <c r="B6528" s="54" t="n">
        <v>116</v>
      </c>
      <c r="C6528" s="7" t="n">
        <v>0</v>
      </c>
    </row>
    <row r="6529" spans="1:21">
      <c r="A6529" t="s">
        <v>4</v>
      </c>
      <c r="B6529" s="4" t="s">
        <v>5</v>
      </c>
      <c r="C6529" s="4" t="s">
        <v>13</v>
      </c>
      <c r="D6529" s="4" t="s">
        <v>10</v>
      </c>
    </row>
    <row r="6530" spans="1:21">
      <c r="A6530" t="n">
        <v>54691</v>
      </c>
      <c r="B6530" s="54" t="n">
        <v>116</v>
      </c>
      <c r="C6530" s="7" t="n">
        <v>2</v>
      </c>
      <c r="D6530" s="7" t="n">
        <v>1</v>
      </c>
    </row>
    <row r="6531" spans="1:21">
      <c r="A6531" t="s">
        <v>4</v>
      </c>
      <c r="B6531" s="4" t="s">
        <v>5</v>
      </c>
      <c r="C6531" s="4" t="s">
        <v>13</v>
      </c>
      <c r="D6531" s="4" t="s">
        <v>9</v>
      </c>
    </row>
    <row r="6532" spans="1:21">
      <c r="A6532" t="n">
        <v>54695</v>
      </c>
      <c r="B6532" s="54" t="n">
        <v>116</v>
      </c>
      <c r="C6532" s="7" t="n">
        <v>5</v>
      </c>
      <c r="D6532" s="7" t="n">
        <v>1120403456</v>
      </c>
    </row>
    <row r="6533" spans="1:21">
      <c r="A6533" t="s">
        <v>4</v>
      </c>
      <c r="B6533" s="4" t="s">
        <v>5</v>
      </c>
      <c r="C6533" s="4" t="s">
        <v>13</v>
      </c>
      <c r="D6533" s="4" t="s">
        <v>10</v>
      </c>
    </row>
    <row r="6534" spans="1:21">
      <c r="A6534" t="n">
        <v>54701</v>
      </c>
      <c r="B6534" s="54" t="n">
        <v>116</v>
      </c>
      <c r="C6534" s="7" t="n">
        <v>6</v>
      </c>
      <c r="D6534" s="7" t="n">
        <v>1</v>
      </c>
    </row>
    <row r="6535" spans="1:21">
      <c r="A6535" t="s">
        <v>4</v>
      </c>
      <c r="B6535" s="4" t="s">
        <v>5</v>
      </c>
      <c r="C6535" s="4" t="s">
        <v>10</v>
      </c>
      <c r="D6535" s="4" t="s">
        <v>22</v>
      </c>
      <c r="E6535" s="4" t="s">
        <v>22</v>
      </c>
      <c r="F6535" s="4" t="s">
        <v>22</v>
      </c>
      <c r="G6535" s="4" t="s">
        <v>22</v>
      </c>
    </row>
    <row r="6536" spans="1:21">
      <c r="A6536" t="n">
        <v>54705</v>
      </c>
      <c r="B6536" s="43" t="n">
        <v>46</v>
      </c>
      <c r="C6536" s="7" t="n">
        <v>0</v>
      </c>
      <c r="D6536" s="7" t="n">
        <v>88.9499969482422</v>
      </c>
      <c r="E6536" s="7" t="n">
        <v>36.0499992370605</v>
      </c>
      <c r="F6536" s="7" t="n">
        <v>-233.5</v>
      </c>
      <c r="G6536" s="7" t="n">
        <v>0</v>
      </c>
    </row>
    <row r="6537" spans="1:21">
      <c r="A6537" t="s">
        <v>4</v>
      </c>
      <c r="B6537" s="4" t="s">
        <v>5</v>
      </c>
      <c r="C6537" s="4" t="s">
        <v>10</v>
      </c>
      <c r="D6537" s="4" t="s">
        <v>22</v>
      </c>
      <c r="E6537" s="4" t="s">
        <v>22</v>
      </c>
      <c r="F6537" s="4" t="s">
        <v>22</v>
      </c>
      <c r="G6537" s="4" t="s">
        <v>22</v>
      </c>
    </row>
    <row r="6538" spans="1:21">
      <c r="A6538" t="n">
        <v>54724</v>
      </c>
      <c r="B6538" s="43" t="n">
        <v>46</v>
      </c>
      <c r="C6538" s="7" t="n">
        <v>16</v>
      </c>
      <c r="D6538" s="7" t="n">
        <v>90.3000030517578</v>
      </c>
      <c r="E6538" s="7" t="n">
        <v>36.060001373291</v>
      </c>
      <c r="F6538" s="7" t="n">
        <v>-235.699996948242</v>
      </c>
      <c r="G6538" s="7" t="n">
        <v>0</v>
      </c>
    </row>
    <row r="6539" spans="1:21">
      <c r="A6539" t="s">
        <v>4</v>
      </c>
      <c r="B6539" s="4" t="s">
        <v>5</v>
      </c>
      <c r="C6539" s="4" t="s">
        <v>10</v>
      </c>
      <c r="D6539" s="4" t="s">
        <v>22</v>
      </c>
      <c r="E6539" s="4" t="s">
        <v>22</v>
      </c>
      <c r="F6539" s="4" t="s">
        <v>22</v>
      </c>
      <c r="G6539" s="4" t="s">
        <v>22</v>
      </c>
    </row>
    <row r="6540" spans="1:21">
      <c r="A6540" t="n">
        <v>54743</v>
      </c>
      <c r="B6540" s="43" t="n">
        <v>46</v>
      </c>
      <c r="C6540" s="7" t="n">
        <v>4</v>
      </c>
      <c r="D6540" s="7" t="n">
        <v>87.4499969482422</v>
      </c>
      <c r="E6540" s="7" t="n">
        <v>36.060001373291</v>
      </c>
      <c r="F6540" s="7" t="n">
        <v>-234.5</v>
      </c>
      <c r="G6540" s="7" t="n">
        <v>0</v>
      </c>
    </row>
    <row r="6541" spans="1:21">
      <c r="A6541" t="s">
        <v>4</v>
      </c>
      <c r="B6541" s="4" t="s">
        <v>5</v>
      </c>
      <c r="C6541" s="4" t="s">
        <v>10</v>
      </c>
      <c r="D6541" s="4" t="s">
        <v>22</v>
      </c>
      <c r="E6541" s="4" t="s">
        <v>22</v>
      </c>
      <c r="F6541" s="4" t="s">
        <v>22</v>
      </c>
      <c r="G6541" s="4" t="s">
        <v>22</v>
      </c>
    </row>
    <row r="6542" spans="1:21">
      <c r="A6542" t="n">
        <v>54762</v>
      </c>
      <c r="B6542" s="43" t="n">
        <v>46</v>
      </c>
      <c r="C6542" s="7" t="n">
        <v>2</v>
      </c>
      <c r="D6542" s="7" t="n">
        <v>88.3499984741211</v>
      </c>
      <c r="E6542" s="7" t="n">
        <v>36.060001373291</v>
      </c>
      <c r="F6542" s="7" t="n">
        <v>-235.199996948242</v>
      </c>
      <c r="G6542" s="7" t="n">
        <v>0</v>
      </c>
    </row>
    <row r="6543" spans="1:21">
      <c r="A6543" t="s">
        <v>4</v>
      </c>
      <c r="B6543" s="4" t="s">
        <v>5</v>
      </c>
      <c r="C6543" s="4" t="s">
        <v>10</v>
      </c>
      <c r="D6543" s="4" t="s">
        <v>22</v>
      </c>
      <c r="E6543" s="4" t="s">
        <v>22</v>
      </c>
      <c r="F6543" s="4" t="s">
        <v>22</v>
      </c>
      <c r="G6543" s="4" t="s">
        <v>22</v>
      </c>
    </row>
    <row r="6544" spans="1:21">
      <c r="A6544" t="n">
        <v>54781</v>
      </c>
      <c r="B6544" s="43" t="n">
        <v>46</v>
      </c>
      <c r="C6544" s="7" t="n">
        <v>7</v>
      </c>
      <c r="D6544" s="7" t="n">
        <v>90.4000015258789</v>
      </c>
      <c r="E6544" s="7" t="n">
        <v>36.060001373291</v>
      </c>
      <c r="F6544" s="7" t="n">
        <v>-234.25</v>
      </c>
      <c r="G6544" s="7" t="n">
        <v>0</v>
      </c>
    </row>
    <row r="6545" spans="1:7">
      <c r="A6545" t="s">
        <v>4</v>
      </c>
      <c r="B6545" s="4" t="s">
        <v>5</v>
      </c>
      <c r="C6545" s="4" t="s">
        <v>10</v>
      </c>
      <c r="D6545" s="4" t="s">
        <v>22</v>
      </c>
      <c r="E6545" s="4" t="s">
        <v>22</v>
      </c>
      <c r="F6545" s="4" t="s">
        <v>22</v>
      </c>
      <c r="G6545" s="4" t="s">
        <v>22</v>
      </c>
    </row>
    <row r="6546" spans="1:7">
      <c r="A6546" t="n">
        <v>54800</v>
      </c>
      <c r="B6546" s="43" t="n">
        <v>46</v>
      </c>
      <c r="C6546" s="7" t="n">
        <v>15</v>
      </c>
      <c r="D6546" s="7" t="n">
        <v>89.25</v>
      </c>
      <c r="E6546" s="7" t="n">
        <v>36.060001373291</v>
      </c>
      <c r="F6546" s="7" t="n">
        <v>-236.199996948242</v>
      </c>
      <c r="G6546" s="7" t="n">
        <v>0</v>
      </c>
    </row>
    <row r="6547" spans="1:7">
      <c r="A6547" t="s">
        <v>4</v>
      </c>
      <c r="B6547" s="4" t="s">
        <v>5</v>
      </c>
      <c r="C6547" s="4" t="s">
        <v>10</v>
      </c>
      <c r="D6547" s="4" t="s">
        <v>22</v>
      </c>
      <c r="E6547" s="4" t="s">
        <v>22</v>
      </c>
      <c r="F6547" s="4" t="s">
        <v>22</v>
      </c>
      <c r="G6547" s="4" t="s">
        <v>22</v>
      </c>
    </row>
    <row r="6548" spans="1:7">
      <c r="A6548" t="n">
        <v>54819</v>
      </c>
      <c r="B6548" s="43" t="n">
        <v>46</v>
      </c>
      <c r="C6548" s="7" t="n">
        <v>7032</v>
      </c>
      <c r="D6548" s="7" t="n">
        <v>88.5500030517578</v>
      </c>
      <c r="E6548" s="7" t="n">
        <v>36.060001373291</v>
      </c>
      <c r="F6548" s="7" t="n">
        <v>-234.300003051758</v>
      </c>
      <c r="G6548" s="7" t="n">
        <v>0</v>
      </c>
    </row>
    <row r="6549" spans="1:7">
      <c r="A6549" t="s">
        <v>4</v>
      </c>
      <c r="B6549" s="4" t="s">
        <v>5</v>
      </c>
      <c r="C6549" s="4" t="s">
        <v>10</v>
      </c>
      <c r="D6549" s="4" t="s">
        <v>22</v>
      </c>
      <c r="E6549" s="4" t="s">
        <v>22</v>
      </c>
      <c r="F6549" s="4" t="s">
        <v>22</v>
      </c>
      <c r="G6549" s="4" t="s">
        <v>22</v>
      </c>
    </row>
    <row r="6550" spans="1:7">
      <c r="A6550" t="n">
        <v>54838</v>
      </c>
      <c r="B6550" s="43" t="n">
        <v>46</v>
      </c>
      <c r="C6550" s="7" t="n">
        <v>7033</v>
      </c>
      <c r="D6550" s="7" t="n">
        <v>89</v>
      </c>
      <c r="E6550" s="7" t="n">
        <v>36.060001373291</v>
      </c>
      <c r="F6550" s="7" t="n">
        <v>-238</v>
      </c>
      <c r="G6550" s="7" t="n">
        <v>0</v>
      </c>
    </row>
    <row r="6551" spans="1:7">
      <c r="A6551" t="s">
        <v>4</v>
      </c>
      <c r="B6551" s="4" t="s">
        <v>5</v>
      </c>
      <c r="C6551" s="4" t="s">
        <v>10</v>
      </c>
      <c r="D6551" s="4" t="s">
        <v>9</v>
      </c>
      <c r="E6551" s="4" t="s">
        <v>9</v>
      </c>
      <c r="F6551" s="4" t="s">
        <v>9</v>
      </c>
      <c r="G6551" s="4" t="s">
        <v>9</v>
      </c>
      <c r="H6551" s="4" t="s">
        <v>10</v>
      </c>
      <c r="I6551" s="4" t="s">
        <v>13</v>
      </c>
    </row>
    <row r="6552" spans="1:7">
      <c r="A6552" t="n">
        <v>54857</v>
      </c>
      <c r="B6552" s="72" t="n">
        <v>66</v>
      </c>
      <c r="C6552" s="7" t="n">
        <v>0</v>
      </c>
      <c r="D6552" s="7" t="n">
        <v>1065353216</v>
      </c>
      <c r="E6552" s="7" t="n">
        <v>1065353216</v>
      </c>
      <c r="F6552" s="7" t="n">
        <v>1065353216</v>
      </c>
      <c r="G6552" s="7" t="n">
        <v>0</v>
      </c>
      <c r="H6552" s="7" t="n">
        <v>0</v>
      </c>
      <c r="I6552" s="7" t="n">
        <v>0</v>
      </c>
    </row>
    <row r="6553" spans="1:7">
      <c r="A6553" t="s">
        <v>4</v>
      </c>
      <c r="B6553" s="4" t="s">
        <v>5</v>
      </c>
      <c r="C6553" s="4" t="s">
        <v>10</v>
      </c>
      <c r="D6553" s="4" t="s">
        <v>9</v>
      </c>
      <c r="E6553" s="4" t="s">
        <v>9</v>
      </c>
      <c r="F6553" s="4" t="s">
        <v>9</v>
      </c>
      <c r="G6553" s="4" t="s">
        <v>9</v>
      </c>
      <c r="H6553" s="4" t="s">
        <v>10</v>
      </c>
      <c r="I6553" s="4" t="s">
        <v>13</v>
      </c>
    </row>
    <row r="6554" spans="1:7">
      <c r="A6554" t="n">
        <v>54879</v>
      </c>
      <c r="B6554" s="72" t="n">
        <v>66</v>
      </c>
      <c r="C6554" s="7" t="n">
        <v>16</v>
      </c>
      <c r="D6554" s="7" t="n">
        <v>1065353216</v>
      </c>
      <c r="E6554" s="7" t="n">
        <v>1065353216</v>
      </c>
      <c r="F6554" s="7" t="n">
        <v>1065353216</v>
      </c>
      <c r="G6554" s="7" t="n">
        <v>0</v>
      </c>
      <c r="H6554" s="7" t="n">
        <v>0</v>
      </c>
      <c r="I6554" s="7" t="n">
        <v>0</v>
      </c>
    </row>
    <row r="6555" spans="1:7">
      <c r="A6555" t="s">
        <v>4</v>
      </c>
      <c r="B6555" s="4" t="s">
        <v>5</v>
      </c>
      <c r="C6555" s="4" t="s">
        <v>10</v>
      </c>
      <c r="D6555" s="4" t="s">
        <v>9</v>
      </c>
      <c r="E6555" s="4" t="s">
        <v>9</v>
      </c>
      <c r="F6555" s="4" t="s">
        <v>9</v>
      </c>
      <c r="G6555" s="4" t="s">
        <v>9</v>
      </c>
      <c r="H6555" s="4" t="s">
        <v>10</v>
      </c>
      <c r="I6555" s="4" t="s">
        <v>13</v>
      </c>
    </row>
    <row r="6556" spans="1:7">
      <c r="A6556" t="n">
        <v>54901</v>
      </c>
      <c r="B6556" s="72" t="n">
        <v>66</v>
      </c>
      <c r="C6556" s="7" t="n">
        <v>4</v>
      </c>
      <c r="D6556" s="7" t="n">
        <v>1065353216</v>
      </c>
      <c r="E6556" s="7" t="n">
        <v>1065353216</v>
      </c>
      <c r="F6556" s="7" t="n">
        <v>1065353216</v>
      </c>
      <c r="G6556" s="7" t="n">
        <v>0</v>
      </c>
      <c r="H6556" s="7" t="n">
        <v>0</v>
      </c>
      <c r="I6556" s="7" t="n">
        <v>0</v>
      </c>
    </row>
    <row r="6557" spans="1:7">
      <c r="A6557" t="s">
        <v>4</v>
      </c>
      <c r="B6557" s="4" t="s">
        <v>5</v>
      </c>
      <c r="C6557" s="4" t="s">
        <v>10</v>
      </c>
      <c r="D6557" s="4" t="s">
        <v>9</v>
      </c>
      <c r="E6557" s="4" t="s">
        <v>9</v>
      </c>
      <c r="F6557" s="4" t="s">
        <v>9</v>
      </c>
      <c r="G6557" s="4" t="s">
        <v>9</v>
      </c>
      <c r="H6557" s="4" t="s">
        <v>10</v>
      </c>
      <c r="I6557" s="4" t="s">
        <v>13</v>
      </c>
    </row>
    <row r="6558" spans="1:7">
      <c r="A6558" t="n">
        <v>54923</v>
      </c>
      <c r="B6558" s="72" t="n">
        <v>66</v>
      </c>
      <c r="C6558" s="7" t="n">
        <v>2</v>
      </c>
      <c r="D6558" s="7" t="n">
        <v>1065353216</v>
      </c>
      <c r="E6558" s="7" t="n">
        <v>1065353216</v>
      </c>
      <c r="F6558" s="7" t="n">
        <v>1065353216</v>
      </c>
      <c r="G6558" s="7" t="n">
        <v>0</v>
      </c>
      <c r="H6558" s="7" t="n">
        <v>0</v>
      </c>
      <c r="I6558" s="7" t="n">
        <v>0</v>
      </c>
    </row>
    <row r="6559" spans="1:7">
      <c r="A6559" t="s">
        <v>4</v>
      </c>
      <c r="B6559" s="4" t="s">
        <v>5</v>
      </c>
      <c r="C6559" s="4" t="s">
        <v>10</v>
      </c>
      <c r="D6559" s="4" t="s">
        <v>9</v>
      </c>
      <c r="E6559" s="4" t="s">
        <v>9</v>
      </c>
      <c r="F6559" s="4" t="s">
        <v>9</v>
      </c>
      <c r="G6559" s="4" t="s">
        <v>9</v>
      </c>
      <c r="H6559" s="4" t="s">
        <v>10</v>
      </c>
      <c r="I6559" s="4" t="s">
        <v>13</v>
      </c>
    </row>
    <row r="6560" spans="1:7">
      <c r="A6560" t="n">
        <v>54945</v>
      </c>
      <c r="B6560" s="72" t="n">
        <v>66</v>
      </c>
      <c r="C6560" s="7" t="n">
        <v>7</v>
      </c>
      <c r="D6560" s="7" t="n">
        <v>1065353216</v>
      </c>
      <c r="E6560" s="7" t="n">
        <v>1065353216</v>
      </c>
      <c r="F6560" s="7" t="n">
        <v>1065353216</v>
      </c>
      <c r="G6560" s="7" t="n">
        <v>0</v>
      </c>
      <c r="H6560" s="7" t="n">
        <v>0</v>
      </c>
      <c r="I6560" s="7" t="n">
        <v>0</v>
      </c>
    </row>
    <row r="6561" spans="1:9">
      <c r="A6561" t="s">
        <v>4</v>
      </c>
      <c r="B6561" s="4" t="s">
        <v>5</v>
      </c>
      <c r="C6561" s="4" t="s">
        <v>10</v>
      </c>
      <c r="D6561" s="4" t="s">
        <v>9</v>
      </c>
      <c r="E6561" s="4" t="s">
        <v>9</v>
      </c>
      <c r="F6561" s="4" t="s">
        <v>9</v>
      </c>
      <c r="G6561" s="4" t="s">
        <v>9</v>
      </c>
      <c r="H6561" s="4" t="s">
        <v>10</v>
      </c>
      <c r="I6561" s="4" t="s">
        <v>13</v>
      </c>
    </row>
    <row r="6562" spans="1:9">
      <c r="A6562" t="n">
        <v>54967</v>
      </c>
      <c r="B6562" s="72" t="n">
        <v>66</v>
      </c>
      <c r="C6562" s="7" t="n">
        <v>15</v>
      </c>
      <c r="D6562" s="7" t="n">
        <v>1065353216</v>
      </c>
      <c r="E6562" s="7" t="n">
        <v>1065353216</v>
      </c>
      <c r="F6562" s="7" t="n">
        <v>1065353216</v>
      </c>
      <c r="G6562" s="7" t="n">
        <v>0</v>
      </c>
      <c r="H6562" s="7" t="n">
        <v>0</v>
      </c>
      <c r="I6562" s="7" t="n">
        <v>0</v>
      </c>
    </row>
    <row r="6563" spans="1:9">
      <c r="A6563" t="s">
        <v>4</v>
      </c>
      <c r="B6563" s="4" t="s">
        <v>5</v>
      </c>
      <c r="C6563" s="4" t="s">
        <v>10</v>
      </c>
      <c r="D6563" s="4" t="s">
        <v>9</v>
      </c>
      <c r="E6563" s="4" t="s">
        <v>9</v>
      </c>
      <c r="F6563" s="4" t="s">
        <v>9</v>
      </c>
      <c r="G6563" s="4" t="s">
        <v>9</v>
      </c>
      <c r="H6563" s="4" t="s">
        <v>10</v>
      </c>
      <c r="I6563" s="4" t="s">
        <v>13</v>
      </c>
    </row>
    <row r="6564" spans="1:9">
      <c r="A6564" t="n">
        <v>54989</v>
      </c>
      <c r="B6564" s="72" t="n">
        <v>66</v>
      </c>
      <c r="C6564" s="7" t="n">
        <v>7032</v>
      </c>
      <c r="D6564" s="7" t="n">
        <v>1065353216</v>
      </c>
      <c r="E6564" s="7" t="n">
        <v>1065353216</v>
      </c>
      <c r="F6564" s="7" t="n">
        <v>1065353216</v>
      </c>
      <c r="G6564" s="7" t="n">
        <v>0</v>
      </c>
      <c r="H6564" s="7" t="n">
        <v>0</v>
      </c>
      <c r="I6564" s="7" t="n">
        <v>0</v>
      </c>
    </row>
    <row r="6565" spans="1:9">
      <c r="A6565" t="s">
        <v>4</v>
      </c>
      <c r="B6565" s="4" t="s">
        <v>5</v>
      </c>
      <c r="C6565" s="4" t="s">
        <v>10</v>
      </c>
      <c r="D6565" s="4" t="s">
        <v>9</v>
      </c>
      <c r="E6565" s="4" t="s">
        <v>9</v>
      </c>
      <c r="F6565" s="4" t="s">
        <v>9</v>
      </c>
      <c r="G6565" s="4" t="s">
        <v>9</v>
      </c>
      <c r="H6565" s="4" t="s">
        <v>10</v>
      </c>
      <c r="I6565" s="4" t="s">
        <v>13</v>
      </c>
    </row>
    <row r="6566" spans="1:9">
      <c r="A6566" t="n">
        <v>55011</v>
      </c>
      <c r="B6566" s="72" t="n">
        <v>66</v>
      </c>
      <c r="C6566" s="7" t="n">
        <v>7033</v>
      </c>
      <c r="D6566" s="7" t="n">
        <v>1065353216</v>
      </c>
      <c r="E6566" s="7" t="n">
        <v>1065353216</v>
      </c>
      <c r="F6566" s="7" t="n">
        <v>1065353216</v>
      </c>
      <c r="G6566" s="7" t="n">
        <v>0</v>
      </c>
      <c r="H6566" s="7" t="n">
        <v>0</v>
      </c>
      <c r="I6566" s="7" t="n">
        <v>0</v>
      </c>
    </row>
    <row r="6567" spans="1:9">
      <c r="A6567" t="s">
        <v>4</v>
      </c>
      <c r="B6567" s="4" t="s">
        <v>5</v>
      </c>
      <c r="C6567" s="4" t="s">
        <v>13</v>
      </c>
      <c r="D6567" s="4" t="s">
        <v>13</v>
      </c>
      <c r="E6567" s="4" t="s">
        <v>22</v>
      </c>
      <c r="F6567" s="4" t="s">
        <v>22</v>
      </c>
      <c r="G6567" s="4" t="s">
        <v>22</v>
      </c>
      <c r="H6567" s="4" t="s">
        <v>10</v>
      </c>
    </row>
    <row r="6568" spans="1:9">
      <c r="A6568" t="n">
        <v>55033</v>
      </c>
      <c r="B6568" s="32" t="n">
        <v>45</v>
      </c>
      <c r="C6568" s="7" t="n">
        <v>2</v>
      </c>
      <c r="D6568" s="7" t="n">
        <v>3</v>
      </c>
      <c r="E6568" s="7" t="n">
        <v>89</v>
      </c>
      <c r="F6568" s="7" t="n">
        <v>38.5</v>
      </c>
      <c r="G6568" s="7" t="n">
        <v>-235.5</v>
      </c>
      <c r="H6568" s="7" t="n">
        <v>0</v>
      </c>
    </row>
    <row r="6569" spans="1:9">
      <c r="A6569" t="s">
        <v>4</v>
      </c>
      <c r="B6569" s="4" t="s">
        <v>5</v>
      </c>
      <c r="C6569" s="4" t="s">
        <v>13</v>
      </c>
      <c r="D6569" s="4" t="s">
        <v>13</v>
      </c>
      <c r="E6569" s="4" t="s">
        <v>22</v>
      </c>
      <c r="F6569" s="4" t="s">
        <v>22</v>
      </c>
      <c r="G6569" s="4" t="s">
        <v>22</v>
      </c>
      <c r="H6569" s="4" t="s">
        <v>10</v>
      </c>
      <c r="I6569" s="4" t="s">
        <v>13</v>
      </c>
    </row>
    <row r="6570" spans="1:9">
      <c r="A6570" t="n">
        <v>55050</v>
      </c>
      <c r="B6570" s="32" t="n">
        <v>45</v>
      </c>
      <c r="C6570" s="7" t="n">
        <v>4</v>
      </c>
      <c r="D6570" s="7" t="n">
        <v>3</v>
      </c>
      <c r="E6570" s="7" t="n">
        <v>50</v>
      </c>
      <c r="F6570" s="7" t="n">
        <v>43</v>
      </c>
      <c r="G6570" s="7" t="n">
        <v>0</v>
      </c>
      <c r="H6570" s="7" t="n">
        <v>0</v>
      </c>
      <c r="I6570" s="7" t="n">
        <v>0</v>
      </c>
    </row>
    <row r="6571" spans="1:9">
      <c r="A6571" t="s">
        <v>4</v>
      </c>
      <c r="B6571" s="4" t="s">
        <v>5</v>
      </c>
      <c r="C6571" s="4" t="s">
        <v>13</v>
      </c>
      <c r="D6571" s="4" t="s">
        <v>13</v>
      </c>
      <c r="E6571" s="4" t="s">
        <v>22</v>
      </c>
      <c r="F6571" s="4" t="s">
        <v>10</v>
      </c>
    </row>
    <row r="6572" spans="1:9">
      <c r="A6572" t="n">
        <v>55068</v>
      </c>
      <c r="B6572" s="32" t="n">
        <v>45</v>
      </c>
      <c r="C6572" s="7" t="n">
        <v>5</v>
      </c>
      <c r="D6572" s="7" t="n">
        <v>3</v>
      </c>
      <c r="E6572" s="7" t="n">
        <v>25</v>
      </c>
      <c r="F6572" s="7" t="n">
        <v>0</v>
      </c>
    </row>
    <row r="6573" spans="1:9">
      <c r="A6573" t="s">
        <v>4</v>
      </c>
      <c r="B6573" s="4" t="s">
        <v>5</v>
      </c>
      <c r="C6573" s="4" t="s">
        <v>13</v>
      </c>
      <c r="D6573" s="4" t="s">
        <v>13</v>
      </c>
      <c r="E6573" s="4" t="s">
        <v>22</v>
      </c>
      <c r="F6573" s="4" t="s">
        <v>10</v>
      </c>
    </row>
    <row r="6574" spans="1:9">
      <c r="A6574" t="n">
        <v>55077</v>
      </c>
      <c r="B6574" s="32" t="n">
        <v>45</v>
      </c>
      <c r="C6574" s="7" t="n">
        <v>11</v>
      </c>
      <c r="D6574" s="7" t="n">
        <v>3</v>
      </c>
      <c r="E6574" s="7" t="n">
        <v>38.2999992370605</v>
      </c>
      <c r="F6574" s="7" t="n">
        <v>0</v>
      </c>
    </row>
    <row r="6575" spans="1:9">
      <c r="A6575" t="s">
        <v>4</v>
      </c>
      <c r="B6575" s="4" t="s">
        <v>5</v>
      </c>
      <c r="C6575" s="4" t="s">
        <v>13</v>
      </c>
      <c r="D6575" s="4" t="s">
        <v>10</v>
      </c>
      <c r="E6575" s="4" t="s">
        <v>10</v>
      </c>
      <c r="F6575" s="4" t="s">
        <v>9</v>
      </c>
    </row>
    <row r="6576" spans="1:9">
      <c r="A6576" t="n">
        <v>55086</v>
      </c>
      <c r="B6576" s="64" t="n">
        <v>84</v>
      </c>
      <c r="C6576" s="7" t="n">
        <v>0</v>
      </c>
      <c r="D6576" s="7" t="n">
        <v>0</v>
      </c>
      <c r="E6576" s="7" t="n">
        <v>0</v>
      </c>
      <c r="F6576" s="7" t="n">
        <v>1036831949</v>
      </c>
    </row>
    <row r="6577" spans="1:9">
      <c r="A6577" t="s">
        <v>4</v>
      </c>
      <c r="B6577" s="4" t="s">
        <v>5</v>
      </c>
      <c r="C6577" s="4" t="s">
        <v>13</v>
      </c>
      <c r="D6577" s="4" t="s">
        <v>13</v>
      </c>
      <c r="E6577" s="4" t="s">
        <v>22</v>
      </c>
      <c r="F6577" s="4" t="s">
        <v>22</v>
      </c>
      <c r="G6577" s="4" t="s">
        <v>22</v>
      </c>
      <c r="H6577" s="4" t="s">
        <v>10</v>
      </c>
      <c r="I6577" s="4" t="s">
        <v>13</v>
      </c>
    </row>
    <row r="6578" spans="1:9">
      <c r="A6578" t="n">
        <v>55096</v>
      </c>
      <c r="B6578" s="32" t="n">
        <v>45</v>
      </c>
      <c r="C6578" s="7" t="n">
        <v>4</v>
      </c>
      <c r="D6578" s="7" t="n">
        <v>3</v>
      </c>
      <c r="E6578" s="7" t="n">
        <v>40</v>
      </c>
      <c r="F6578" s="7" t="n">
        <v>-43</v>
      </c>
      <c r="G6578" s="7" t="n">
        <v>0</v>
      </c>
      <c r="H6578" s="7" t="n">
        <v>8000</v>
      </c>
      <c r="I6578" s="7" t="n">
        <v>0</v>
      </c>
    </row>
    <row r="6579" spans="1:9">
      <c r="A6579" t="s">
        <v>4</v>
      </c>
      <c r="B6579" s="4" t="s">
        <v>5</v>
      </c>
      <c r="C6579" s="4" t="s">
        <v>13</v>
      </c>
      <c r="D6579" s="4" t="s">
        <v>13</v>
      </c>
      <c r="E6579" s="4" t="s">
        <v>22</v>
      </c>
      <c r="F6579" s="4" t="s">
        <v>10</v>
      </c>
    </row>
    <row r="6580" spans="1:9">
      <c r="A6580" t="n">
        <v>55114</v>
      </c>
      <c r="B6580" s="32" t="n">
        <v>45</v>
      </c>
      <c r="C6580" s="7" t="n">
        <v>5</v>
      </c>
      <c r="D6580" s="7" t="n">
        <v>3</v>
      </c>
      <c r="E6580" s="7" t="n">
        <v>13.5</v>
      </c>
      <c r="F6580" s="7" t="n">
        <v>8000</v>
      </c>
    </row>
    <row r="6581" spans="1:9">
      <c r="A6581" t="s">
        <v>4</v>
      </c>
      <c r="B6581" s="4" t="s">
        <v>5</v>
      </c>
      <c r="C6581" s="4" t="s">
        <v>10</v>
      </c>
      <c r="D6581" s="4" t="s">
        <v>13</v>
      </c>
      <c r="E6581" s="4" t="s">
        <v>6</v>
      </c>
      <c r="F6581" s="4" t="s">
        <v>22</v>
      </c>
      <c r="G6581" s="4" t="s">
        <v>22</v>
      </c>
      <c r="H6581" s="4" t="s">
        <v>22</v>
      </c>
    </row>
    <row r="6582" spans="1:9">
      <c r="A6582" t="n">
        <v>55123</v>
      </c>
      <c r="B6582" s="47" t="n">
        <v>48</v>
      </c>
      <c r="C6582" s="7" t="n">
        <v>2</v>
      </c>
      <c r="D6582" s="7" t="n">
        <v>0</v>
      </c>
      <c r="E6582" s="7" t="s">
        <v>100</v>
      </c>
      <c r="F6582" s="7" t="n">
        <v>-1</v>
      </c>
      <c r="G6582" s="7" t="n">
        <v>1</v>
      </c>
      <c r="H6582" s="7" t="n">
        <v>1.40129846432482e-45</v>
      </c>
    </row>
    <row r="6583" spans="1:9">
      <c r="A6583" t="s">
        <v>4</v>
      </c>
      <c r="B6583" s="4" t="s">
        <v>5</v>
      </c>
      <c r="C6583" s="4" t="s">
        <v>10</v>
      </c>
      <c r="D6583" s="4" t="s">
        <v>13</v>
      </c>
      <c r="E6583" s="4" t="s">
        <v>6</v>
      </c>
      <c r="F6583" s="4" t="s">
        <v>22</v>
      </c>
      <c r="G6583" s="4" t="s">
        <v>22</v>
      </c>
      <c r="H6583" s="4" t="s">
        <v>22</v>
      </c>
    </row>
    <row r="6584" spans="1:9">
      <c r="A6584" t="n">
        <v>55152</v>
      </c>
      <c r="B6584" s="47" t="n">
        <v>48</v>
      </c>
      <c r="C6584" s="7" t="n">
        <v>4</v>
      </c>
      <c r="D6584" s="7" t="n">
        <v>0</v>
      </c>
      <c r="E6584" s="7" t="s">
        <v>524</v>
      </c>
      <c r="F6584" s="7" t="n">
        <v>-1</v>
      </c>
      <c r="G6584" s="7" t="n">
        <v>1</v>
      </c>
      <c r="H6584" s="7" t="n">
        <v>1.40129846432482e-45</v>
      </c>
    </row>
    <row r="6585" spans="1:9">
      <c r="A6585" t="s">
        <v>4</v>
      </c>
      <c r="B6585" s="4" t="s">
        <v>5</v>
      </c>
      <c r="C6585" s="4" t="s">
        <v>13</v>
      </c>
      <c r="D6585" s="4" t="s">
        <v>10</v>
      </c>
      <c r="E6585" s="4" t="s">
        <v>22</v>
      </c>
    </row>
    <row r="6586" spans="1:9">
      <c r="A6586" t="n">
        <v>55180</v>
      </c>
      <c r="B6586" s="34" t="n">
        <v>58</v>
      </c>
      <c r="C6586" s="7" t="n">
        <v>100</v>
      </c>
      <c r="D6586" s="7" t="n">
        <v>1000</v>
      </c>
      <c r="E6586" s="7" t="n">
        <v>1</v>
      </c>
    </row>
    <row r="6587" spans="1:9">
      <c r="A6587" t="s">
        <v>4</v>
      </c>
      <c r="B6587" s="4" t="s">
        <v>5</v>
      </c>
      <c r="C6587" s="4" t="s">
        <v>13</v>
      </c>
      <c r="D6587" s="4" t="s">
        <v>10</v>
      </c>
    </row>
    <row r="6588" spans="1:9">
      <c r="A6588" t="n">
        <v>55188</v>
      </c>
      <c r="B6588" s="34" t="n">
        <v>58</v>
      </c>
      <c r="C6588" s="7" t="n">
        <v>255</v>
      </c>
      <c r="D6588" s="7" t="n">
        <v>0</v>
      </c>
    </row>
    <row r="6589" spans="1:9">
      <c r="A6589" t="s">
        <v>4</v>
      </c>
      <c r="B6589" s="4" t="s">
        <v>5</v>
      </c>
      <c r="C6589" s="4" t="s">
        <v>13</v>
      </c>
      <c r="D6589" s="4" t="s">
        <v>10</v>
      </c>
      <c r="E6589" s="4" t="s">
        <v>10</v>
      </c>
      <c r="F6589" s="4" t="s">
        <v>10</v>
      </c>
      <c r="G6589" s="4" t="s">
        <v>10</v>
      </c>
      <c r="H6589" s="4" t="s">
        <v>10</v>
      </c>
      <c r="I6589" s="4" t="s">
        <v>6</v>
      </c>
      <c r="J6589" s="4" t="s">
        <v>22</v>
      </c>
      <c r="K6589" s="4" t="s">
        <v>22</v>
      </c>
      <c r="L6589" s="4" t="s">
        <v>22</v>
      </c>
      <c r="M6589" s="4" t="s">
        <v>9</v>
      </c>
      <c r="N6589" s="4" t="s">
        <v>9</v>
      </c>
      <c r="O6589" s="4" t="s">
        <v>22</v>
      </c>
      <c r="P6589" s="4" t="s">
        <v>22</v>
      </c>
      <c r="Q6589" s="4" t="s">
        <v>22</v>
      </c>
      <c r="R6589" s="4" t="s">
        <v>22</v>
      </c>
      <c r="S6589" s="4" t="s">
        <v>13</v>
      </c>
    </row>
    <row r="6590" spans="1:9">
      <c r="A6590" t="n">
        <v>55192</v>
      </c>
      <c r="B6590" s="11" t="n">
        <v>39</v>
      </c>
      <c r="C6590" s="7" t="n">
        <v>12</v>
      </c>
      <c r="D6590" s="7" t="n">
        <v>65533</v>
      </c>
      <c r="E6590" s="7" t="n">
        <v>203</v>
      </c>
      <c r="F6590" s="7" t="n">
        <v>0</v>
      </c>
      <c r="G6590" s="7" t="n">
        <v>65533</v>
      </c>
      <c r="H6590" s="7" t="n">
        <v>0</v>
      </c>
      <c r="I6590" s="7" t="s">
        <v>12</v>
      </c>
      <c r="J6590" s="7" t="n">
        <v>89</v>
      </c>
      <c r="K6590" s="7" t="n">
        <v>36.060001373291</v>
      </c>
      <c r="L6590" s="7" t="n">
        <v>-236</v>
      </c>
      <c r="M6590" s="7" t="n">
        <v>0</v>
      </c>
      <c r="N6590" s="7" t="n">
        <v>0</v>
      </c>
      <c r="O6590" s="7" t="n">
        <v>0</v>
      </c>
      <c r="P6590" s="7" t="n">
        <v>5</v>
      </c>
      <c r="Q6590" s="7" t="n">
        <v>5</v>
      </c>
      <c r="R6590" s="7" t="n">
        <v>5</v>
      </c>
      <c r="S6590" s="7" t="n">
        <v>103</v>
      </c>
    </row>
    <row r="6591" spans="1:9">
      <c r="A6591" t="s">
        <v>4</v>
      </c>
      <c r="B6591" s="4" t="s">
        <v>5</v>
      </c>
      <c r="C6591" s="4" t="s">
        <v>13</v>
      </c>
      <c r="D6591" s="4" t="s">
        <v>10</v>
      </c>
      <c r="E6591" s="4" t="s">
        <v>22</v>
      </c>
      <c r="F6591" s="4" t="s">
        <v>10</v>
      </c>
      <c r="G6591" s="4" t="s">
        <v>9</v>
      </c>
      <c r="H6591" s="4" t="s">
        <v>9</v>
      </c>
      <c r="I6591" s="4" t="s">
        <v>10</v>
      </c>
      <c r="J6591" s="4" t="s">
        <v>10</v>
      </c>
      <c r="K6591" s="4" t="s">
        <v>9</v>
      </c>
      <c r="L6591" s="4" t="s">
        <v>9</v>
      </c>
      <c r="M6591" s="4" t="s">
        <v>9</v>
      </c>
      <c r="N6591" s="4" t="s">
        <v>9</v>
      </c>
      <c r="O6591" s="4" t="s">
        <v>6</v>
      </c>
    </row>
    <row r="6592" spans="1:9">
      <c r="A6592" t="n">
        <v>55242</v>
      </c>
      <c r="B6592" s="59" t="n">
        <v>50</v>
      </c>
      <c r="C6592" s="7" t="n">
        <v>0</v>
      </c>
      <c r="D6592" s="7" t="n">
        <v>5046</v>
      </c>
      <c r="E6592" s="7" t="n">
        <v>1</v>
      </c>
      <c r="F6592" s="7" t="n">
        <v>1000</v>
      </c>
      <c r="G6592" s="7" t="n">
        <v>0</v>
      </c>
      <c r="H6592" s="7" t="n">
        <v>1065353216</v>
      </c>
      <c r="I6592" s="7" t="n">
        <v>0</v>
      </c>
      <c r="J6592" s="7" t="n">
        <v>65533</v>
      </c>
      <c r="K6592" s="7" t="n">
        <v>0</v>
      </c>
      <c r="L6592" s="7" t="n">
        <v>0</v>
      </c>
      <c r="M6592" s="7" t="n">
        <v>0</v>
      </c>
      <c r="N6592" s="7" t="n">
        <v>0</v>
      </c>
      <c r="O6592" s="7" t="s">
        <v>12</v>
      </c>
    </row>
    <row r="6593" spans="1:19">
      <c r="A6593" t="s">
        <v>4</v>
      </c>
      <c r="B6593" s="4" t="s">
        <v>5</v>
      </c>
      <c r="C6593" s="4" t="s">
        <v>13</v>
      </c>
      <c r="D6593" s="4" t="s">
        <v>10</v>
      </c>
      <c r="E6593" s="4" t="s">
        <v>22</v>
      </c>
      <c r="F6593" s="4" t="s">
        <v>10</v>
      </c>
      <c r="G6593" s="4" t="s">
        <v>9</v>
      </c>
      <c r="H6593" s="4" t="s">
        <v>9</v>
      </c>
      <c r="I6593" s="4" t="s">
        <v>10</v>
      </c>
      <c r="J6593" s="4" t="s">
        <v>10</v>
      </c>
      <c r="K6593" s="4" t="s">
        <v>9</v>
      </c>
      <c r="L6593" s="4" t="s">
        <v>9</v>
      </c>
      <c r="M6593" s="4" t="s">
        <v>9</v>
      </c>
      <c r="N6593" s="4" t="s">
        <v>9</v>
      </c>
      <c r="O6593" s="4" t="s">
        <v>6</v>
      </c>
    </row>
    <row r="6594" spans="1:19">
      <c r="A6594" t="n">
        <v>55281</v>
      </c>
      <c r="B6594" s="59" t="n">
        <v>50</v>
      </c>
      <c r="C6594" s="7" t="n">
        <v>0</v>
      </c>
      <c r="D6594" s="7" t="n">
        <v>5045</v>
      </c>
      <c r="E6594" s="7" t="n">
        <v>0.800000011920929</v>
      </c>
      <c r="F6594" s="7" t="n">
        <v>1000</v>
      </c>
      <c r="G6594" s="7" t="n">
        <v>0</v>
      </c>
      <c r="H6594" s="7" t="n">
        <v>1077936128</v>
      </c>
      <c r="I6594" s="7" t="n">
        <v>0</v>
      </c>
      <c r="J6594" s="7" t="n">
        <v>65533</v>
      </c>
      <c r="K6594" s="7" t="n">
        <v>0</v>
      </c>
      <c r="L6594" s="7" t="n">
        <v>0</v>
      </c>
      <c r="M6594" s="7" t="n">
        <v>0</v>
      </c>
      <c r="N6594" s="7" t="n">
        <v>0</v>
      </c>
      <c r="O6594" s="7" t="s">
        <v>12</v>
      </c>
    </row>
    <row r="6595" spans="1:19">
      <c r="A6595" t="s">
        <v>4</v>
      </c>
      <c r="B6595" s="4" t="s">
        <v>5</v>
      </c>
      <c r="C6595" s="4" t="s">
        <v>13</v>
      </c>
      <c r="D6595" s="4" t="s">
        <v>10</v>
      </c>
      <c r="E6595" s="4" t="s">
        <v>22</v>
      </c>
      <c r="F6595" s="4" t="s">
        <v>10</v>
      </c>
      <c r="G6595" s="4" t="s">
        <v>9</v>
      </c>
      <c r="H6595" s="4" t="s">
        <v>9</v>
      </c>
      <c r="I6595" s="4" t="s">
        <v>10</v>
      </c>
      <c r="J6595" s="4" t="s">
        <v>10</v>
      </c>
      <c r="K6595" s="4" t="s">
        <v>9</v>
      </c>
      <c r="L6595" s="4" t="s">
        <v>9</v>
      </c>
      <c r="M6595" s="4" t="s">
        <v>9</v>
      </c>
      <c r="N6595" s="4" t="s">
        <v>9</v>
      </c>
      <c r="O6595" s="4" t="s">
        <v>6</v>
      </c>
    </row>
    <row r="6596" spans="1:19">
      <c r="A6596" t="n">
        <v>55320</v>
      </c>
      <c r="B6596" s="59" t="n">
        <v>50</v>
      </c>
      <c r="C6596" s="7" t="n">
        <v>0</v>
      </c>
      <c r="D6596" s="7" t="n">
        <v>4521</v>
      </c>
      <c r="E6596" s="7" t="n">
        <v>0.800000011920929</v>
      </c>
      <c r="F6596" s="7" t="n">
        <v>1000</v>
      </c>
      <c r="G6596" s="7" t="n">
        <v>0</v>
      </c>
      <c r="H6596" s="7" t="n">
        <v>1077936128</v>
      </c>
      <c r="I6596" s="7" t="n">
        <v>0</v>
      </c>
      <c r="J6596" s="7" t="n">
        <v>65533</v>
      </c>
      <c r="K6596" s="7" t="n">
        <v>0</v>
      </c>
      <c r="L6596" s="7" t="n">
        <v>0</v>
      </c>
      <c r="M6596" s="7" t="n">
        <v>0</v>
      </c>
      <c r="N6596" s="7" t="n">
        <v>0</v>
      </c>
      <c r="O6596" s="7" t="s">
        <v>12</v>
      </c>
    </row>
    <row r="6597" spans="1:19">
      <c r="A6597" t="s">
        <v>4</v>
      </c>
      <c r="B6597" s="4" t="s">
        <v>5</v>
      </c>
      <c r="C6597" s="4" t="s">
        <v>10</v>
      </c>
    </row>
    <row r="6598" spans="1:19">
      <c r="A6598" t="n">
        <v>55359</v>
      </c>
      <c r="B6598" s="30" t="n">
        <v>16</v>
      </c>
      <c r="C6598" s="7" t="n">
        <v>1200</v>
      </c>
    </row>
    <row r="6599" spans="1:19">
      <c r="A6599" t="s">
        <v>4</v>
      </c>
      <c r="B6599" s="4" t="s">
        <v>5</v>
      </c>
      <c r="C6599" s="4" t="s">
        <v>13</v>
      </c>
      <c r="D6599" s="4" t="s">
        <v>10</v>
      </c>
      <c r="E6599" s="4" t="s">
        <v>10</v>
      </c>
      <c r="F6599" s="4" t="s">
        <v>10</v>
      </c>
      <c r="G6599" s="4" t="s">
        <v>10</v>
      </c>
      <c r="H6599" s="4" t="s">
        <v>10</v>
      </c>
      <c r="I6599" s="4" t="s">
        <v>6</v>
      </c>
      <c r="J6599" s="4" t="s">
        <v>22</v>
      </c>
      <c r="K6599" s="4" t="s">
        <v>22</v>
      </c>
      <c r="L6599" s="4" t="s">
        <v>22</v>
      </c>
      <c r="M6599" s="4" t="s">
        <v>9</v>
      </c>
      <c r="N6599" s="4" t="s">
        <v>9</v>
      </c>
      <c r="O6599" s="4" t="s">
        <v>22</v>
      </c>
      <c r="P6599" s="4" t="s">
        <v>22</v>
      </c>
      <c r="Q6599" s="4" t="s">
        <v>22</v>
      </c>
      <c r="R6599" s="4" t="s">
        <v>22</v>
      </c>
      <c r="S6599" s="4" t="s">
        <v>13</v>
      </c>
    </row>
    <row r="6600" spans="1:19">
      <c r="A6600" t="n">
        <v>55362</v>
      </c>
      <c r="B6600" s="11" t="n">
        <v>39</v>
      </c>
      <c r="C6600" s="7" t="n">
        <v>12</v>
      </c>
      <c r="D6600" s="7" t="n">
        <v>65533</v>
      </c>
      <c r="E6600" s="7" t="n">
        <v>204</v>
      </c>
      <c r="F6600" s="7" t="n">
        <v>0</v>
      </c>
      <c r="G6600" s="7" t="n">
        <v>7033</v>
      </c>
      <c r="H6600" s="7" t="n">
        <v>259</v>
      </c>
      <c r="I6600" s="7" t="s">
        <v>12</v>
      </c>
      <c r="J6600" s="7" t="n">
        <v>0</v>
      </c>
      <c r="K6600" s="7" t="n">
        <v>0</v>
      </c>
      <c r="L6600" s="7" t="n">
        <v>0</v>
      </c>
      <c r="M6600" s="7" t="n">
        <v>0</v>
      </c>
      <c r="N6600" s="7" t="n">
        <v>0</v>
      </c>
      <c r="O6600" s="7" t="n">
        <v>0</v>
      </c>
      <c r="P6600" s="7" t="n">
        <v>4</v>
      </c>
      <c r="Q6600" s="7" t="n">
        <v>4</v>
      </c>
      <c r="R6600" s="7" t="n">
        <v>4</v>
      </c>
      <c r="S6600" s="7" t="n">
        <v>255</v>
      </c>
    </row>
    <row r="6601" spans="1:19">
      <c r="A6601" t="s">
        <v>4</v>
      </c>
      <c r="B6601" s="4" t="s">
        <v>5</v>
      </c>
      <c r="C6601" s="4" t="s">
        <v>13</v>
      </c>
      <c r="D6601" s="4" t="s">
        <v>10</v>
      </c>
      <c r="E6601" s="4" t="s">
        <v>22</v>
      </c>
      <c r="F6601" s="4" t="s">
        <v>10</v>
      </c>
      <c r="G6601" s="4" t="s">
        <v>9</v>
      </c>
      <c r="H6601" s="4" t="s">
        <v>9</v>
      </c>
      <c r="I6601" s="4" t="s">
        <v>10</v>
      </c>
      <c r="J6601" s="4" t="s">
        <v>10</v>
      </c>
      <c r="K6601" s="4" t="s">
        <v>9</v>
      </c>
      <c r="L6601" s="4" t="s">
        <v>9</v>
      </c>
      <c r="M6601" s="4" t="s">
        <v>9</v>
      </c>
      <c r="N6601" s="4" t="s">
        <v>9</v>
      </c>
      <c r="O6601" s="4" t="s">
        <v>6</v>
      </c>
    </row>
    <row r="6602" spans="1:19">
      <c r="A6602" t="n">
        <v>55412</v>
      </c>
      <c r="B6602" s="59" t="n">
        <v>50</v>
      </c>
      <c r="C6602" s="7" t="n">
        <v>0</v>
      </c>
      <c r="D6602" s="7" t="n">
        <v>4402</v>
      </c>
      <c r="E6602" s="7" t="n">
        <v>1</v>
      </c>
      <c r="F6602" s="7" t="n">
        <v>600</v>
      </c>
      <c r="G6602" s="7" t="n">
        <v>0</v>
      </c>
      <c r="H6602" s="7" t="n">
        <v>-1061158912</v>
      </c>
      <c r="I6602" s="7" t="n">
        <v>0</v>
      </c>
      <c r="J6602" s="7" t="n">
        <v>65533</v>
      </c>
      <c r="K6602" s="7" t="n">
        <v>0</v>
      </c>
      <c r="L6602" s="7" t="n">
        <v>0</v>
      </c>
      <c r="M6602" s="7" t="n">
        <v>0</v>
      </c>
      <c r="N6602" s="7" t="n">
        <v>0</v>
      </c>
      <c r="O6602" s="7" t="s">
        <v>12</v>
      </c>
    </row>
    <row r="6603" spans="1:19">
      <c r="A6603" t="s">
        <v>4</v>
      </c>
      <c r="B6603" s="4" t="s">
        <v>5</v>
      </c>
      <c r="C6603" s="4" t="s">
        <v>13</v>
      </c>
      <c r="D6603" s="4" t="s">
        <v>10</v>
      </c>
      <c r="E6603" s="4" t="s">
        <v>10</v>
      </c>
    </row>
    <row r="6604" spans="1:19">
      <c r="A6604" t="n">
        <v>55451</v>
      </c>
      <c r="B6604" s="59" t="n">
        <v>50</v>
      </c>
      <c r="C6604" s="7" t="n">
        <v>1</v>
      </c>
      <c r="D6604" s="7" t="n">
        <v>5046</v>
      </c>
      <c r="E6604" s="7" t="n">
        <v>1000</v>
      </c>
    </row>
    <row r="6605" spans="1:19">
      <c r="A6605" t="s">
        <v>4</v>
      </c>
      <c r="B6605" s="4" t="s">
        <v>5</v>
      </c>
      <c r="C6605" s="4" t="s">
        <v>10</v>
      </c>
      <c r="D6605" s="4" t="s">
        <v>13</v>
      </c>
      <c r="E6605" s="4" t="s">
        <v>13</v>
      </c>
      <c r="F6605" s="4" t="s">
        <v>6</v>
      </c>
    </row>
    <row r="6606" spans="1:19">
      <c r="A6606" t="n">
        <v>55457</v>
      </c>
      <c r="B6606" s="53" t="n">
        <v>20</v>
      </c>
      <c r="C6606" s="7" t="n">
        <v>7033</v>
      </c>
      <c r="D6606" s="7" t="n">
        <v>2</v>
      </c>
      <c r="E6606" s="7" t="n">
        <v>11</v>
      </c>
      <c r="F6606" s="7" t="s">
        <v>525</v>
      </c>
    </row>
    <row r="6607" spans="1:19">
      <c r="A6607" t="s">
        <v>4</v>
      </c>
      <c r="B6607" s="4" t="s">
        <v>5</v>
      </c>
      <c r="C6607" s="4" t="s">
        <v>10</v>
      </c>
    </row>
    <row r="6608" spans="1:19">
      <c r="A6608" t="n">
        <v>55476</v>
      </c>
      <c r="B6608" s="30" t="n">
        <v>16</v>
      </c>
      <c r="C6608" s="7" t="n">
        <v>1500</v>
      </c>
    </row>
    <row r="6609" spans="1:19">
      <c r="A6609" t="s">
        <v>4</v>
      </c>
      <c r="B6609" s="4" t="s">
        <v>5</v>
      </c>
      <c r="C6609" s="4" t="s">
        <v>13</v>
      </c>
      <c r="D6609" s="4" t="s">
        <v>10</v>
      </c>
      <c r="E6609" s="4" t="s">
        <v>10</v>
      </c>
      <c r="F6609" s="4" t="s">
        <v>10</v>
      </c>
      <c r="G6609" s="4" t="s">
        <v>10</v>
      </c>
      <c r="H6609" s="4" t="s">
        <v>10</v>
      </c>
      <c r="I6609" s="4" t="s">
        <v>6</v>
      </c>
      <c r="J6609" s="4" t="s">
        <v>22</v>
      </c>
      <c r="K6609" s="4" t="s">
        <v>22</v>
      </c>
      <c r="L6609" s="4" t="s">
        <v>22</v>
      </c>
      <c r="M6609" s="4" t="s">
        <v>9</v>
      </c>
      <c r="N6609" s="4" t="s">
        <v>9</v>
      </c>
      <c r="O6609" s="4" t="s">
        <v>22</v>
      </c>
      <c r="P6609" s="4" t="s">
        <v>22</v>
      </c>
      <c r="Q6609" s="4" t="s">
        <v>22</v>
      </c>
      <c r="R6609" s="4" t="s">
        <v>22</v>
      </c>
      <c r="S6609" s="4" t="s">
        <v>13</v>
      </c>
    </row>
    <row r="6610" spans="1:19">
      <c r="A6610" t="n">
        <v>55479</v>
      </c>
      <c r="B6610" s="11" t="n">
        <v>39</v>
      </c>
      <c r="C6610" s="7" t="n">
        <v>12</v>
      </c>
      <c r="D6610" s="7" t="n">
        <v>65533</v>
      </c>
      <c r="E6610" s="7" t="n">
        <v>204</v>
      </c>
      <c r="F6610" s="7" t="n">
        <v>0</v>
      </c>
      <c r="G6610" s="7" t="n">
        <v>0</v>
      </c>
      <c r="H6610" s="7" t="n">
        <v>259</v>
      </c>
      <c r="I6610" s="7" t="s">
        <v>12</v>
      </c>
      <c r="J6610" s="7" t="n">
        <v>0</v>
      </c>
      <c r="K6610" s="7" t="n">
        <v>0</v>
      </c>
      <c r="L6610" s="7" t="n">
        <v>0</v>
      </c>
      <c r="M6610" s="7" t="n">
        <v>0</v>
      </c>
      <c r="N6610" s="7" t="n">
        <v>0</v>
      </c>
      <c r="O6610" s="7" t="n">
        <v>0</v>
      </c>
      <c r="P6610" s="7" t="n">
        <v>1</v>
      </c>
      <c r="Q6610" s="7" t="n">
        <v>1</v>
      </c>
      <c r="R6610" s="7" t="n">
        <v>1</v>
      </c>
      <c r="S6610" s="7" t="n">
        <v>255</v>
      </c>
    </row>
    <row r="6611" spans="1:19">
      <c r="A6611" t="s">
        <v>4</v>
      </c>
      <c r="B6611" s="4" t="s">
        <v>5</v>
      </c>
      <c r="C6611" s="4" t="s">
        <v>13</v>
      </c>
      <c r="D6611" s="4" t="s">
        <v>10</v>
      </c>
      <c r="E6611" s="4" t="s">
        <v>22</v>
      </c>
      <c r="F6611" s="4" t="s">
        <v>10</v>
      </c>
      <c r="G6611" s="4" t="s">
        <v>9</v>
      </c>
      <c r="H6611" s="4" t="s">
        <v>9</v>
      </c>
      <c r="I6611" s="4" t="s">
        <v>10</v>
      </c>
      <c r="J6611" s="4" t="s">
        <v>10</v>
      </c>
      <c r="K6611" s="4" t="s">
        <v>9</v>
      </c>
      <c r="L6611" s="4" t="s">
        <v>9</v>
      </c>
      <c r="M6611" s="4" t="s">
        <v>9</v>
      </c>
      <c r="N6611" s="4" t="s">
        <v>9</v>
      </c>
      <c r="O6611" s="4" t="s">
        <v>6</v>
      </c>
    </row>
    <row r="6612" spans="1:19">
      <c r="A6612" t="n">
        <v>55529</v>
      </c>
      <c r="B6612" s="59" t="n">
        <v>50</v>
      </c>
      <c r="C6612" s="7" t="n">
        <v>0</v>
      </c>
      <c r="D6612" s="7" t="n">
        <v>5046</v>
      </c>
      <c r="E6612" s="7" t="n">
        <v>0.800000011920929</v>
      </c>
      <c r="F6612" s="7" t="n">
        <v>500</v>
      </c>
      <c r="G6612" s="7" t="n">
        <v>0</v>
      </c>
      <c r="H6612" s="7" t="n">
        <v>-1061158912</v>
      </c>
      <c r="I6612" s="7" t="n">
        <v>0</v>
      </c>
      <c r="J6612" s="7" t="n">
        <v>65533</v>
      </c>
      <c r="K6612" s="7" t="n">
        <v>0</v>
      </c>
      <c r="L6612" s="7" t="n">
        <v>0</v>
      </c>
      <c r="M6612" s="7" t="n">
        <v>0</v>
      </c>
      <c r="N6612" s="7" t="n">
        <v>0</v>
      </c>
      <c r="O6612" s="7" t="s">
        <v>12</v>
      </c>
    </row>
    <row r="6613" spans="1:19">
      <c r="A6613" t="s">
        <v>4</v>
      </c>
      <c r="B6613" s="4" t="s">
        <v>5</v>
      </c>
      <c r="C6613" s="4" t="s">
        <v>10</v>
      </c>
      <c r="D6613" s="4" t="s">
        <v>13</v>
      </c>
      <c r="E6613" s="4" t="s">
        <v>13</v>
      </c>
      <c r="F6613" s="4" t="s">
        <v>6</v>
      </c>
    </row>
    <row r="6614" spans="1:19">
      <c r="A6614" t="n">
        <v>55568</v>
      </c>
      <c r="B6614" s="53" t="n">
        <v>20</v>
      </c>
      <c r="C6614" s="7" t="n">
        <v>0</v>
      </c>
      <c r="D6614" s="7" t="n">
        <v>2</v>
      </c>
      <c r="E6614" s="7" t="n">
        <v>11</v>
      </c>
      <c r="F6614" s="7" t="s">
        <v>525</v>
      </c>
    </row>
    <row r="6615" spans="1:19">
      <c r="A6615" t="s">
        <v>4</v>
      </c>
      <c r="B6615" s="4" t="s">
        <v>5</v>
      </c>
      <c r="C6615" s="4" t="s">
        <v>10</v>
      </c>
    </row>
    <row r="6616" spans="1:19">
      <c r="A6616" t="n">
        <v>55587</v>
      </c>
      <c r="B6616" s="30" t="n">
        <v>16</v>
      </c>
      <c r="C6616" s="7" t="n">
        <v>300</v>
      </c>
    </row>
    <row r="6617" spans="1:19">
      <c r="A6617" t="s">
        <v>4</v>
      </c>
      <c r="B6617" s="4" t="s">
        <v>5</v>
      </c>
      <c r="C6617" s="4" t="s">
        <v>13</v>
      </c>
      <c r="D6617" s="4" t="s">
        <v>10</v>
      </c>
      <c r="E6617" s="4" t="s">
        <v>10</v>
      </c>
      <c r="F6617" s="4" t="s">
        <v>10</v>
      </c>
      <c r="G6617" s="4" t="s">
        <v>10</v>
      </c>
      <c r="H6617" s="4" t="s">
        <v>10</v>
      </c>
      <c r="I6617" s="4" t="s">
        <v>6</v>
      </c>
      <c r="J6617" s="4" t="s">
        <v>22</v>
      </c>
      <c r="K6617" s="4" t="s">
        <v>22</v>
      </c>
      <c r="L6617" s="4" t="s">
        <v>22</v>
      </c>
      <c r="M6617" s="4" t="s">
        <v>9</v>
      </c>
      <c r="N6617" s="4" t="s">
        <v>9</v>
      </c>
      <c r="O6617" s="4" t="s">
        <v>22</v>
      </c>
      <c r="P6617" s="4" t="s">
        <v>22</v>
      </c>
      <c r="Q6617" s="4" t="s">
        <v>22</v>
      </c>
      <c r="R6617" s="4" t="s">
        <v>22</v>
      </c>
      <c r="S6617" s="4" t="s">
        <v>13</v>
      </c>
    </row>
    <row r="6618" spans="1:19">
      <c r="A6618" t="n">
        <v>55590</v>
      </c>
      <c r="B6618" s="11" t="n">
        <v>39</v>
      </c>
      <c r="C6618" s="7" t="n">
        <v>12</v>
      </c>
      <c r="D6618" s="7" t="n">
        <v>65533</v>
      </c>
      <c r="E6618" s="7" t="n">
        <v>204</v>
      </c>
      <c r="F6618" s="7" t="n">
        <v>0</v>
      </c>
      <c r="G6618" s="7" t="n">
        <v>4</v>
      </c>
      <c r="H6618" s="7" t="n">
        <v>259</v>
      </c>
      <c r="I6618" s="7" t="s">
        <v>12</v>
      </c>
      <c r="J6618" s="7" t="n">
        <v>0</v>
      </c>
      <c r="K6618" s="7" t="n">
        <v>0</v>
      </c>
      <c r="L6618" s="7" t="n">
        <v>0</v>
      </c>
      <c r="M6618" s="7" t="n">
        <v>0</v>
      </c>
      <c r="N6618" s="7" t="n">
        <v>0</v>
      </c>
      <c r="O6618" s="7" t="n">
        <v>0</v>
      </c>
      <c r="P6618" s="7" t="n">
        <v>1</v>
      </c>
      <c r="Q6618" s="7" t="n">
        <v>1</v>
      </c>
      <c r="R6618" s="7" t="n">
        <v>1</v>
      </c>
      <c r="S6618" s="7" t="n">
        <v>255</v>
      </c>
    </row>
    <row r="6619" spans="1:19">
      <c r="A6619" t="s">
        <v>4</v>
      </c>
      <c r="B6619" s="4" t="s">
        <v>5</v>
      </c>
      <c r="C6619" s="4" t="s">
        <v>13</v>
      </c>
      <c r="D6619" s="4" t="s">
        <v>10</v>
      </c>
      <c r="E6619" s="4" t="s">
        <v>22</v>
      </c>
      <c r="F6619" s="4" t="s">
        <v>10</v>
      </c>
      <c r="G6619" s="4" t="s">
        <v>9</v>
      </c>
      <c r="H6619" s="4" t="s">
        <v>9</v>
      </c>
      <c r="I6619" s="4" t="s">
        <v>10</v>
      </c>
      <c r="J6619" s="4" t="s">
        <v>10</v>
      </c>
      <c r="K6619" s="4" t="s">
        <v>9</v>
      </c>
      <c r="L6619" s="4" t="s">
        <v>9</v>
      </c>
      <c r="M6619" s="4" t="s">
        <v>9</v>
      </c>
      <c r="N6619" s="4" t="s">
        <v>9</v>
      </c>
      <c r="O6619" s="4" t="s">
        <v>6</v>
      </c>
    </row>
    <row r="6620" spans="1:19">
      <c r="A6620" t="n">
        <v>55640</v>
      </c>
      <c r="B6620" s="59" t="n">
        <v>50</v>
      </c>
      <c r="C6620" s="7" t="n">
        <v>0</v>
      </c>
      <c r="D6620" s="7" t="n">
        <v>5302</v>
      </c>
      <c r="E6620" s="7" t="n">
        <v>1</v>
      </c>
      <c r="F6620" s="7" t="n">
        <v>1000</v>
      </c>
      <c r="G6620" s="7" t="n">
        <v>0</v>
      </c>
      <c r="H6620" s="7" t="n">
        <v>-1061158912</v>
      </c>
      <c r="I6620" s="7" t="n">
        <v>0</v>
      </c>
      <c r="J6620" s="7" t="n">
        <v>65533</v>
      </c>
      <c r="K6620" s="7" t="n">
        <v>0</v>
      </c>
      <c r="L6620" s="7" t="n">
        <v>0</v>
      </c>
      <c r="M6620" s="7" t="n">
        <v>0</v>
      </c>
      <c r="N6620" s="7" t="n">
        <v>0</v>
      </c>
      <c r="O6620" s="7" t="s">
        <v>12</v>
      </c>
    </row>
    <row r="6621" spans="1:19">
      <c r="A6621" t="s">
        <v>4</v>
      </c>
      <c r="B6621" s="4" t="s">
        <v>5</v>
      </c>
      <c r="C6621" s="4" t="s">
        <v>13</v>
      </c>
      <c r="D6621" s="4" t="s">
        <v>10</v>
      </c>
      <c r="E6621" s="4" t="s">
        <v>10</v>
      </c>
    </row>
    <row r="6622" spans="1:19">
      <c r="A6622" t="n">
        <v>55679</v>
      </c>
      <c r="B6622" s="59" t="n">
        <v>50</v>
      </c>
      <c r="C6622" s="7" t="n">
        <v>1</v>
      </c>
      <c r="D6622" s="7" t="n">
        <v>5045</v>
      </c>
      <c r="E6622" s="7" t="n">
        <v>5000</v>
      </c>
    </row>
    <row r="6623" spans="1:19">
      <c r="A6623" t="s">
        <v>4</v>
      </c>
      <c r="B6623" s="4" t="s">
        <v>5</v>
      </c>
      <c r="C6623" s="4" t="s">
        <v>13</v>
      </c>
      <c r="D6623" s="4" t="s">
        <v>10</v>
      </c>
      <c r="E6623" s="4" t="s">
        <v>10</v>
      </c>
    </row>
    <row r="6624" spans="1:19">
      <c r="A6624" t="n">
        <v>55685</v>
      </c>
      <c r="B6624" s="59" t="n">
        <v>50</v>
      </c>
      <c r="C6624" s="7" t="n">
        <v>1</v>
      </c>
      <c r="D6624" s="7" t="n">
        <v>4521</v>
      </c>
      <c r="E6624" s="7" t="n">
        <v>5000</v>
      </c>
    </row>
    <row r="6625" spans="1:19">
      <c r="A6625" t="s">
        <v>4</v>
      </c>
      <c r="B6625" s="4" t="s">
        <v>5</v>
      </c>
      <c r="C6625" s="4" t="s">
        <v>10</v>
      </c>
      <c r="D6625" s="4" t="s">
        <v>13</v>
      </c>
      <c r="E6625" s="4" t="s">
        <v>13</v>
      </c>
      <c r="F6625" s="4" t="s">
        <v>6</v>
      </c>
    </row>
    <row r="6626" spans="1:19">
      <c r="A6626" t="n">
        <v>55691</v>
      </c>
      <c r="B6626" s="53" t="n">
        <v>20</v>
      </c>
      <c r="C6626" s="7" t="n">
        <v>4</v>
      </c>
      <c r="D6626" s="7" t="n">
        <v>2</v>
      </c>
      <c r="E6626" s="7" t="n">
        <v>11</v>
      </c>
      <c r="F6626" s="7" t="s">
        <v>525</v>
      </c>
    </row>
    <row r="6627" spans="1:19">
      <c r="A6627" t="s">
        <v>4</v>
      </c>
      <c r="B6627" s="4" t="s">
        <v>5</v>
      </c>
      <c r="C6627" s="4" t="s">
        <v>13</v>
      </c>
      <c r="D6627" s="4" t="s">
        <v>10</v>
      </c>
      <c r="E6627" s="4" t="s">
        <v>10</v>
      </c>
      <c r="F6627" s="4" t="s">
        <v>10</v>
      </c>
      <c r="G6627" s="4" t="s">
        <v>10</v>
      </c>
      <c r="H6627" s="4" t="s">
        <v>10</v>
      </c>
      <c r="I6627" s="4" t="s">
        <v>6</v>
      </c>
      <c r="J6627" s="4" t="s">
        <v>22</v>
      </c>
      <c r="K6627" s="4" t="s">
        <v>22</v>
      </c>
      <c r="L6627" s="4" t="s">
        <v>22</v>
      </c>
      <c r="M6627" s="4" t="s">
        <v>9</v>
      </c>
      <c r="N6627" s="4" t="s">
        <v>9</v>
      </c>
      <c r="O6627" s="4" t="s">
        <v>22</v>
      </c>
      <c r="P6627" s="4" t="s">
        <v>22</v>
      </c>
      <c r="Q6627" s="4" t="s">
        <v>22</v>
      </c>
      <c r="R6627" s="4" t="s">
        <v>22</v>
      </c>
      <c r="S6627" s="4" t="s">
        <v>13</v>
      </c>
    </row>
    <row r="6628" spans="1:19">
      <c r="A6628" t="n">
        <v>55710</v>
      </c>
      <c r="B6628" s="11" t="n">
        <v>39</v>
      </c>
      <c r="C6628" s="7" t="n">
        <v>12</v>
      </c>
      <c r="D6628" s="7" t="n">
        <v>65533</v>
      </c>
      <c r="E6628" s="7" t="n">
        <v>204</v>
      </c>
      <c r="F6628" s="7" t="n">
        <v>0</v>
      </c>
      <c r="G6628" s="7" t="n">
        <v>2</v>
      </c>
      <c r="H6628" s="7" t="n">
        <v>259</v>
      </c>
      <c r="I6628" s="7" t="s">
        <v>12</v>
      </c>
      <c r="J6628" s="7" t="n">
        <v>0</v>
      </c>
      <c r="K6628" s="7" t="n">
        <v>0</v>
      </c>
      <c r="L6628" s="7" t="n">
        <v>0</v>
      </c>
      <c r="M6628" s="7" t="n">
        <v>0</v>
      </c>
      <c r="N6628" s="7" t="n">
        <v>0</v>
      </c>
      <c r="O6628" s="7" t="n">
        <v>0</v>
      </c>
      <c r="P6628" s="7" t="n">
        <v>1</v>
      </c>
      <c r="Q6628" s="7" t="n">
        <v>1</v>
      </c>
      <c r="R6628" s="7" t="n">
        <v>1</v>
      </c>
      <c r="S6628" s="7" t="n">
        <v>255</v>
      </c>
    </row>
    <row r="6629" spans="1:19">
      <c r="A6629" t="s">
        <v>4</v>
      </c>
      <c r="B6629" s="4" t="s">
        <v>5</v>
      </c>
      <c r="C6629" s="4" t="s">
        <v>10</v>
      </c>
      <c r="D6629" s="4" t="s">
        <v>13</v>
      </c>
      <c r="E6629" s="4" t="s">
        <v>13</v>
      </c>
      <c r="F6629" s="4" t="s">
        <v>6</v>
      </c>
    </row>
    <row r="6630" spans="1:19">
      <c r="A6630" t="n">
        <v>55760</v>
      </c>
      <c r="B6630" s="53" t="n">
        <v>20</v>
      </c>
      <c r="C6630" s="7" t="n">
        <v>2</v>
      </c>
      <c r="D6630" s="7" t="n">
        <v>2</v>
      </c>
      <c r="E6630" s="7" t="n">
        <v>11</v>
      </c>
      <c r="F6630" s="7" t="s">
        <v>525</v>
      </c>
    </row>
    <row r="6631" spans="1:19">
      <c r="A6631" t="s">
        <v>4</v>
      </c>
      <c r="B6631" s="4" t="s">
        <v>5</v>
      </c>
      <c r="C6631" s="4" t="s">
        <v>13</v>
      </c>
      <c r="D6631" s="4" t="s">
        <v>10</v>
      </c>
      <c r="E6631" s="4" t="s">
        <v>10</v>
      </c>
      <c r="F6631" s="4" t="s">
        <v>10</v>
      </c>
      <c r="G6631" s="4" t="s">
        <v>10</v>
      </c>
      <c r="H6631" s="4" t="s">
        <v>10</v>
      </c>
      <c r="I6631" s="4" t="s">
        <v>6</v>
      </c>
      <c r="J6631" s="4" t="s">
        <v>22</v>
      </c>
      <c r="K6631" s="4" t="s">
        <v>22</v>
      </c>
      <c r="L6631" s="4" t="s">
        <v>22</v>
      </c>
      <c r="M6631" s="4" t="s">
        <v>9</v>
      </c>
      <c r="N6631" s="4" t="s">
        <v>9</v>
      </c>
      <c r="O6631" s="4" t="s">
        <v>22</v>
      </c>
      <c r="P6631" s="4" t="s">
        <v>22</v>
      </c>
      <c r="Q6631" s="4" t="s">
        <v>22</v>
      </c>
      <c r="R6631" s="4" t="s">
        <v>22</v>
      </c>
      <c r="S6631" s="4" t="s">
        <v>13</v>
      </c>
    </row>
    <row r="6632" spans="1:19">
      <c r="A6632" t="n">
        <v>55779</v>
      </c>
      <c r="B6632" s="11" t="n">
        <v>39</v>
      </c>
      <c r="C6632" s="7" t="n">
        <v>12</v>
      </c>
      <c r="D6632" s="7" t="n">
        <v>65533</v>
      </c>
      <c r="E6632" s="7" t="n">
        <v>204</v>
      </c>
      <c r="F6632" s="7" t="n">
        <v>0</v>
      </c>
      <c r="G6632" s="7" t="n">
        <v>7</v>
      </c>
      <c r="H6632" s="7" t="n">
        <v>259</v>
      </c>
      <c r="I6632" s="7" t="s">
        <v>12</v>
      </c>
      <c r="J6632" s="7" t="n">
        <v>0</v>
      </c>
      <c r="K6632" s="7" t="n">
        <v>0</v>
      </c>
      <c r="L6632" s="7" t="n">
        <v>0</v>
      </c>
      <c r="M6632" s="7" t="n">
        <v>0</v>
      </c>
      <c r="N6632" s="7" t="n">
        <v>0</v>
      </c>
      <c r="O6632" s="7" t="n">
        <v>0</v>
      </c>
      <c r="P6632" s="7" t="n">
        <v>1</v>
      </c>
      <c r="Q6632" s="7" t="n">
        <v>1</v>
      </c>
      <c r="R6632" s="7" t="n">
        <v>1</v>
      </c>
      <c r="S6632" s="7" t="n">
        <v>255</v>
      </c>
    </row>
    <row r="6633" spans="1:19">
      <c r="A6633" t="s">
        <v>4</v>
      </c>
      <c r="B6633" s="4" t="s">
        <v>5</v>
      </c>
      <c r="C6633" s="4" t="s">
        <v>10</v>
      </c>
      <c r="D6633" s="4" t="s">
        <v>13</v>
      </c>
      <c r="E6633" s="4" t="s">
        <v>13</v>
      </c>
      <c r="F6633" s="4" t="s">
        <v>6</v>
      </c>
    </row>
    <row r="6634" spans="1:19">
      <c r="A6634" t="n">
        <v>55829</v>
      </c>
      <c r="B6634" s="53" t="n">
        <v>20</v>
      </c>
      <c r="C6634" s="7" t="n">
        <v>7</v>
      </c>
      <c r="D6634" s="7" t="n">
        <v>2</v>
      </c>
      <c r="E6634" s="7" t="n">
        <v>11</v>
      </c>
      <c r="F6634" s="7" t="s">
        <v>525</v>
      </c>
    </row>
    <row r="6635" spans="1:19">
      <c r="A6635" t="s">
        <v>4</v>
      </c>
      <c r="B6635" s="4" t="s">
        <v>5</v>
      </c>
      <c r="C6635" s="4" t="s">
        <v>10</v>
      </c>
    </row>
    <row r="6636" spans="1:19">
      <c r="A6636" t="n">
        <v>55848</v>
      </c>
      <c r="B6636" s="30" t="n">
        <v>16</v>
      </c>
      <c r="C6636" s="7" t="n">
        <v>300</v>
      </c>
    </row>
    <row r="6637" spans="1:19">
      <c r="A6637" t="s">
        <v>4</v>
      </c>
      <c r="B6637" s="4" t="s">
        <v>5</v>
      </c>
      <c r="C6637" s="4" t="s">
        <v>13</v>
      </c>
      <c r="D6637" s="4" t="s">
        <v>10</v>
      </c>
      <c r="E6637" s="4" t="s">
        <v>10</v>
      </c>
      <c r="F6637" s="4" t="s">
        <v>10</v>
      </c>
      <c r="G6637" s="4" t="s">
        <v>10</v>
      </c>
      <c r="H6637" s="4" t="s">
        <v>10</v>
      </c>
      <c r="I6637" s="4" t="s">
        <v>6</v>
      </c>
      <c r="J6637" s="4" t="s">
        <v>22</v>
      </c>
      <c r="K6637" s="4" t="s">
        <v>22</v>
      </c>
      <c r="L6637" s="4" t="s">
        <v>22</v>
      </c>
      <c r="M6637" s="4" t="s">
        <v>9</v>
      </c>
      <c r="N6637" s="4" t="s">
        <v>9</v>
      </c>
      <c r="O6637" s="4" t="s">
        <v>22</v>
      </c>
      <c r="P6637" s="4" t="s">
        <v>22</v>
      </c>
      <c r="Q6637" s="4" t="s">
        <v>22</v>
      </c>
      <c r="R6637" s="4" t="s">
        <v>22</v>
      </c>
      <c r="S6637" s="4" t="s">
        <v>13</v>
      </c>
    </row>
    <row r="6638" spans="1:19">
      <c r="A6638" t="n">
        <v>55851</v>
      </c>
      <c r="B6638" s="11" t="n">
        <v>39</v>
      </c>
      <c r="C6638" s="7" t="n">
        <v>12</v>
      </c>
      <c r="D6638" s="7" t="n">
        <v>65533</v>
      </c>
      <c r="E6638" s="7" t="n">
        <v>204</v>
      </c>
      <c r="F6638" s="7" t="n">
        <v>0</v>
      </c>
      <c r="G6638" s="7" t="n">
        <v>16</v>
      </c>
      <c r="H6638" s="7" t="n">
        <v>259</v>
      </c>
      <c r="I6638" s="7" t="s">
        <v>12</v>
      </c>
      <c r="J6638" s="7" t="n">
        <v>0</v>
      </c>
      <c r="K6638" s="7" t="n">
        <v>0</v>
      </c>
      <c r="L6638" s="7" t="n">
        <v>0</v>
      </c>
      <c r="M6638" s="7" t="n">
        <v>0</v>
      </c>
      <c r="N6638" s="7" t="n">
        <v>0</v>
      </c>
      <c r="O6638" s="7" t="n">
        <v>0</v>
      </c>
      <c r="P6638" s="7" t="n">
        <v>1</v>
      </c>
      <c r="Q6638" s="7" t="n">
        <v>1</v>
      </c>
      <c r="R6638" s="7" t="n">
        <v>1</v>
      </c>
      <c r="S6638" s="7" t="n">
        <v>255</v>
      </c>
    </row>
    <row r="6639" spans="1:19">
      <c r="A6639" t="s">
        <v>4</v>
      </c>
      <c r="B6639" s="4" t="s">
        <v>5</v>
      </c>
      <c r="C6639" s="4" t="s">
        <v>10</v>
      </c>
      <c r="D6639" s="4" t="s">
        <v>13</v>
      </c>
      <c r="E6639" s="4" t="s">
        <v>13</v>
      </c>
      <c r="F6639" s="4" t="s">
        <v>6</v>
      </c>
    </row>
    <row r="6640" spans="1:19">
      <c r="A6640" t="n">
        <v>55901</v>
      </c>
      <c r="B6640" s="53" t="n">
        <v>20</v>
      </c>
      <c r="C6640" s="7" t="n">
        <v>16</v>
      </c>
      <c r="D6640" s="7" t="n">
        <v>2</v>
      </c>
      <c r="E6640" s="7" t="n">
        <v>11</v>
      </c>
      <c r="F6640" s="7" t="s">
        <v>525</v>
      </c>
    </row>
    <row r="6641" spans="1:19">
      <c r="A6641" t="s">
        <v>4</v>
      </c>
      <c r="B6641" s="4" t="s">
        <v>5</v>
      </c>
      <c r="C6641" s="4" t="s">
        <v>13</v>
      </c>
      <c r="D6641" s="4" t="s">
        <v>10</v>
      </c>
      <c r="E6641" s="4" t="s">
        <v>10</v>
      </c>
      <c r="F6641" s="4" t="s">
        <v>10</v>
      </c>
      <c r="G6641" s="4" t="s">
        <v>10</v>
      </c>
      <c r="H6641" s="4" t="s">
        <v>10</v>
      </c>
      <c r="I6641" s="4" t="s">
        <v>6</v>
      </c>
      <c r="J6641" s="4" t="s">
        <v>22</v>
      </c>
      <c r="K6641" s="4" t="s">
        <v>22</v>
      </c>
      <c r="L6641" s="4" t="s">
        <v>22</v>
      </c>
      <c r="M6641" s="4" t="s">
        <v>9</v>
      </c>
      <c r="N6641" s="4" t="s">
        <v>9</v>
      </c>
      <c r="O6641" s="4" t="s">
        <v>22</v>
      </c>
      <c r="P6641" s="4" t="s">
        <v>22</v>
      </c>
      <c r="Q6641" s="4" t="s">
        <v>22</v>
      </c>
      <c r="R6641" s="4" t="s">
        <v>22</v>
      </c>
      <c r="S6641" s="4" t="s">
        <v>13</v>
      </c>
    </row>
    <row r="6642" spans="1:19">
      <c r="A6642" t="n">
        <v>55920</v>
      </c>
      <c r="B6642" s="11" t="n">
        <v>39</v>
      </c>
      <c r="C6642" s="7" t="n">
        <v>12</v>
      </c>
      <c r="D6642" s="7" t="n">
        <v>65533</v>
      </c>
      <c r="E6642" s="7" t="n">
        <v>204</v>
      </c>
      <c r="F6642" s="7" t="n">
        <v>0</v>
      </c>
      <c r="G6642" s="7" t="n">
        <v>15</v>
      </c>
      <c r="H6642" s="7" t="n">
        <v>259</v>
      </c>
      <c r="I6642" s="7" t="s">
        <v>12</v>
      </c>
      <c r="J6642" s="7" t="n">
        <v>0</v>
      </c>
      <c r="K6642" s="7" t="n">
        <v>0</v>
      </c>
      <c r="L6642" s="7" t="n">
        <v>0</v>
      </c>
      <c r="M6642" s="7" t="n">
        <v>0</v>
      </c>
      <c r="N6642" s="7" t="n">
        <v>0</v>
      </c>
      <c r="O6642" s="7" t="n">
        <v>0</v>
      </c>
      <c r="P6642" s="7" t="n">
        <v>1</v>
      </c>
      <c r="Q6642" s="7" t="n">
        <v>1</v>
      </c>
      <c r="R6642" s="7" t="n">
        <v>1</v>
      </c>
      <c r="S6642" s="7" t="n">
        <v>255</v>
      </c>
    </row>
    <row r="6643" spans="1:19">
      <c r="A6643" t="s">
        <v>4</v>
      </c>
      <c r="B6643" s="4" t="s">
        <v>5</v>
      </c>
      <c r="C6643" s="4" t="s">
        <v>10</v>
      </c>
      <c r="D6643" s="4" t="s">
        <v>13</v>
      </c>
      <c r="E6643" s="4" t="s">
        <v>13</v>
      </c>
      <c r="F6643" s="4" t="s">
        <v>6</v>
      </c>
    </row>
    <row r="6644" spans="1:19">
      <c r="A6644" t="n">
        <v>55970</v>
      </c>
      <c r="B6644" s="53" t="n">
        <v>20</v>
      </c>
      <c r="C6644" s="7" t="n">
        <v>15</v>
      </c>
      <c r="D6644" s="7" t="n">
        <v>2</v>
      </c>
      <c r="E6644" s="7" t="n">
        <v>11</v>
      </c>
      <c r="F6644" s="7" t="s">
        <v>525</v>
      </c>
    </row>
    <row r="6645" spans="1:19">
      <c r="A6645" t="s">
        <v>4</v>
      </c>
      <c r="B6645" s="4" t="s">
        <v>5</v>
      </c>
      <c r="C6645" s="4" t="s">
        <v>10</v>
      </c>
    </row>
    <row r="6646" spans="1:19">
      <c r="A6646" t="n">
        <v>55989</v>
      </c>
      <c r="B6646" s="30" t="n">
        <v>16</v>
      </c>
      <c r="C6646" s="7" t="n">
        <v>300</v>
      </c>
    </row>
    <row r="6647" spans="1:19">
      <c r="A6647" t="s">
        <v>4</v>
      </c>
      <c r="B6647" s="4" t="s">
        <v>5</v>
      </c>
      <c r="C6647" s="4" t="s">
        <v>13</v>
      </c>
      <c r="D6647" s="4" t="s">
        <v>10</v>
      </c>
      <c r="E6647" s="4" t="s">
        <v>10</v>
      </c>
      <c r="F6647" s="4" t="s">
        <v>10</v>
      </c>
      <c r="G6647" s="4" t="s">
        <v>10</v>
      </c>
      <c r="H6647" s="4" t="s">
        <v>10</v>
      </c>
      <c r="I6647" s="4" t="s">
        <v>6</v>
      </c>
      <c r="J6647" s="4" t="s">
        <v>22</v>
      </c>
      <c r="K6647" s="4" t="s">
        <v>22</v>
      </c>
      <c r="L6647" s="4" t="s">
        <v>22</v>
      </c>
      <c r="M6647" s="4" t="s">
        <v>9</v>
      </c>
      <c r="N6647" s="4" t="s">
        <v>9</v>
      </c>
      <c r="O6647" s="4" t="s">
        <v>22</v>
      </c>
      <c r="P6647" s="4" t="s">
        <v>22</v>
      </c>
      <c r="Q6647" s="4" t="s">
        <v>22</v>
      </c>
      <c r="R6647" s="4" t="s">
        <v>22</v>
      </c>
      <c r="S6647" s="4" t="s">
        <v>13</v>
      </c>
    </row>
    <row r="6648" spans="1:19">
      <c r="A6648" t="n">
        <v>55992</v>
      </c>
      <c r="B6648" s="11" t="n">
        <v>39</v>
      </c>
      <c r="C6648" s="7" t="n">
        <v>12</v>
      </c>
      <c r="D6648" s="7" t="n">
        <v>65533</v>
      </c>
      <c r="E6648" s="7" t="n">
        <v>204</v>
      </c>
      <c r="F6648" s="7" t="n">
        <v>0</v>
      </c>
      <c r="G6648" s="7" t="n">
        <v>7032</v>
      </c>
      <c r="H6648" s="7" t="n">
        <v>259</v>
      </c>
      <c r="I6648" s="7" t="s">
        <v>12</v>
      </c>
      <c r="J6648" s="7" t="n">
        <v>0</v>
      </c>
      <c r="K6648" s="7" t="n">
        <v>0</v>
      </c>
      <c r="L6648" s="7" t="n">
        <v>0</v>
      </c>
      <c r="M6648" s="7" t="n">
        <v>0</v>
      </c>
      <c r="N6648" s="7" t="n">
        <v>0</v>
      </c>
      <c r="O6648" s="7" t="n">
        <v>0</v>
      </c>
      <c r="P6648" s="7" t="n">
        <v>1</v>
      </c>
      <c r="Q6648" s="7" t="n">
        <v>1</v>
      </c>
      <c r="R6648" s="7" t="n">
        <v>1</v>
      </c>
      <c r="S6648" s="7" t="n">
        <v>255</v>
      </c>
    </row>
    <row r="6649" spans="1:19">
      <c r="A6649" t="s">
        <v>4</v>
      </c>
      <c r="B6649" s="4" t="s">
        <v>5</v>
      </c>
      <c r="C6649" s="4" t="s">
        <v>10</v>
      </c>
      <c r="D6649" s="4" t="s">
        <v>13</v>
      </c>
      <c r="E6649" s="4" t="s">
        <v>13</v>
      </c>
      <c r="F6649" s="4" t="s">
        <v>6</v>
      </c>
    </row>
    <row r="6650" spans="1:19">
      <c r="A6650" t="n">
        <v>56042</v>
      </c>
      <c r="B6650" s="53" t="n">
        <v>20</v>
      </c>
      <c r="C6650" s="7" t="n">
        <v>7032</v>
      </c>
      <c r="D6650" s="7" t="n">
        <v>2</v>
      </c>
      <c r="E6650" s="7" t="n">
        <v>11</v>
      </c>
      <c r="F6650" s="7" t="s">
        <v>525</v>
      </c>
    </row>
    <row r="6651" spans="1:19">
      <c r="A6651" t="s">
        <v>4</v>
      </c>
      <c r="B6651" s="4" t="s">
        <v>5</v>
      </c>
      <c r="C6651" s="4" t="s">
        <v>10</v>
      </c>
    </row>
    <row r="6652" spans="1:19">
      <c r="A6652" t="n">
        <v>56061</v>
      </c>
      <c r="B6652" s="30" t="n">
        <v>16</v>
      </c>
      <c r="C6652" s="7" t="n">
        <v>300</v>
      </c>
    </row>
    <row r="6653" spans="1:19">
      <c r="A6653" t="s">
        <v>4</v>
      </c>
      <c r="B6653" s="4" t="s">
        <v>5</v>
      </c>
      <c r="C6653" s="4" t="s">
        <v>10</v>
      </c>
    </row>
    <row r="6654" spans="1:19">
      <c r="A6654" t="n">
        <v>56064</v>
      </c>
      <c r="B6654" s="30" t="n">
        <v>16</v>
      </c>
      <c r="C6654" s="7" t="n">
        <v>500</v>
      </c>
    </row>
    <row r="6655" spans="1:19">
      <c r="A6655" t="s">
        <v>4</v>
      </c>
      <c r="B6655" s="4" t="s">
        <v>5</v>
      </c>
      <c r="C6655" s="4" t="s">
        <v>13</v>
      </c>
      <c r="D6655" s="4" t="s">
        <v>10</v>
      </c>
      <c r="E6655" s="4" t="s">
        <v>13</v>
      </c>
    </row>
    <row r="6656" spans="1:19">
      <c r="A6656" t="n">
        <v>56067</v>
      </c>
      <c r="B6656" s="11" t="n">
        <v>39</v>
      </c>
      <c r="C6656" s="7" t="n">
        <v>14</v>
      </c>
      <c r="D6656" s="7" t="n">
        <v>65533</v>
      </c>
      <c r="E6656" s="7" t="n">
        <v>103</v>
      </c>
    </row>
    <row r="6657" spans="1:19">
      <c r="A6657" t="s">
        <v>4</v>
      </c>
      <c r="B6657" s="4" t="s">
        <v>5</v>
      </c>
      <c r="C6657" s="4" t="s">
        <v>13</v>
      </c>
      <c r="D6657" s="4" t="s">
        <v>10</v>
      </c>
      <c r="E6657" s="4" t="s">
        <v>10</v>
      </c>
    </row>
    <row r="6658" spans="1:19">
      <c r="A6658" t="n">
        <v>56072</v>
      </c>
      <c r="B6658" s="59" t="n">
        <v>50</v>
      </c>
      <c r="C6658" s="7" t="n">
        <v>1</v>
      </c>
      <c r="D6658" s="7" t="n">
        <v>5046</v>
      </c>
      <c r="E6658" s="7" t="n">
        <v>1000</v>
      </c>
    </row>
    <row r="6659" spans="1:19">
      <c r="A6659" t="s">
        <v>4</v>
      </c>
      <c r="B6659" s="4" t="s">
        <v>5</v>
      </c>
      <c r="C6659" s="4" t="s">
        <v>13</v>
      </c>
      <c r="D6659" s="4" t="s">
        <v>10</v>
      </c>
    </row>
    <row r="6660" spans="1:19">
      <c r="A6660" t="n">
        <v>56078</v>
      </c>
      <c r="B6660" s="32" t="n">
        <v>45</v>
      </c>
      <c r="C6660" s="7" t="n">
        <v>7</v>
      </c>
      <c r="D6660" s="7" t="n">
        <v>255</v>
      </c>
    </row>
    <row r="6661" spans="1:19">
      <c r="A6661" t="s">
        <v>4</v>
      </c>
      <c r="B6661" s="4" t="s">
        <v>5</v>
      </c>
      <c r="C6661" s="4" t="s">
        <v>13</v>
      </c>
      <c r="D6661" s="4" t="s">
        <v>10</v>
      </c>
      <c r="E6661" s="4" t="s">
        <v>22</v>
      </c>
    </row>
    <row r="6662" spans="1:19">
      <c r="A6662" t="n">
        <v>56082</v>
      </c>
      <c r="B6662" s="34" t="n">
        <v>58</v>
      </c>
      <c r="C6662" s="7" t="n">
        <v>101</v>
      </c>
      <c r="D6662" s="7" t="n">
        <v>1000</v>
      </c>
      <c r="E6662" s="7" t="n">
        <v>1</v>
      </c>
    </row>
    <row r="6663" spans="1:19">
      <c r="A6663" t="s">
        <v>4</v>
      </c>
      <c r="B6663" s="4" t="s">
        <v>5</v>
      </c>
      <c r="C6663" s="4" t="s">
        <v>13</v>
      </c>
      <c r="D6663" s="4" t="s">
        <v>10</v>
      </c>
    </row>
    <row r="6664" spans="1:19">
      <c r="A6664" t="n">
        <v>56090</v>
      </c>
      <c r="B6664" s="34" t="n">
        <v>58</v>
      </c>
      <c r="C6664" s="7" t="n">
        <v>254</v>
      </c>
      <c r="D6664" s="7" t="n">
        <v>0</v>
      </c>
    </row>
    <row r="6665" spans="1:19">
      <c r="A6665" t="s">
        <v>4</v>
      </c>
      <c r="B6665" s="4" t="s">
        <v>5</v>
      </c>
      <c r="C6665" s="4" t="s">
        <v>13</v>
      </c>
    </row>
    <row r="6666" spans="1:19">
      <c r="A6666" t="n">
        <v>56094</v>
      </c>
      <c r="B6666" s="54" t="n">
        <v>116</v>
      </c>
      <c r="C6666" s="7" t="n">
        <v>0</v>
      </c>
    </row>
    <row r="6667" spans="1:19">
      <c r="A6667" t="s">
        <v>4</v>
      </c>
      <c r="B6667" s="4" t="s">
        <v>5</v>
      </c>
      <c r="C6667" s="4" t="s">
        <v>13</v>
      </c>
      <c r="D6667" s="4" t="s">
        <v>10</v>
      </c>
    </row>
    <row r="6668" spans="1:19">
      <c r="A6668" t="n">
        <v>56096</v>
      </c>
      <c r="B6668" s="54" t="n">
        <v>116</v>
      </c>
      <c r="C6668" s="7" t="n">
        <v>2</v>
      </c>
      <c r="D6668" s="7" t="n">
        <v>1</v>
      </c>
    </row>
    <row r="6669" spans="1:19">
      <c r="A6669" t="s">
        <v>4</v>
      </c>
      <c r="B6669" s="4" t="s">
        <v>5</v>
      </c>
      <c r="C6669" s="4" t="s">
        <v>13</v>
      </c>
      <c r="D6669" s="4" t="s">
        <v>9</v>
      </c>
    </row>
    <row r="6670" spans="1:19">
      <c r="A6670" t="n">
        <v>56100</v>
      </c>
      <c r="B6670" s="54" t="n">
        <v>116</v>
      </c>
      <c r="C6670" s="7" t="n">
        <v>5</v>
      </c>
      <c r="D6670" s="7" t="n">
        <v>1128792064</v>
      </c>
    </row>
    <row r="6671" spans="1:19">
      <c r="A6671" t="s">
        <v>4</v>
      </c>
      <c r="B6671" s="4" t="s">
        <v>5</v>
      </c>
      <c r="C6671" s="4" t="s">
        <v>13</v>
      </c>
      <c r="D6671" s="4" t="s">
        <v>10</v>
      </c>
    </row>
    <row r="6672" spans="1:19">
      <c r="A6672" t="n">
        <v>56106</v>
      </c>
      <c r="B6672" s="54" t="n">
        <v>116</v>
      </c>
      <c r="C6672" s="7" t="n">
        <v>6</v>
      </c>
      <c r="D6672" s="7" t="n">
        <v>1</v>
      </c>
    </row>
    <row r="6673" spans="1:5">
      <c r="A6673" t="s">
        <v>4</v>
      </c>
      <c r="B6673" s="4" t="s">
        <v>5</v>
      </c>
      <c r="C6673" s="4" t="s">
        <v>13</v>
      </c>
      <c r="D6673" s="4" t="s">
        <v>13</v>
      </c>
      <c r="E6673" s="4" t="s">
        <v>22</v>
      </c>
      <c r="F6673" s="4" t="s">
        <v>22</v>
      </c>
      <c r="G6673" s="4" t="s">
        <v>22</v>
      </c>
      <c r="H6673" s="4" t="s">
        <v>10</v>
      </c>
    </row>
    <row r="6674" spans="1:5">
      <c r="A6674" t="n">
        <v>56110</v>
      </c>
      <c r="B6674" s="32" t="n">
        <v>45</v>
      </c>
      <c r="C6674" s="7" t="n">
        <v>2</v>
      </c>
      <c r="D6674" s="7" t="n">
        <v>3</v>
      </c>
      <c r="E6674" s="7" t="n">
        <v>88.9499969482422</v>
      </c>
      <c r="F6674" s="7" t="n">
        <v>37.4000015258789</v>
      </c>
      <c r="G6674" s="7" t="n">
        <v>-234.949996948242</v>
      </c>
      <c r="H6674" s="7" t="n">
        <v>0</v>
      </c>
    </row>
    <row r="6675" spans="1:5">
      <c r="A6675" t="s">
        <v>4</v>
      </c>
      <c r="B6675" s="4" t="s">
        <v>5</v>
      </c>
      <c r="C6675" s="4" t="s">
        <v>13</v>
      </c>
      <c r="D6675" s="4" t="s">
        <v>13</v>
      </c>
      <c r="E6675" s="4" t="s">
        <v>22</v>
      </c>
      <c r="F6675" s="4" t="s">
        <v>22</v>
      </c>
      <c r="G6675" s="4" t="s">
        <v>22</v>
      </c>
      <c r="H6675" s="4" t="s">
        <v>10</v>
      </c>
      <c r="I6675" s="4" t="s">
        <v>13</v>
      </c>
    </row>
    <row r="6676" spans="1:5">
      <c r="A6676" t="n">
        <v>56127</v>
      </c>
      <c r="B6676" s="32" t="n">
        <v>45</v>
      </c>
      <c r="C6676" s="7" t="n">
        <v>4</v>
      </c>
      <c r="D6676" s="7" t="n">
        <v>3</v>
      </c>
      <c r="E6676" s="7" t="n">
        <v>359</v>
      </c>
      <c r="F6676" s="7" t="n">
        <v>316</v>
      </c>
      <c r="G6676" s="7" t="n">
        <v>0</v>
      </c>
      <c r="H6676" s="7" t="n">
        <v>0</v>
      </c>
      <c r="I6676" s="7" t="n">
        <v>0</v>
      </c>
    </row>
    <row r="6677" spans="1:5">
      <c r="A6677" t="s">
        <v>4</v>
      </c>
      <c r="B6677" s="4" t="s">
        <v>5</v>
      </c>
      <c r="C6677" s="4" t="s">
        <v>13</v>
      </c>
      <c r="D6677" s="4" t="s">
        <v>13</v>
      </c>
      <c r="E6677" s="4" t="s">
        <v>22</v>
      </c>
      <c r="F6677" s="4" t="s">
        <v>10</v>
      </c>
    </row>
    <row r="6678" spans="1:5">
      <c r="A6678" t="n">
        <v>56145</v>
      </c>
      <c r="B6678" s="32" t="n">
        <v>45</v>
      </c>
      <c r="C6678" s="7" t="n">
        <v>5</v>
      </c>
      <c r="D6678" s="7" t="n">
        <v>3</v>
      </c>
      <c r="E6678" s="7" t="n">
        <v>4.5</v>
      </c>
      <c r="F6678" s="7" t="n">
        <v>0</v>
      </c>
    </row>
    <row r="6679" spans="1:5">
      <c r="A6679" t="s">
        <v>4</v>
      </c>
      <c r="B6679" s="4" t="s">
        <v>5</v>
      </c>
      <c r="C6679" s="4" t="s">
        <v>13</v>
      </c>
      <c r="D6679" s="4" t="s">
        <v>13</v>
      </c>
      <c r="E6679" s="4" t="s">
        <v>22</v>
      </c>
      <c r="F6679" s="4" t="s">
        <v>10</v>
      </c>
    </row>
    <row r="6680" spans="1:5">
      <c r="A6680" t="n">
        <v>56154</v>
      </c>
      <c r="B6680" s="32" t="n">
        <v>45</v>
      </c>
      <c r="C6680" s="7" t="n">
        <v>11</v>
      </c>
      <c r="D6680" s="7" t="n">
        <v>3</v>
      </c>
      <c r="E6680" s="7" t="n">
        <v>32.5999984741211</v>
      </c>
      <c r="F6680" s="7" t="n">
        <v>0</v>
      </c>
    </row>
    <row r="6681" spans="1:5">
      <c r="A6681" t="s">
        <v>4</v>
      </c>
      <c r="B6681" s="4" t="s">
        <v>5</v>
      </c>
      <c r="C6681" s="4" t="s">
        <v>13</v>
      </c>
      <c r="D6681" s="4" t="s">
        <v>13</v>
      </c>
      <c r="E6681" s="4" t="s">
        <v>22</v>
      </c>
      <c r="F6681" s="4" t="s">
        <v>22</v>
      </c>
      <c r="G6681" s="4" t="s">
        <v>22</v>
      </c>
      <c r="H6681" s="4" t="s">
        <v>10</v>
      </c>
      <c r="I6681" s="4" t="s">
        <v>13</v>
      </c>
    </row>
    <row r="6682" spans="1:5">
      <c r="A6682" t="n">
        <v>56163</v>
      </c>
      <c r="B6682" s="32" t="n">
        <v>45</v>
      </c>
      <c r="C6682" s="7" t="n">
        <v>4</v>
      </c>
      <c r="D6682" s="7" t="n">
        <v>3</v>
      </c>
      <c r="E6682" s="7" t="n">
        <v>359</v>
      </c>
      <c r="F6682" s="7" t="n">
        <v>326</v>
      </c>
      <c r="G6682" s="7" t="n">
        <v>0</v>
      </c>
      <c r="H6682" s="7" t="n">
        <v>3000</v>
      </c>
      <c r="I6682" s="7" t="n">
        <v>0</v>
      </c>
    </row>
    <row r="6683" spans="1:5">
      <c r="A6683" t="s">
        <v>4</v>
      </c>
      <c r="B6683" s="4" t="s">
        <v>5</v>
      </c>
      <c r="C6683" s="4" t="s">
        <v>13</v>
      </c>
      <c r="D6683" s="4" t="s">
        <v>13</v>
      </c>
      <c r="E6683" s="4" t="s">
        <v>22</v>
      </c>
      <c r="F6683" s="4" t="s">
        <v>10</v>
      </c>
    </row>
    <row r="6684" spans="1:5">
      <c r="A6684" t="n">
        <v>56181</v>
      </c>
      <c r="B6684" s="32" t="n">
        <v>45</v>
      </c>
      <c r="C6684" s="7" t="n">
        <v>5</v>
      </c>
      <c r="D6684" s="7" t="n">
        <v>3</v>
      </c>
      <c r="E6684" s="7" t="n">
        <v>4.09999990463257</v>
      </c>
      <c r="F6684" s="7" t="n">
        <v>3000</v>
      </c>
    </row>
    <row r="6685" spans="1:5">
      <c r="A6685" t="s">
        <v>4</v>
      </c>
      <c r="B6685" s="4" t="s">
        <v>5</v>
      </c>
      <c r="C6685" s="4" t="s">
        <v>10</v>
      </c>
      <c r="D6685" s="4" t="s">
        <v>22</v>
      </c>
      <c r="E6685" s="4" t="s">
        <v>22</v>
      </c>
      <c r="F6685" s="4" t="s">
        <v>13</v>
      </c>
    </row>
    <row r="6686" spans="1:5">
      <c r="A6686" t="n">
        <v>56190</v>
      </c>
      <c r="B6686" s="70" t="n">
        <v>52</v>
      </c>
      <c r="C6686" s="7" t="n">
        <v>4</v>
      </c>
      <c r="D6686" s="7" t="n">
        <v>315</v>
      </c>
      <c r="E6686" s="7" t="n">
        <v>10</v>
      </c>
      <c r="F6686" s="7" t="n">
        <v>0</v>
      </c>
    </row>
    <row r="6687" spans="1:5">
      <c r="A6687" t="s">
        <v>4</v>
      </c>
      <c r="B6687" s="4" t="s">
        <v>5</v>
      </c>
      <c r="C6687" s="4" t="s">
        <v>10</v>
      </c>
      <c r="D6687" s="4" t="s">
        <v>22</v>
      </c>
      <c r="E6687" s="4" t="s">
        <v>22</v>
      </c>
      <c r="F6687" s="4" t="s">
        <v>13</v>
      </c>
    </row>
    <row r="6688" spans="1:5">
      <c r="A6688" t="n">
        <v>56202</v>
      </c>
      <c r="B6688" s="70" t="n">
        <v>52</v>
      </c>
      <c r="C6688" s="7" t="n">
        <v>2</v>
      </c>
      <c r="D6688" s="7" t="n">
        <v>340</v>
      </c>
      <c r="E6688" s="7" t="n">
        <v>10</v>
      </c>
      <c r="F6688" s="7" t="n">
        <v>1</v>
      </c>
    </row>
    <row r="6689" spans="1:9">
      <c r="A6689" t="s">
        <v>4</v>
      </c>
      <c r="B6689" s="4" t="s">
        <v>5</v>
      </c>
      <c r="C6689" s="4" t="s">
        <v>10</v>
      </c>
      <c r="D6689" s="4" t="s">
        <v>22</v>
      </c>
      <c r="E6689" s="4" t="s">
        <v>22</v>
      </c>
      <c r="F6689" s="4" t="s">
        <v>13</v>
      </c>
    </row>
    <row r="6690" spans="1:9">
      <c r="A6690" t="n">
        <v>56214</v>
      </c>
      <c r="B6690" s="70" t="n">
        <v>52</v>
      </c>
      <c r="C6690" s="7" t="n">
        <v>7</v>
      </c>
      <c r="D6690" s="7" t="n">
        <v>35</v>
      </c>
      <c r="E6690" s="7" t="n">
        <v>10</v>
      </c>
      <c r="F6690" s="7" t="n">
        <v>0</v>
      </c>
    </row>
    <row r="6691" spans="1:9">
      <c r="A6691" t="s">
        <v>4</v>
      </c>
      <c r="B6691" s="4" t="s">
        <v>5</v>
      </c>
      <c r="C6691" s="4" t="s">
        <v>10</v>
      </c>
    </row>
    <row r="6692" spans="1:9">
      <c r="A6692" t="n">
        <v>56226</v>
      </c>
      <c r="B6692" s="71" t="n">
        <v>54</v>
      </c>
      <c r="C6692" s="7" t="n">
        <v>4</v>
      </c>
    </row>
    <row r="6693" spans="1:9">
      <c r="A6693" t="s">
        <v>4</v>
      </c>
      <c r="B6693" s="4" t="s">
        <v>5</v>
      </c>
      <c r="C6693" s="4" t="s">
        <v>10</v>
      </c>
    </row>
    <row r="6694" spans="1:9">
      <c r="A6694" t="n">
        <v>56229</v>
      </c>
      <c r="B6694" s="71" t="n">
        <v>54</v>
      </c>
      <c r="C6694" s="7" t="n">
        <v>2</v>
      </c>
    </row>
    <row r="6695" spans="1:9">
      <c r="A6695" t="s">
        <v>4</v>
      </c>
      <c r="B6695" s="4" t="s">
        <v>5</v>
      </c>
      <c r="C6695" s="4" t="s">
        <v>10</v>
      </c>
    </row>
    <row r="6696" spans="1:9">
      <c r="A6696" t="n">
        <v>56232</v>
      </c>
      <c r="B6696" s="71" t="n">
        <v>54</v>
      </c>
      <c r="C6696" s="7" t="n">
        <v>7</v>
      </c>
    </row>
    <row r="6697" spans="1:9">
      <c r="A6697" t="s">
        <v>4</v>
      </c>
      <c r="B6697" s="4" t="s">
        <v>5</v>
      </c>
      <c r="C6697" s="4" t="s">
        <v>10</v>
      </c>
      <c r="D6697" s="4" t="s">
        <v>13</v>
      </c>
      <c r="E6697" s="4" t="s">
        <v>13</v>
      </c>
      <c r="F6697" s="4" t="s">
        <v>6</v>
      </c>
    </row>
    <row r="6698" spans="1:9">
      <c r="A6698" t="n">
        <v>56235</v>
      </c>
      <c r="B6698" s="53" t="n">
        <v>20</v>
      </c>
      <c r="C6698" s="7" t="n">
        <v>0</v>
      </c>
      <c r="D6698" s="7" t="n">
        <v>3</v>
      </c>
      <c r="E6698" s="7" t="n">
        <v>11</v>
      </c>
      <c r="F6698" s="7" t="s">
        <v>526</v>
      </c>
    </row>
    <row r="6699" spans="1:9">
      <c r="A6699" t="s">
        <v>4</v>
      </c>
      <c r="B6699" s="4" t="s">
        <v>5</v>
      </c>
      <c r="C6699" s="4" t="s">
        <v>13</v>
      </c>
      <c r="D6699" s="4" t="s">
        <v>10</v>
      </c>
      <c r="E6699" s="4" t="s">
        <v>10</v>
      </c>
      <c r="F6699" s="4" t="s">
        <v>9</v>
      </c>
    </row>
    <row r="6700" spans="1:9">
      <c r="A6700" t="n">
        <v>56259</v>
      </c>
      <c r="B6700" s="64" t="n">
        <v>84</v>
      </c>
      <c r="C6700" s="7" t="n">
        <v>1</v>
      </c>
      <c r="D6700" s="7" t="n">
        <v>0</v>
      </c>
      <c r="E6700" s="7" t="n">
        <v>0</v>
      </c>
      <c r="F6700" s="7" t="n">
        <v>0</v>
      </c>
    </row>
    <row r="6701" spans="1:9">
      <c r="A6701" t="s">
        <v>4</v>
      </c>
      <c r="B6701" s="4" t="s">
        <v>5</v>
      </c>
      <c r="C6701" s="4" t="s">
        <v>13</v>
      </c>
      <c r="D6701" s="4" t="s">
        <v>10</v>
      </c>
      <c r="E6701" s="4" t="s">
        <v>6</v>
      </c>
      <c r="F6701" s="4" t="s">
        <v>6</v>
      </c>
      <c r="G6701" s="4" t="s">
        <v>6</v>
      </c>
      <c r="H6701" s="4" t="s">
        <v>6</v>
      </c>
    </row>
    <row r="6702" spans="1:9">
      <c r="A6702" t="n">
        <v>56269</v>
      </c>
      <c r="B6702" s="36" t="n">
        <v>51</v>
      </c>
      <c r="C6702" s="7" t="n">
        <v>3</v>
      </c>
      <c r="D6702" s="7" t="n">
        <v>2</v>
      </c>
      <c r="E6702" s="7" t="s">
        <v>121</v>
      </c>
      <c r="F6702" s="7" t="s">
        <v>106</v>
      </c>
      <c r="G6702" s="7" t="s">
        <v>50</v>
      </c>
      <c r="H6702" s="7" t="s">
        <v>51</v>
      </c>
    </row>
    <row r="6703" spans="1:9">
      <c r="A6703" t="s">
        <v>4</v>
      </c>
      <c r="B6703" s="4" t="s">
        <v>5</v>
      </c>
      <c r="C6703" s="4" t="s">
        <v>13</v>
      </c>
      <c r="D6703" s="4" t="s">
        <v>10</v>
      </c>
      <c r="E6703" s="4" t="s">
        <v>6</v>
      </c>
      <c r="F6703" s="4" t="s">
        <v>6</v>
      </c>
      <c r="G6703" s="4" t="s">
        <v>6</v>
      </c>
      <c r="H6703" s="4" t="s">
        <v>6</v>
      </c>
    </row>
    <row r="6704" spans="1:9">
      <c r="A6704" t="n">
        <v>56282</v>
      </c>
      <c r="B6704" s="36" t="n">
        <v>51</v>
      </c>
      <c r="C6704" s="7" t="n">
        <v>3</v>
      </c>
      <c r="D6704" s="7" t="n">
        <v>4</v>
      </c>
      <c r="E6704" s="7" t="s">
        <v>121</v>
      </c>
      <c r="F6704" s="7" t="s">
        <v>106</v>
      </c>
      <c r="G6704" s="7" t="s">
        <v>50</v>
      </c>
      <c r="H6704" s="7" t="s">
        <v>51</v>
      </c>
    </row>
    <row r="6705" spans="1:8">
      <c r="A6705" t="s">
        <v>4</v>
      </c>
      <c r="B6705" s="4" t="s">
        <v>5</v>
      </c>
      <c r="C6705" s="4" t="s">
        <v>10</v>
      </c>
      <c r="D6705" s="4" t="s">
        <v>13</v>
      </c>
      <c r="E6705" s="4" t="s">
        <v>6</v>
      </c>
      <c r="F6705" s="4" t="s">
        <v>22</v>
      </c>
      <c r="G6705" s="4" t="s">
        <v>22</v>
      </c>
      <c r="H6705" s="4" t="s">
        <v>22</v>
      </c>
    </row>
    <row r="6706" spans="1:8">
      <c r="A6706" t="n">
        <v>56295</v>
      </c>
      <c r="B6706" s="47" t="n">
        <v>48</v>
      </c>
      <c r="C6706" s="7" t="n">
        <v>4</v>
      </c>
      <c r="D6706" s="7" t="n">
        <v>0</v>
      </c>
      <c r="E6706" s="7" t="s">
        <v>100</v>
      </c>
      <c r="F6706" s="7" t="n">
        <v>-1</v>
      </c>
      <c r="G6706" s="7" t="n">
        <v>1</v>
      </c>
      <c r="H6706" s="7" t="n">
        <v>1.12103877145985e-44</v>
      </c>
    </row>
    <row r="6707" spans="1:8">
      <c r="A6707" t="s">
        <v>4</v>
      </c>
      <c r="B6707" s="4" t="s">
        <v>5</v>
      </c>
      <c r="C6707" s="4" t="s">
        <v>10</v>
      </c>
      <c r="D6707" s="4" t="s">
        <v>13</v>
      </c>
      <c r="E6707" s="4" t="s">
        <v>13</v>
      </c>
      <c r="F6707" s="4" t="s">
        <v>6</v>
      </c>
    </row>
    <row r="6708" spans="1:8">
      <c r="A6708" t="n">
        <v>56324</v>
      </c>
      <c r="B6708" s="53" t="n">
        <v>20</v>
      </c>
      <c r="C6708" s="7" t="n">
        <v>4</v>
      </c>
      <c r="D6708" s="7" t="n">
        <v>2</v>
      </c>
      <c r="E6708" s="7" t="n">
        <v>10</v>
      </c>
      <c r="F6708" s="7" t="s">
        <v>527</v>
      </c>
    </row>
    <row r="6709" spans="1:8">
      <c r="A6709" t="s">
        <v>4</v>
      </c>
      <c r="B6709" s="4" t="s">
        <v>5</v>
      </c>
      <c r="C6709" s="4" t="s">
        <v>13</v>
      </c>
      <c r="D6709" s="4" t="s">
        <v>10</v>
      </c>
    </row>
    <row r="6710" spans="1:8">
      <c r="A6710" t="n">
        <v>56344</v>
      </c>
      <c r="B6710" s="34" t="n">
        <v>58</v>
      </c>
      <c r="C6710" s="7" t="n">
        <v>255</v>
      </c>
      <c r="D6710" s="7" t="n">
        <v>0</v>
      </c>
    </row>
    <row r="6711" spans="1:8">
      <c r="A6711" t="s">
        <v>4</v>
      </c>
      <c r="B6711" s="4" t="s">
        <v>5</v>
      </c>
      <c r="C6711" s="4" t="s">
        <v>13</v>
      </c>
      <c r="D6711" s="4" t="s">
        <v>10</v>
      </c>
    </row>
    <row r="6712" spans="1:8">
      <c r="A6712" t="n">
        <v>56348</v>
      </c>
      <c r="B6712" s="32" t="n">
        <v>45</v>
      </c>
      <c r="C6712" s="7" t="n">
        <v>7</v>
      </c>
      <c r="D6712" s="7" t="n">
        <v>255</v>
      </c>
    </row>
    <row r="6713" spans="1:8">
      <c r="A6713" t="s">
        <v>4</v>
      </c>
      <c r="B6713" s="4" t="s">
        <v>5</v>
      </c>
      <c r="C6713" s="4" t="s">
        <v>13</v>
      </c>
      <c r="D6713" s="4" t="s">
        <v>10</v>
      </c>
      <c r="E6713" s="4" t="s">
        <v>6</v>
      </c>
    </row>
    <row r="6714" spans="1:8">
      <c r="A6714" t="n">
        <v>56352</v>
      </c>
      <c r="B6714" s="36" t="n">
        <v>51</v>
      </c>
      <c r="C6714" s="7" t="n">
        <v>4</v>
      </c>
      <c r="D6714" s="7" t="n">
        <v>4</v>
      </c>
      <c r="E6714" s="7" t="s">
        <v>108</v>
      </c>
    </row>
    <row r="6715" spans="1:8">
      <c r="A6715" t="s">
        <v>4</v>
      </c>
      <c r="B6715" s="4" t="s">
        <v>5</v>
      </c>
      <c r="C6715" s="4" t="s">
        <v>10</v>
      </c>
    </row>
    <row r="6716" spans="1:8">
      <c r="A6716" t="n">
        <v>56366</v>
      </c>
      <c r="B6716" s="30" t="n">
        <v>16</v>
      </c>
      <c r="C6716" s="7" t="n">
        <v>0</v>
      </c>
    </row>
    <row r="6717" spans="1:8">
      <c r="A6717" t="s">
        <v>4</v>
      </c>
      <c r="B6717" s="4" t="s">
        <v>5</v>
      </c>
      <c r="C6717" s="4" t="s">
        <v>10</v>
      </c>
      <c r="D6717" s="4" t="s">
        <v>37</v>
      </c>
      <c r="E6717" s="4" t="s">
        <v>13</v>
      </c>
      <c r="F6717" s="4" t="s">
        <v>13</v>
      </c>
    </row>
    <row r="6718" spans="1:8">
      <c r="A6718" t="n">
        <v>56369</v>
      </c>
      <c r="B6718" s="37" t="n">
        <v>26</v>
      </c>
      <c r="C6718" s="7" t="n">
        <v>4</v>
      </c>
      <c r="D6718" s="7" t="s">
        <v>528</v>
      </c>
      <c r="E6718" s="7" t="n">
        <v>2</v>
      </c>
      <c r="F6718" s="7" t="n">
        <v>0</v>
      </c>
    </row>
    <row r="6719" spans="1:8">
      <c r="A6719" t="s">
        <v>4</v>
      </c>
      <c r="B6719" s="4" t="s">
        <v>5</v>
      </c>
    </row>
    <row r="6720" spans="1:8">
      <c r="A6720" t="n">
        <v>56419</v>
      </c>
      <c r="B6720" s="28" t="n">
        <v>28</v>
      </c>
    </row>
    <row r="6721" spans="1:8">
      <c r="A6721" t="s">
        <v>4</v>
      </c>
      <c r="B6721" s="4" t="s">
        <v>5</v>
      </c>
      <c r="C6721" s="4" t="s">
        <v>13</v>
      </c>
      <c r="D6721" s="4" t="s">
        <v>10</v>
      </c>
      <c r="E6721" s="4" t="s">
        <v>6</v>
      </c>
    </row>
    <row r="6722" spans="1:8">
      <c r="A6722" t="n">
        <v>56420</v>
      </c>
      <c r="B6722" s="36" t="n">
        <v>51</v>
      </c>
      <c r="C6722" s="7" t="n">
        <v>4</v>
      </c>
      <c r="D6722" s="7" t="n">
        <v>0</v>
      </c>
      <c r="E6722" s="7" t="s">
        <v>61</v>
      </c>
    </row>
    <row r="6723" spans="1:8">
      <c r="A6723" t="s">
        <v>4</v>
      </c>
      <c r="B6723" s="4" t="s">
        <v>5</v>
      </c>
      <c r="C6723" s="4" t="s">
        <v>10</v>
      </c>
    </row>
    <row r="6724" spans="1:8">
      <c r="A6724" t="n">
        <v>56433</v>
      </c>
      <c r="B6724" s="30" t="n">
        <v>16</v>
      </c>
      <c r="C6724" s="7" t="n">
        <v>0</v>
      </c>
    </row>
    <row r="6725" spans="1:8">
      <c r="A6725" t="s">
        <v>4</v>
      </c>
      <c r="B6725" s="4" t="s">
        <v>5</v>
      </c>
      <c r="C6725" s="4" t="s">
        <v>10</v>
      </c>
      <c r="D6725" s="4" t="s">
        <v>37</v>
      </c>
      <c r="E6725" s="4" t="s">
        <v>13</v>
      </c>
      <c r="F6725" s="4" t="s">
        <v>13</v>
      </c>
      <c r="G6725" s="4" t="s">
        <v>37</v>
      </c>
      <c r="H6725" s="4" t="s">
        <v>13</v>
      </c>
      <c r="I6725" s="4" t="s">
        <v>13</v>
      </c>
    </row>
    <row r="6726" spans="1:8">
      <c r="A6726" t="n">
        <v>56436</v>
      </c>
      <c r="B6726" s="37" t="n">
        <v>26</v>
      </c>
      <c r="C6726" s="7" t="n">
        <v>0</v>
      </c>
      <c r="D6726" s="7" t="s">
        <v>529</v>
      </c>
      <c r="E6726" s="7" t="n">
        <v>2</v>
      </c>
      <c r="F6726" s="7" t="n">
        <v>3</v>
      </c>
      <c r="G6726" s="7" t="s">
        <v>530</v>
      </c>
      <c r="H6726" s="7" t="n">
        <v>2</v>
      </c>
      <c r="I6726" s="7" t="n">
        <v>0</v>
      </c>
    </row>
    <row r="6727" spans="1:8">
      <c r="A6727" t="s">
        <v>4</v>
      </c>
      <c r="B6727" s="4" t="s">
        <v>5</v>
      </c>
    </row>
    <row r="6728" spans="1:8">
      <c r="A6728" t="n">
        <v>56566</v>
      </c>
      <c r="B6728" s="28" t="n">
        <v>28</v>
      </c>
    </row>
    <row r="6729" spans="1:8">
      <c r="A6729" t="s">
        <v>4</v>
      </c>
      <c r="B6729" s="4" t="s">
        <v>5</v>
      </c>
      <c r="C6729" s="4" t="s">
        <v>13</v>
      </c>
      <c r="D6729" s="4" t="s">
        <v>10</v>
      </c>
      <c r="E6729" s="4" t="s">
        <v>6</v>
      </c>
    </row>
    <row r="6730" spans="1:8">
      <c r="A6730" t="n">
        <v>56567</v>
      </c>
      <c r="B6730" s="36" t="n">
        <v>51</v>
      </c>
      <c r="C6730" s="7" t="n">
        <v>4</v>
      </c>
      <c r="D6730" s="7" t="n">
        <v>2</v>
      </c>
      <c r="E6730" s="7" t="s">
        <v>160</v>
      </c>
    </row>
    <row r="6731" spans="1:8">
      <c r="A6731" t="s">
        <v>4</v>
      </c>
      <c r="B6731" s="4" t="s">
        <v>5</v>
      </c>
      <c r="C6731" s="4" t="s">
        <v>10</v>
      </c>
    </row>
    <row r="6732" spans="1:8">
      <c r="A6732" t="n">
        <v>56581</v>
      </c>
      <c r="B6732" s="30" t="n">
        <v>16</v>
      </c>
      <c r="C6732" s="7" t="n">
        <v>0</v>
      </c>
    </row>
    <row r="6733" spans="1:8">
      <c r="A6733" t="s">
        <v>4</v>
      </c>
      <c r="B6733" s="4" t="s">
        <v>5</v>
      </c>
      <c r="C6733" s="4" t="s">
        <v>10</v>
      </c>
      <c r="D6733" s="4" t="s">
        <v>37</v>
      </c>
      <c r="E6733" s="4" t="s">
        <v>13</v>
      </c>
      <c r="F6733" s="4" t="s">
        <v>13</v>
      </c>
    </row>
    <row r="6734" spans="1:8">
      <c r="A6734" t="n">
        <v>56584</v>
      </c>
      <c r="B6734" s="37" t="n">
        <v>26</v>
      </c>
      <c r="C6734" s="7" t="n">
        <v>2</v>
      </c>
      <c r="D6734" s="7" t="s">
        <v>531</v>
      </c>
      <c r="E6734" s="7" t="n">
        <v>2</v>
      </c>
      <c r="F6734" s="7" t="n">
        <v>0</v>
      </c>
    </row>
    <row r="6735" spans="1:8">
      <c r="A6735" t="s">
        <v>4</v>
      </c>
      <c r="B6735" s="4" t="s">
        <v>5</v>
      </c>
    </row>
    <row r="6736" spans="1:8">
      <c r="A6736" t="n">
        <v>56658</v>
      </c>
      <c r="B6736" s="28" t="n">
        <v>28</v>
      </c>
    </row>
    <row r="6737" spans="1:9">
      <c r="A6737" t="s">
        <v>4</v>
      </c>
      <c r="B6737" s="4" t="s">
        <v>5</v>
      </c>
      <c r="C6737" s="4" t="s">
        <v>10</v>
      </c>
      <c r="D6737" s="4" t="s">
        <v>22</v>
      </c>
      <c r="E6737" s="4" t="s">
        <v>22</v>
      </c>
      <c r="F6737" s="4" t="s">
        <v>22</v>
      </c>
      <c r="G6737" s="4" t="s">
        <v>10</v>
      </c>
      <c r="H6737" s="4" t="s">
        <v>10</v>
      </c>
    </row>
    <row r="6738" spans="1:9">
      <c r="A6738" t="n">
        <v>56659</v>
      </c>
      <c r="B6738" s="67" t="n">
        <v>60</v>
      </c>
      <c r="C6738" s="7" t="n">
        <v>7</v>
      </c>
      <c r="D6738" s="7" t="n">
        <v>0</v>
      </c>
      <c r="E6738" s="7" t="n">
        <v>-15</v>
      </c>
      <c r="F6738" s="7" t="n">
        <v>0</v>
      </c>
      <c r="G6738" s="7" t="n">
        <v>300</v>
      </c>
      <c r="H6738" s="7" t="n">
        <v>0</v>
      </c>
    </row>
    <row r="6739" spans="1:9">
      <c r="A6739" t="s">
        <v>4</v>
      </c>
      <c r="B6739" s="4" t="s">
        <v>5</v>
      </c>
      <c r="C6739" s="4" t="s">
        <v>10</v>
      </c>
      <c r="D6739" s="4" t="s">
        <v>13</v>
      </c>
      <c r="E6739" s="4" t="s">
        <v>6</v>
      </c>
      <c r="F6739" s="4" t="s">
        <v>22</v>
      </c>
      <c r="G6739" s="4" t="s">
        <v>22</v>
      </c>
      <c r="H6739" s="4" t="s">
        <v>22</v>
      </c>
    </row>
    <row r="6740" spans="1:9">
      <c r="A6740" t="n">
        <v>56678</v>
      </c>
      <c r="B6740" s="47" t="n">
        <v>48</v>
      </c>
      <c r="C6740" s="7" t="n">
        <v>7</v>
      </c>
      <c r="D6740" s="7" t="n">
        <v>0</v>
      </c>
      <c r="E6740" s="7" t="s">
        <v>523</v>
      </c>
      <c r="F6740" s="7" t="n">
        <v>-1</v>
      </c>
      <c r="G6740" s="7" t="n">
        <v>1</v>
      </c>
      <c r="H6740" s="7" t="n">
        <v>0</v>
      </c>
    </row>
    <row r="6741" spans="1:9">
      <c r="A6741" t="s">
        <v>4</v>
      </c>
      <c r="B6741" s="4" t="s">
        <v>5</v>
      </c>
      <c r="C6741" s="4" t="s">
        <v>13</v>
      </c>
      <c r="D6741" s="4" t="s">
        <v>10</v>
      </c>
      <c r="E6741" s="4" t="s">
        <v>6</v>
      </c>
    </row>
    <row r="6742" spans="1:9">
      <c r="A6742" t="n">
        <v>56709</v>
      </c>
      <c r="B6742" s="36" t="n">
        <v>51</v>
      </c>
      <c r="C6742" s="7" t="n">
        <v>4</v>
      </c>
      <c r="D6742" s="7" t="n">
        <v>7</v>
      </c>
      <c r="E6742" s="7" t="s">
        <v>144</v>
      </c>
    </row>
    <row r="6743" spans="1:9">
      <c r="A6743" t="s">
        <v>4</v>
      </c>
      <c r="B6743" s="4" t="s">
        <v>5</v>
      </c>
      <c r="C6743" s="4" t="s">
        <v>10</v>
      </c>
    </row>
    <row r="6744" spans="1:9">
      <c r="A6744" t="n">
        <v>56723</v>
      </c>
      <c r="B6744" s="30" t="n">
        <v>16</v>
      </c>
      <c r="C6744" s="7" t="n">
        <v>0</v>
      </c>
    </row>
    <row r="6745" spans="1:9">
      <c r="A6745" t="s">
        <v>4</v>
      </c>
      <c r="B6745" s="4" t="s">
        <v>5</v>
      </c>
      <c r="C6745" s="4" t="s">
        <v>10</v>
      </c>
      <c r="D6745" s="4" t="s">
        <v>37</v>
      </c>
      <c r="E6745" s="4" t="s">
        <v>13</v>
      </c>
      <c r="F6745" s="4" t="s">
        <v>13</v>
      </c>
    </row>
    <row r="6746" spans="1:9">
      <c r="A6746" t="n">
        <v>56726</v>
      </c>
      <c r="B6746" s="37" t="n">
        <v>26</v>
      </c>
      <c r="C6746" s="7" t="n">
        <v>7</v>
      </c>
      <c r="D6746" s="7" t="s">
        <v>532</v>
      </c>
      <c r="E6746" s="7" t="n">
        <v>2</v>
      </c>
      <c r="F6746" s="7" t="n">
        <v>0</v>
      </c>
    </row>
    <row r="6747" spans="1:9">
      <c r="A6747" t="s">
        <v>4</v>
      </c>
      <c r="B6747" s="4" t="s">
        <v>5</v>
      </c>
    </row>
    <row r="6748" spans="1:9">
      <c r="A6748" t="n">
        <v>56766</v>
      </c>
      <c r="B6748" s="28" t="n">
        <v>28</v>
      </c>
    </row>
    <row r="6749" spans="1:9">
      <c r="A6749" t="s">
        <v>4</v>
      </c>
      <c r="B6749" s="4" t="s">
        <v>5</v>
      </c>
      <c r="C6749" s="4" t="s">
        <v>10</v>
      </c>
      <c r="D6749" s="4" t="s">
        <v>13</v>
      </c>
      <c r="E6749" s="4" t="s">
        <v>6</v>
      </c>
      <c r="F6749" s="4" t="s">
        <v>22</v>
      </c>
      <c r="G6749" s="4" t="s">
        <v>22</v>
      </c>
      <c r="H6749" s="4" t="s">
        <v>22</v>
      </c>
    </row>
    <row r="6750" spans="1:9">
      <c r="A6750" t="n">
        <v>56767</v>
      </c>
      <c r="B6750" s="47" t="n">
        <v>48</v>
      </c>
      <c r="C6750" s="7" t="n">
        <v>15</v>
      </c>
      <c r="D6750" s="7" t="n">
        <v>0</v>
      </c>
      <c r="E6750" s="7" t="s">
        <v>383</v>
      </c>
      <c r="F6750" s="7" t="n">
        <v>-1</v>
      </c>
      <c r="G6750" s="7" t="n">
        <v>1</v>
      </c>
      <c r="H6750" s="7" t="n">
        <v>0</v>
      </c>
    </row>
    <row r="6751" spans="1:9">
      <c r="A6751" t="s">
        <v>4</v>
      </c>
      <c r="B6751" s="4" t="s">
        <v>5</v>
      </c>
      <c r="C6751" s="4" t="s">
        <v>10</v>
      </c>
    </row>
    <row r="6752" spans="1:9">
      <c r="A6752" t="n">
        <v>56793</v>
      </c>
      <c r="B6752" s="30" t="n">
        <v>16</v>
      </c>
      <c r="C6752" s="7" t="n">
        <v>500</v>
      </c>
    </row>
    <row r="6753" spans="1:8">
      <c r="A6753" t="s">
        <v>4</v>
      </c>
      <c r="B6753" s="4" t="s">
        <v>5</v>
      </c>
      <c r="C6753" s="4" t="s">
        <v>13</v>
      </c>
      <c r="D6753" s="4" t="s">
        <v>10</v>
      </c>
      <c r="E6753" s="4" t="s">
        <v>6</v>
      </c>
    </row>
    <row r="6754" spans="1:8">
      <c r="A6754" t="n">
        <v>56796</v>
      </c>
      <c r="B6754" s="36" t="n">
        <v>51</v>
      </c>
      <c r="C6754" s="7" t="n">
        <v>4</v>
      </c>
      <c r="D6754" s="7" t="n">
        <v>15</v>
      </c>
      <c r="E6754" s="7" t="s">
        <v>46</v>
      </c>
    </row>
    <row r="6755" spans="1:8">
      <c r="A6755" t="s">
        <v>4</v>
      </c>
      <c r="B6755" s="4" t="s">
        <v>5</v>
      </c>
      <c r="C6755" s="4" t="s">
        <v>10</v>
      </c>
    </row>
    <row r="6756" spans="1:8">
      <c r="A6756" t="n">
        <v>56809</v>
      </c>
      <c r="B6756" s="30" t="n">
        <v>16</v>
      </c>
      <c r="C6756" s="7" t="n">
        <v>0</v>
      </c>
    </row>
    <row r="6757" spans="1:8">
      <c r="A6757" t="s">
        <v>4</v>
      </c>
      <c r="B6757" s="4" t="s">
        <v>5</v>
      </c>
      <c r="C6757" s="4" t="s">
        <v>10</v>
      </c>
      <c r="D6757" s="4" t="s">
        <v>37</v>
      </c>
      <c r="E6757" s="4" t="s">
        <v>13</v>
      </c>
      <c r="F6757" s="4" t="s">
        <v>13</v>
      </c>
      <c r="G6757" s="4" t="s">
        <v>37</v>
      </c>
      <c r="H6757" s="4" t="s">
        <v>13</v>
      </c>
      <c r="I6757" s="4" t="s">
        <v>13</v>
      </c>
    </row>
    <row r="6758" spans="1:8">
      <c r="A6758" t="n">
        <v>56812</v>
      </c>
      <c r="B6758" s="37" t="n">
        <v>26</v>
      </c>
      <c r="C6758" s="7" t="n">
        <v>15</v>
      </c>
      <c r="D6758" s="7" t="s">
        <v>533</v>
      </c>
      <c r="E6758" s="7" t="n">
        <v>2</v>
      </c>
      <c r="F6758" s="7" t="n">
        <v>3</v>
      </c>
      <c r="G6758" s="7" t="s">
        <v>534</v>
      </c>
      <c r="H6758" s="7" t="n">
        <v>2</v>
      </c>
      <c r="I6758" s="7" t="n">
        <v>0</v>
      </c>
    </row>
    <row r="6759" spans="1:8">
      <c r="A6759" t="s">
        <v>4</v>
      </c>
      <c r="B6759" s="4" t="s">
        <v>5</v>
      </c>
    </row>
    <row r="6760" spans="1:8">
      <c r="A6760" t="n">
        <v>56984</v>
      </c>
      <c r="B6760" s="28" t="n">
        <v>28</v>
      </c>
    </row>
    <row r="6761" spans="1:8">
      <c r="A6761" t="s">
        <v>4</v>
      </c>
      <c r="B6761" s="4" t="s">
        <v>5</v>
      </c>
      <c r="C6761" s="4" t="s">
        <v>10</v>
      </c>
      <c r="D6761" s="4" t="s">
        <v>10</v>
      </c>
      <c r="E6761" s="4" t="s">
        <v>10</v>
      </c>
    </row>
    <row r="6762" spans="1:8">
      <c r="A6762" t="n">
        <v>56985</v>
      </c>
      <c r="B6762" s="58" t="n">
        <v>61</v>
      </c>
      <c r="C6762" s="7" t="n">
        <v>16</v>
      </c>
      <c r="D6762" s="7" t="n">
        <v>15</v>
      </c>
      <c r="E6762" s="7" t="n">
        <v>1000</v>
      </c>
    </row>
    <row r="6763" spans="1:8">
      <c r="A6763" t="s">
        <v>4</v>
      </c>
      <c r="B6763" s="4" t="s">
        <v>5</v>
      </c>
      <c r="C6763" s="4" t="s">
        <v>10</v>
      </c>
    </row>
    <row r="6764" spans="1:8">
      <c r="A6764" t="n">
        <v>56992</v>
      </c>
      <c r="B6764" s="30" t="n">
        <v>16</v>
      </c>
      <c r="C6764" s="7" t="n">
        <v>300</v>
      </c>
    </row>
    <row r="6765" spans="1:8">
      <c r="A6765" t="s">
        <v>4</v>
      </c>
      <c r="B6765" s="4" t="s">
        <v>5</v>
      </c>
      <c r="C6765" s="4" t="s">
        <v>13</v>
      </c>
      <c r="D6765" s="4" t="s">
        <v>10</v>
      </c>
      <c r="E6765" s="4" t="s">
        <v>6</v>
      </c>
    </row>
    <row r="6766" spans="1:8">
      <c r="A6766" t="n">
        <v>56995</v>
      </c>
      <c r="B6766" s="36" t="n">
        <v>51</v>
      </c>
      <c r="C6766" s="7" t="n">
        <v>4</v>
      </c>
      <c r="D6766" s="7" t="n">
        <v>16</v>
      </c>
      <c r="E6766" s="7" t="s">
        <v>535</v>
      </c>
    </row>
    <row r="6767" spans="1:8">
      <c r="A6767" t="s">
        <v>4</v>
      </c>
      <c r="B6767" s="4" t="s">
        <v>5</v>
      </c>
      <c r="C6767" s="4" t="s">
        <v>10</v>
      </c>
    </row>
    <row r="6768" spans="1:8">
      <c r="A6768" t="n">
        <v>57008</v>
      </c>
      <c r="B6768" s="30" t="n">
        <v>16</v>
      </c>
      <c r="C6768" s="7" t="n">
        <v>0</v>
      </c>
    </row>
    <row r="6769" spans="1:9">
      <c r="A6769" t="s">
        <v>4</v>
      </c>
      <c r="B6769" s="4" t="s">
        <v>5</v>
      </c>
      <c r="C6769" s="4" t="s">
        <v>10</v>
      </c>
      <c r="D6769" s="4" t="s">
        <v>37</v>
      </c>
      <c r="E6769" s="4" t="s">
        <v>13</v>
      </c>
      <c r="F6769" s="4" t="s">
        <v>13</v>
      </c>
    </row>
    <row r="6770" spans="1:9">
      <c r="A6770" t="n">
        <v>57011</v>
      </c>
      <c r="B6770" s="37" t="n">
        <v>26</v>
      </c>
      <c r="C6770" s="7" t="n">
        <v>16</v>
      </c>
      <c r="D6770" s="7" t="s">
        <v>536</v>
      </c>
      <c r="E6770" s="7" t="n">
        <v>2</v>
      </c>
      <c r="F6770" s="7" t="n">
        <v>0</v>
      </c>
    </row>
    <row r="6771" spans="1:9">
      <c r="A6771" t="s">
        <v>4</v>
      </c>
      <c r="B6771" s="4" t="s">
        <v>5</v>
      </c>
    </row>
    <row r="6772" spans="1:9">
      <c r="A6772" t="n">
        <v>57117</v>
      </c>
      <c r="B6772" s="28" t="n">
        <v>28</v>
      </c>
    </row>
    <row r="6773" spans="1:9">
      <c r="A6773" t="s">
        <v>4</v>
      </c>
      <c r="B6773" s="4" t="s">
        <v>5</v>
      </c>
      <c r="C6773" s="4" t="s">
        <v>10</v>
      </c>
      <c r="D6773" s="4" t="s">
        <v>10</v>
      </c>
      <c r="E6773" s="4" t="s">
        <v>10</v>
      </c>
    </row>
    <row r="6774" spans="1:9">
      <c r="A6774" t="n">
        <v>57118</v>
      </c>
      <c r="B6774" s="58" t="n">
        <v>61</v>
      </c>
      <c r="C6774" s="7" t="n">
        <v>7032</v>
      </c>
      <c r="D6774" s="7" t="n">
        <v>16</v>
      </c>
      <c r="E6774" s="7" t="n">
        <v>1000</v>
      </c>
    </row>
    <row r="6775" spans="1:9">
      <c r="A6775" t="s">
        <v>4</v>
      </c>
      <c r="B6775" s="4" t="s">
        <v>5</v>
      </c>
      <c r="C6775" s="4" t="s">
        <v>10</v>
      </c>
    </row>
    <row r="6776" spans="1:9">
      <c r="A6776" t="n">
        <v>57125</v>
      </c>
      <c r="B6776" s="30" t="n">
        <v>16</v>
      </c>
      <c r="C6776" s="7" t="n">
        <v>300</v>
      </c>
    </row>
    <row r="6777" spans="1:9">
      <c r="A6777" t="s">
        <v>4</v>
      </c>
      <c r="B6777" s="4" t="s">
        <v>5</v>
      </c>
      <c r="C6777" s="4" t="s">
        <v>13</v>
      </c>
      <c r="D6777" s="4" t="s">
        <v>10</v>
      </c>
      <c r="E6777" s="4" t="s">
        <v>6</v>
      </c>
    </row>
    <row r="6778" spans="1:9">
      <c r="A6778" t="n">
        <v>57128</v>
      </c>
      <c r="B6778" s="36" t="n">
        <v>51</v>
      </c>
      <c r="C6778" s="7" t="n">
        <v>4</v>
      </c>
      <c r="D6778" s="7" t="n">
        <v>7032</v>
      </c>
      <c r="E6778" s="7" t="s">
        <v>144</v>
      </c>
    </row>
    <row r="6779" spans="1:9">
      <c r="A6779" t="s">
        <v>4</v>
      </c>
      <c r="B6779" s="4" t="s">
        <v>5</v>
      </c>
      <c r="C6779" s="4" t="s">
        <v>10</v>
      </c>
    </row>
    <row r="6780" spans="1:9">
      <c r="A6780" t="n">
        <v>57142</v>
      </c>
      <c r="B6780" s="30" t="n">
        <v>16</v>
      </c>
      <c r="C6780" s="7" t="n">
        <v>0</v>
      </c>
    </row>
    <row r="6781" spans="1:9">
      <c r="A6781" t="s">
        <v>4</v>
      </c>
      <c r="B6781" s="4" t="s">
        <v>5</v>
      </c>
      <c r="C6781" s="4" t="s">
        <v>10</v>
      </c>
      <c r="D6781" s="4" t="s">
        <v>37</v>
      </c>
      <c r="E6781" s="4" t="s">
        <v>13</v>
      </c>
      <c r="F6781" s="4" t="s">
        <v>13</v>
      </c>
      <c r="G6781" s="4" t="s">
        <v>37</v>
      </c>
      <c r="H6781" s="4" t="s">
        <v>13</v>
      </c>
      <c r="I6781" s="4" t="s">
        <v>13</v>
      </c>
    </row>
    <row r="6782" spans="1:9">
      <c r="A6782" t="n">
        <v>57145</v>
      </c>
      <c r="B6782" s="37" t="n">
        <v>26</v>
      </c>
      <c r="C6782" s="7" t="n">
        <v>7032</v>
      </c>
      <c r="D6782" s="7" t="s">
        <v>537</v>
      </c>
      <c r="E6782" s="7" t="n">
        <v>2</v>
      </c>
      <c r="F6782" s="7" t="n">
        <v>3</v>
      </c>
      <c r="G6782" s="7" t="s">
        <v>538</v>
      </c>
      <c r="H6782" s="7" t="n">
        <v>2</v>
      </c>
      <c r="I6782" s="7" t="n">
        <v>0</v>
      </c>
    </row>
    <row r="6783" spans="1:9">
      <c r="A6783" t="s">
        <v>4</v>
      </c>
      <c r="B6783" s="4" t="s">
        <v>5</v>
      </c>
    </row>
    <row r="6784" spans="1:9">
      <c r="A6784" t="n">
        <v>57390</v>
      </c>
      <c r="B6784" s="28" t="n">
        <v>28</v>
      </c>
    </row>
    <row r="6785" spans="1:9">
      <c r="A6785" t="s">
        <v>4</v>
      </c>
      <c r="B6785" s="4" t="s">
        <v>5</v>
      </c>
      <c r="C6785" s="4" t="s">
        <v>10</v>
      </c>
      <c r="D6785" s="4" t="s">
        <v>13</v>
      </c>
    </row>
    <row r="6786" spans="1:9">
      <c r="A6786" t="n">
        <v>57391</v>
      </c>
      <c r="B6786" s="39" t="n">
        <v>89</v>
      </c>
      <c r="C6786" s="7" t="n">
        <v>65533</v>
      </c>
      <c r="D6786" s="7" t="n">
        <v>1</v>
      </c>
    </row>
    <row r="6787" spans="1:9">
      <c r="A6787" t="s">
        <v>4</v>
      </c>
      <c r="B6787" s="4" t="s">
        <v>5</v>
      </c>
      <c r="C6787" s="4" t="s">
        <v>10</v>
      </c>
    </row>
    <row r="6788" spans="1:9">
      <c r="A6788" t="n">
        <v>57395</v>
      </c>
      <c r="B6788" s="30" t="n">
        <v>16</v>
      </c>
      <c r="C6788" s="7" t="n">
        <v>300</v>
      </c>
    </row>
    <row r="6789" spans="1:9">
      <c r="A6789" t="s">
        <v>4</v>
      </c>
      <c r="B6789" s="4" t="s">
        <v>5</v>
      </c>
      <c r="C6789" s="4" t="s">
        <v>10</v>
      </c>
      <c r="D6789" s="4" t="s">
        <v>13</v>
      </c>
      <c r="E6789" s="4" t="s">
        <v>6</v>
      </c>
      <c r="F6789" s="4" t="s">
        <v>22</v>
      </c>
      <c r="G6789" s="4" t="s">
        <v>22</v>
      </c>
      <c r="H6789" s="4" t="s">
        <v>22</v>
      </c>
    </row>
    <row r="6790" spans="1:9">
      <c r="A6790" t="n">
        <v>57398</v>
      </c>
      <c r="B6790" s="47" t="n">
        <v>48</v>
      </c>
      <c r="C6790" s="7" t="n">
        <v>7033</v>
      </c>
      <c r="D6790" s="7" t="n">
        <v>0</v>
      </c>
      <c r="E6790" s="7" t="s">
        <v>239</v>
      </c>
      <c r="F6790" s="7" t="n">
        <v>-1</v>
      </c>
      <c r="G6790" s="7" t="n">
        <v>1</v>
      </c>
      <c r="H6790" s="7" t="n">
        <v>0</v>
      </c>
    </row>
    <row r="6791" spans="1:9">
      <c r="A6791" t="s">
        <v>4</v>
      </c>
      <c r="B6791" s="4" t="s">
        <v>5</v>
      </c>
      <c r="C6791" s="4" t="s">
        <v>10</v>
      </c>
    </row>
    <row r="6792" spans="1:9">
      <c r="A6792" t="n">
        <v>57425</v>
      </c>
      <c r="B6792" s="30" t="n">
        <v>16</v>
      </c>
      <c r="C6792" s="7" t="n">
        <v>1000</v>
      </c>
    </row>
    <row r="6793" spans="1:9">
      <c r="A6793" t="s">
        <v>4</v>
      </c>
      <c r="B6793" s="4" t="s">
        <v>5</v>
      </c>
      <c r="C6793" s="4" t="s">
        <v>10</v>
      </c>
      <c r="D6793" s="4" t="s">
        <v>13</v>
      </c>
      <c r="E6793" s="4" t="s">
        <v>22</v>
      </c>
      <c r="F6793" s="4" t="s">
        <v>10</v>
      </c>
    </row>
    <row r="6794" spans="1:9">
      <c r="A6794" t="n">
        <v>57428</v>
      </c>
      <c r="B6794" s="60" t="n">
        <v>59</v>
      </c>
      <c r="C6794" s="7" t="n">
        <v>0</v>
      </c>
      <c r="D6794" s="7" t="n">
        <v>13</v>
      </c>
      <c r="E6794" s="7" t="n">
        <v>0.150000005960464</v>
      </c>
      <c r="F6794" s="7" t="n">
        <v>0</v>
      </c>
    </row>
    <row r="6795" spans="1:9">
      <c r="A6795" t="s">
        <v>4</v>
      </c>
      <c r="B6795" s="4" t="s">
        <v>5</v>
      </c>
      <c r="C6795" s="4" t="s">
        <v>10</v>
      </c>
      <c r="D6795" s="4" t="s">
        <v>13</v>
      </c>
      <c r="E6795" s="4" t="s">
        <v>22</v>
      </c>
      <c r="F6795" s="4" t="s">
        <v>10</v>
      </c>
    </row>
    <row r="6796" spans="1:9">
      <c r="A6796" t="n">
        <v>57438</v>
      </c>
      <c r="B6796" s="60" t="n">
        <v>59</v>
      </c>
      <c r="C6796" s="7" t="n">
        <v>2</v>
      </c>
      <c r="D6796" s="7" t="n">
        <v>13</v>
      </c>
      <c r="E6796" s="7" t="n">
        <v>0.150000005960464</v>
      </c>
      <c r="F6796" s="7" t="n">
        <v>0</v>
      </c>
    </row>
    <row r="6797" spans="1:9">
      <c r="A6797" t="s">
        <v>4</v>
      </c>
      <c r="B6797" s="4" t="s">
        <v>5</v>
      </c>
      <c r="C6797" s="4" t="s">
        <v>10</v>
      </c>
      <c r="D6797" s="4" t="s">
        <v>13</v>
      </c>
      <c r="E6797" s="4" t="s">
        <v>22</v>
      </c>
      <c r="F6797" s="4" t="s">
        <v>10</v>
      </c>
    </row>
    <row r="6798" spans="1:9">
      <c r="A6798" t="n">
        <v>57448</v>
      </c>
      <c r="B6798" s="60" t="n">
        <v>59</v>
      </c>
      <c r="C6798" s="7" t="n">
        <v>4</v>
      </c>
      <c r="D6798" s="7" t="n">
        <v>13</v>
      </c>
      <c r="E6798" s="7" t="n">
        <v>0.150000005960464</v>
      </c>
      <c r="F6798" s="7" t="n">
        <v>0</v>
      </c>
    </row>
    <row r="6799" spans="1:9">
      <c r="A6799" t="s">
        <v>4</v>
      </c>
      <c r="B6799" s="4" t="s">
        <v>5</v>
      </c>
      <c r="C6799" s="4" t="s">
        <v>10</v>
      </c>
      <c r="D6799" s="4" t="s">
        <v>13</v>
      </c>
      <c r="E6799" s="4" t="s">
        <v>22</v>
      </c>
      <c r="F6799" s="4" t="s">
        <v>10</v>
      </c>
    </row>
    <row r="6800" spans="1:9">
      <c r="A6800" t="n">
        <v>57458</v>
      </c>
      <c r="B6800" s="60" t="n">
        <v>59</v>
      </c>
      <c r="C6800" s="7" t="n">
        <v>7</v>
      </c>
      <c r="D6800" s="7" t="n">
        <v>13</v>
      </c>
      <c r="E6800" s="7" t="n">
        <v>0.150000005960464</v>
      </c>
      <c r="F6800" s="7" t="n">
        <v>0</v>
      </c>
    </row>
    <row r="6801" spans="1:8">
      <c r="A6801" t="s">
        <v>4</v>
      </c>
      <c r="B6801" s="4" t="s">
        <v>5</v>
      </c>
      <c r="C6801" s="4" t="s">
        <v>10</v>
      </c>
      <c r="D6801" s="4" t="s">
        <v>13</v>
      </c>
      <c r="E6801" s="4" t="s">
        <v>22</v>
      </c>
      <c r="F6801" s="4" t="s">
        <v>10</v>
      </c>
    </row>
    <row r="6802" spans="1:8">
      <c r="A6802" t="n">
        <v>57468</v>
      </c>
      <c r="B6802" s="60" t="n">
        <v>59</v>
      </c>
      <c r="C6802" s="7" t="n">
        <v>16</v>
      </c>
      <c r="D6802" s="7" t="n">
        <v>13</v>
      </c>
      <c r="E6802" s="7" t="n">
        <v>0.150000005960464</v>
      </c>
      <c r="F6802" s="7" t="n">
        <v>0</v>
      </c>
    </row>
    <row r="6803" spans="1:8">
      <c r="A6803" t="s">
        <v>4</v>
      </c>
      <c r="B6803" s="4" t="s">
        <v>5</v>
      </c>
      <c r="C6803" s="4" t="s">
        <v>10</v>
      </c>
      <c r="D6803" s="4" t="s">
        <v>13</v>
      </c>
      <c r="E6803" s="4" t="s">
        <v>22</v>
      </c>
      <c r="F6803" s="4" t="s">
        <v>10</v>
      </c>
    </row>
    <row r="6804" spans="1:8">
      <c r="A6804" t="n">
        <v>57478</v>
      </c>
      <c r="B6804" s="60" t="n">
        <v>59</v>
      </c>
      <c r="C6804" s="7" t="n">
        <v>15</v>
      </c>
      <c r="D6804" s="7" t="n">
        <v>13</v>
      </c>
      <c r="E6804" s="7" t="n">
        <v>0.150000005960464</v>
      </c>
      <c r="F6804" s="7" t="n">
        <v>0</v>
      </c>
    </row>
    <row r="6805" spans="1:8">
      <c r="A6805" t="s">
        <v>4</v>
      </c>
      <c r="B6805" s="4" t="s">
        <v>5</v>
      </c>
      <c r="C6805" s="4" t="s">
        <v>10</v>
      </c>
      <c r="D6805" s="4" t="s">
        <v>13</v>
      </c>
      <c r="E6805" s="4" t="s">
        <v>22</v>
      </c>
      <c r="F6805" s="4" t="s">
        <v>10</v>
      </c>
    </row>
    <row r="6806" spans="1:8">
      <c r="A6806" t="n">
        <v>57488</v>
      </c>
      <c r="B6806" s="60" t="n">
        <v>59</v>
      </c>
      <c r="C6806" s="7" t="n">
        <v>7032</v>
      </c>
      <c r="D6806" s="7" t="n">
        <v>13</v>
      </c>
      <c r="E6806" s="7" t="n">
        <v>0.150000005960464</v>
      </c>
      <c r="F6806" s="7" t="n">
        <v>0</v>
      </c>
    </row>
    <row r="6807" spans="1:8">
      <c r="A6807" t="s">
        <v>4</v>
      </c>
      <c r="B6807" s="4" t="s">
        <v>5</v>
      </c>
      <c r="C6807" s="4" t="s">
        <v>13</v>
      </c>
      <c r="D6807" s="4" t="s">
        <v>10</v>
      </c>
      <c r="E6807" s="4" t="s">
        <v>6</v>
      </c>
      <c r="F6807" s="4" t="s">
        <v>6</v>
      </c>
      <c r="G6807" s="4" t="s">
        <v>6</v>
      </c>
      <c r="H6807" s="4" t="s">
        <v>6</v>
      </c>
    </row>
    <row r="6808" spans="1:8">
      <c r="A6808" t="n">
        <v>57498</v>
      </c>
      <c r="B6808" s="36" t="n">
        <v>51</v>
      </c>
      <c r="C6808" s="7" t="n">
        <v>3</v>
      </c>
      <c r="D6808" s="7" t="n">
        <v>0</v>
      </c>
      <c r="E6808" s="7" t="s">
        <v>121</v>
      </c>
      <c r="F6808" s="7" t="s">
        <v>107</v>
      </c>
      <c r="G6808" s="7" t="s">
        <v>50</v>
      </c>
      <c r="H6808" s="7" t="s">
        <v>51</v>
      </c>
    </row>
    <row r="6809" spans="1:8">
      <c r="A6809" t="s">
        <v>4</v>
      </c>
      <c r="B6809" s="4" t="s">
        <v>5</v>
      </c>
      <c r="C6809" s="4" t="s">
        <v>13</v>
      </c>
      <c r="D6809" s="4" t="s">
        <v>10</v>
      </c>
      <c r="E6809" s="4" t="s">
        <v>6</v>
      </c>
      <c r="F6809" s="4" t="s">
        <v>6</v>
      </c>
      <c r="G6809" s="4" t="s">
        <v>6</v>
      </c>
      <c r="H6809" s="4" t="s">
        <v>6</v>
      </c>
    </row>
    <row r="6810" spans="1:8">
      <c r="A6810" t="n">
        <v>57511</v>
      </c>
      <c r="B6810" s="36" t="n">
        <v>51</v>
      </c>
      <c r="C6810" s="7" t="n">
        <v>3</v>
      </c>
      <c r="D6810" s="7" t="n">
        <v>2</v>
      </c>
      <c r="E6810" s="7" t="s">
        <v>121</v>
      </c>
      <c r="F6810" s="7" t="s">
        <v>107</v>
      </c>
      <c r="G6810" s="7" t="s">
        <v>50</v>
      </c>
      <c r="H6810" s="7" t="s">
        <v>51</v>
      </c>
    </row>
    <row r="6811" spans="1:8">
      <c r="A6811" t="s">
        <v>4</v>
      </c>
      <c r="B6811" s="4" t="s">
        <v>5</v>
      </c>
      <c r="C6811" s="4" t="s">
        <v>13</v>
      </c>
      <c r="D6811" s="4" t="s">
        <v>10</v>
      </c>
      <c r="E6811" s="4" t="s">
        <v>6</v>
      </c>
      <c r="F6811" s="4" t="s">
        <v>6</v>
      </c>
      <c r="G6811" s="4" t="s">
        <v>6</v>
      </c>
      <c r="H6811" s="4" t="s">
        <v>6</v>
      </c>
    </row>
    <row r="6812" spans="1:8">
      <c r="A6812" t="n">
        <v>57524</v>
      </c>
      <c r="B6812" s="36" t="n">
        <v>51</v>
      </c>
      <c r="C6812" s="7" t="n">
        <v>3</v>
      </c>
      <c r="D6812" s="7" t="n">
        <v>4</v>
      </c>
      <c r="E6812" s="7" t="s">
        <v>121</v>
      </c>
      <c r="F6812" s="7" t="s">
        <v>107</v>
      </c>
      <c r="G6812" s="7" t="s">
        <v>50</v>
      </c>
      <c r="H6812" s="7" t="s">
        <v>51</v>
      </c>
    </row>
    <row r="6813" spans="1:8">
      <c r="A6813" t="s">
        <v>4</v>
      </c>
      <c r="B6813" s="4" t="s">
        <v>5</v>
      </c>
      <c r="C6813" s="4" t="s">
        <v>13</v>
      </c>
      <c r="D6813" s="4" t="s">
        <v>10</v>
      </c>
      <c r="E6813" s="4" t="s">
        <v>6</v>
      </c>
      <c r="F6813" s="4" t="s">
        <v>6</v>
      </c>
      <c r="G6813" s="4" t="s">
        <v>6</v>
      </c>
      <c r="H6813" s="4" t="s">
        <v>6</v>
      </c>
    </row>
    <row r="6814" spans="1:8">
      <c r="A6814" t="n">
        <v>57537</v>
      </c>
      <c r="B6814" s="36" t="n">
        <v>51</v>
      </c>
      <c r="C6814" s="7" t="n">
        <v>3</v>
      </c>
      <c r="D6814" s="7" t="n">
        <v>7</v>
      </c>
      <c r="E6814" s="7" t="s">
        <v>121</v>
      </c>
      <c r="F6814" s="7" t="s">
        <v>107</v>
      </c>
      <c r="G6814" s="7" t="s">
        <v>50</v>
      </c>
      <c r="H6814" s="7" t="s">
        <v>51</v>
      </c>
    </row>
    <row r="6815" spans="1:8">
      <c r="A6815" t="s">
        <v>4</v>
      </c>
      <c r="B6815" s="4" t="s">
        <v>5</v>
      </c>
      <c r="C6815" s="4" t="s">
        <v>13</v>
      </c>
      <c r="D6815" s="4" t="s">
        <v>10</v>
      </c>
      <c r="E6815" s="4" t="s">
        <v>6</v>
      </c>
      <c r="F6815" s="4" t="s">
        <v>6</v>
      </c>
      <c r="G6815" s="4" t="s">
        <v>6</v>
      </c>
      <c r="H6815" s="4" t="s">
        <v>6</v>
      </c>
    </row>
    <row r="6816" spans="1:8">
      <c r="A6816" t="n">
        <v>57550</v>
      </c>
      <c r="B6816" s="36" t="n">
        <v>51</v>
      </c>
      <c r="C6816" s="7" t="n">
        <v>3</v>
      </c>
      <c r="D6816" s="7" t="n">
        <v>16</v>
      </c>
      <c r="E6816" s="7" t="s">
        <v>121</v>
      </c>
      <c r="F6816" s="7" t="s">
        <v>107</v>
      </c>
      <c r="G6816" s="7" t="s">
        <v>50</v>
      </c>
      <c r="H6816" s="7" t="s">
        <v>51</v>
      </c>
    </row>
    <row r="6817" spans="1:8">
      <c r="A6817" t="s">
        <v>4</v>
      </c>
      <c r="B6817" s="4" t="s">
        <v>5</v>
      </c>
      <c r="C6817" s="4" t="s">
        <v>13</v>
      </c>
      <c r="D6817" s="4" t="s">
        <v>10</v>
      </c>
      <c r="E6817" s="4" t="s">
        <v>6</v>
      </c>
      <c r="F6817" s="4" t="s">
        <v>6</v>
      </c>
      <c r="G6817" s="4" t="s">
        <v>6</v>
      </c>
      <c r="H6817" s="4" t="s">
        <v>6</v>
      </c>
    </row>
    <row r="6818" spans="1:8">
      <c r="A6818" t="n">
        <v>57563</v>
      </c>
      <c r="B6818" s="36" t="n">
        <v>51</v>
      </c>
      <c r="C6818" s="7" t="n">
        <v>3</v>
      </c>
      <c r="D6818" s="7" t="n">
        <v>15</v>
      </c>
      <c r="E6818" s="7" t="s">
        <v>121</v>
      </c>
      <c r="F6818" s="7" t="s">
        <v>107</v>
      </c>
      <c r="G6818" s="7" t="s">
        <v>50</v>
      </c>
      <c r="H6818" s="7" t="s">
        <v>51</v>
      </c>
    </row>
    <row r="6819" spans="1:8">
      <c r="A6819" t="s">
        <v>4</v>
      </c>
      <c r="B6819" s="4" t="s">
        <v>5</v>
      </c>
      <c r="C6819" s="4" t="s">
        <v>13</v>
      </c>
      <c r="D6819" s="4" t="s">
        <v>10</v>
      </c>
      <c r="E6819" s="4" t="s">
        <v>6</v>
      </c>
      <c r="F6819" s="4" t="s">
        <v>6</v>
      </c>
      <c r="G6819" s="4" t="s">
        <v>6</v>
      </c>
      <c r="H6819" s="4" t="s">
        <v>6</v>
      </c>
    </row>
    <row r="6820" spans="1:8">
      <c r="A6820" t="n">
        <v>57576</v>
      </c>
      <c r="B6820" s="36" t="n">
        <v>51</v>
      </c>
      <c r="C6820" s="7" t="n">
        <v>3</v>
      </c>
      <c r="D6820" s="7" t="n">
        <v>7032</v>
      </c>
      <c r="E6820" s="7" t="s">
        <v>121</v>
      </c>
      <c r="F6820" s="7" t="s">
        <v>107</v>
      </c>
      <c r="G6820" s="7" t="s">
        <v>50</v>
      </c>
      <c r="H6820" s="7" t="s">
        <v>51</v>
      </c>
    </row>
    <row r="6821" spans="1:8">
      <c r="A6821" t="s">
        <v>4</v>
      </c>
      <c r="B6821" s="4" t="s">
        <v>5</v>
      </c>
      <c r="C6821" s="4" t="s">
        <v>10</v>
      </c>
    </row>
    <row r="6822" spans="1:8">
      <c r="A6822" t="n">
        <v>57589</v>
      </c>
      <c r="B6822" s="30" t="n">
        <v>16</v>
      </c>
      <c r="C6822" s="7" t="n">
        <v>1000</v>
      </c>
    </row>
    <row r="6823" spans="1:8">
      <c r="A6823" t="s">
        <v>4</v>
      </c>
      <c r="B6823" s="4" t="s">
        <v>5</v>
      </c>
      <c r="C6823" s="4" t="s">
        <v>13</v>
      </c>
      <c r="D6823" s="4" t="s">
        <v>13</v>
      </c>
      <c r="E6823" s="4" t="s">
        <v>22</v>
      </c>
      <c r="F6823" s="4" t="s">
        <v>22</v>
      </c>
      <c r="G6823" s="4" t="s">
        <v>22</v>
      </c>
      <c r="H6823" s="4" t="s">
        <v>10</v>
      </c>
    </row>
    <row r="6824" spans="1:8">
      <c r="A6824" t="n">
        <v>57592</v>
      </c>
      <c r="B6824" s="32" t="n">
        <v>45</v>
      </c>
      <c r="C6824" s="7" t="n">
        <v>2</v>
      </c>
      <c r="D6824" s="7" t="n">
        <v>3</v>
      </c>
      <c r="E6824" s="7" t="n">
        <v>88.9499969482422</v>
      </c>
      <c r="F6824" s="7" t="n">
        <v>38.3499984741211</v>
      </c>
      <c r="G6824" s="7" t="n">
        <v>-236</v>
      </c>
      <c r="H6824" s="7" t="n">
        <v>3000</v>
      </c>
    </row>
    <row r="6825" spans="1:8">
      <c r="A6825" t="s">
        <v>4</v>
      </c>
      <c r="B6825" s="4" t="s">
        <v>5</v>
      </c>
      <c r="C6825" s="4" t="s">
        <v>13</v>
      </c>
      <c r="D6825" s="4" t="s">
        <v>13</v>
      </c>
      <c r="E6825" s="4" t="s">
        <v>22</v>
      </c>
      <c r="F6825" s="4" t="s">
        <v>22</v>
      </c>
      <c r="G6825" s="4" t="s">
        <v>22</v>
      </c>
      <c r="H6825" s="4" t="s">
        <v>10</v>
      </c>
      <c r="I6825" s="4" t="s">
        <v>13</v>
      </c>
    </row>
    <row r="6826" spans="1:8">
      <c r="A6826" t="n">
        <v>57609</v>
      </c>
      <c r="B6826" s="32" t="n">
        <v>45</v>
      </c>
      <c r="C6826" s="7" t="n">
        <v>4</v>
      </c>
      <c r="D6826" s="7" t="n">
        <v>3</v>
      </c>
      <c r="E6826" s="7" t="n">
        <v>342.5</v>
      </c>
      <c r="F6826" s="7" t="n">
        <v>345</v>
      </c>
      <c r="G6826" s="7" t="n">
        <v>0</v>
      </c>
      <c r="H6826" s="7" t="n">
        <v>3000</v>
      </c>
      <c r="I6826" s="7" t="n">
        <v>0</v>
      </c>
    </row>
    <row r="6827" spans="1:8">
      <c r="A6827" t="s">
        <v>4</v>
      </c>
      <c r="B6827" s="4" t="s">
        <v>5</v>
      </c>
      <c r="C6827" s="4" t="s">
        <v>13</v>
      </c>
      <c r="D6827" s="4" t="s">
        <v>13</v>
      </c>
      <c r="E6827" s="4" t="s">
        <v>22</v>
      </c>
      <c r="F6827" s="4" t="s">
        <v>10</v>
      </c>
    </row>
    <row r="6828" spans="1:8">
      <c r="A6828" t="n">
        <v>57627</v>
      </c>
      <c r="B6828" s="32" t="n">
        <v>45</v>
      </c>
      <c r="C6828" s="7" t="n">
        <v>5</v>
      </c>
      <c r="D6828" s="7" t="n">
        <v>3</v>
      </c>
      <c r="E6828" s="7" t="n">
        <v>4.69999980926514</v>
      </c>
      <c r="F6828" s="7" t="n">
        <v>3000</v>
      </c>
    </row>
    <row r="6829" spans="1:8">
      <c r="A6829" t="s">
        <v>4</v>
      </c>
      <c r="B6829" s="4" t="s">
        <v>5</v>
      </c>
      <c r="C6829" s="4" t="s">
        <v>10</v>
      </c>
      <c r="D6829" s="4" t="s">
        <v>10</v>
      </c>
      <c r="E6829" s="4" t="s">
        <v>10</v>
      </c>
    </row>
    <row r="6830" spans="1:8">
      <c r="A6830" t="n">
        <v>57636</v>
      </c>
      <c r="B6830" s="58" t="n">
        <v>61</v>
      </c>
      <c r="C6830" s="7" t="n">
        <v>0</v>
      </c>
      <c r="D6830" s="7" t="n">
        <v>7033</v>
      </c>
      <c r="E6830" s="7" t="n">
        <v>1000</v>
      </c>
    </row>
    <row r="6831" spans="1:8">
      <c r="A6831" t="s">
        <v>4</v>
      </c>
      <c r="B6831" s="4" t="s">
        <v>5</v>
      </c>
      <c r="C6831" s="4" t="s">
        <v>10</v>
      </c>
      <c r="D6831" s="4" t="s">
        <v>10</v>
      </c>
      <c r="E6831" s="4" t="s">
        <v>10</v>
      </c>
    </row>
    <row r="6832" spans="1:8">
      <c r="A6832" t="n">
        <v>57643</v>
      </c>
      <c r="B6832" s="58" t="n">
        <v>61</v>
      </c>
      <c r="C6832" s="7" t="n">
        <v>2</v>
      </c>
      <c r="D6832" s="7" t="n">
        <v>7033</v>
      </c>
      <c r="E6832" s="7" t="n">
        <v>1000</v>
      </c>
    </row>
    <row r="6833" spans="1:9">
      <c r="A6833" t="s">
        <v>4</v>
      </c>
      <c r="B6833" s="4" t="s">
        <v>5</v>
      </c>
      <c r="C6833" s="4" t="s">
        <v>10</v>
      </c>
      <c r="D6833" s="4" t="s">
        <v>10</v>
      </c>
      <c r="E6833" s="4" t="s">
        <v>10</v>
      </c>
    </row>
    <row r="6834" spans="1:9">
      <c r="A6834" t="n">
        <v>57650</v>
      </c>
      <c r="B6834" s="58" t="n">
        <v>61</v>
      </c>
      <c r="C6834" s="7" t="n">
        <v>4</v>
      </c>
      <c r="D6834" s="7" t="n">
        <v>7033</v>
      </c>
      <c r="E6834" s="7" t="n">
        <v>1000</v>
      </c>
    </row>
    <row r="6835" spans="1:9">
      <c r="A6835" t="s">
        <v>4</v>
      </c>
      <c r="B6835" s="4" t="s">
        <v>5</v>
      </c>
      <c r="C6835" s="4" t="s">
        <v>10</v>
      </c>
      <c r="D6835" s="4" t="s">
        <v>22</v>
      </c>
      <c r="E6835" s="4" t="s">
        <v>22</v>
      </c>
      <c r="F6835" s="4" t="s">
        <v>22</v>
      </c>
      <c r="G6835" s="4" t="s">
        <v>10</v>
      </c>
      <c r="H6835" s="4" t="s">
        <v>10</v>
      </c>
    </row>
    <row r="6836" spans="1:9">
      <c r="A6836" t="n">
        <v>57657</v>
      </c>
      <c r="B6836" s="67" t="n">
        <v>60</v>
      </c>
      <c r="C6836" s="7" t="n">
        <v>7</v>
      </c>
      <c r="D6836" s="7" t="n">
        <v>0</v>
      </c>
      <c r="E6836" s="7" t="n">
        <v>0</v>
      </c>
      <c r="F6836" s="7" t="n">
        <v>0</v>
      </c>
      <c r="G6836" s="7" t="n">
        <v>300</v>
      </c>
      <c r="H6836" s="7" t="n">
        <v>0</v>
      </c>
    </row>
    <row r="6837" spans="1:9">
      <c r="A6837" t="s">
        <v>4</v>
      </c>
      <c r="B6837" s="4" t="s">
        <v>5</v>
      </c>
      <c r="C6837" s="4" t="s">
        <v>10</v>
      </c>
      <c r="D6837" s="4" t="s">
        <v>10</v>
      </c>
      <c r="E6837" s="4" t="s">
        <v>10</v>
      </c>
    </row>
    <row r="6838" spans="1:9">
      <c r="A6838" t="n">
        <v>57676</v>
      </c>
      <c r="B6838" s="58" t="n">
        <v>61</v>
      </c>
      <c r="C6838" s="7" t="n">
        <v>7</v>
      </c>
      <c r="D6838" s="7" t="n">
        <v>7033</v>
      </c>
      <c r="E6838" s="7" t="n">
        <v>1000</v>
      </c>
    </row>
    <row r="6839" spans="1:9">
      <c r="A6839" t="s">
        <v>4</v>
      </c>
      <c r="B6839" s="4" t="s">
        <v>5</v>
      </c>
      <c r="C6839" s="4" t="s">
        <v>10</v>
      </c>
      <c r="D6839" s="4" t="s">
        <v>10</v>
      </c>
      <c r="E6839" s="4" t="s">
        <v>10</v>
      </c>
    </row>
    <row r="6840" spans="1:9">
      <c r="A6840" t="n">
        <v>57683</v>
      </c>
      <c r="B6840" s="58" t="n">
        <v>61</v>
      </c>
      <c r="C6840" s="7" t="n">
        <v>16</v>
      </c>
      <c r="D6840" s="7" t="n">
        <v>7033</v>
      </c>
      <c r="E6840" s="7" t="n">
        <v>1000</v>
      </c>
    </row>
    <row r="6841" spans="1:9">
      <c r="A6841" t="s">
        <v>4</v>
      </c>
      <c r="B6841" s="4" t="s">
        <v>5</v>
      </c>
      <c r="C6841" s="4" t="s">
        <v>10</v>
      </c>
      <c r="D6841" s="4" t="s">
        <v>10</v>
      </c>
      <c r="E6841" s="4" t="s">
        <v>10</v>
      </c>
    </row>
    <row r="6842" spans="1:9">
      <c r="A6842" t="n">
        <v>57690</v>
      </c>
      <c r="B6842" s="58" t="n">
        <v>61</v>
      </c>
      <c r="C6842" s="7" t="n">
        <v>15</v>
      </c>
      <c r="D6842" s="7" t="n">
        <v>7033</v>
      </c>
      <c r="E6842" s="7" t="n">
        <v>1000</v>
      </c>
    </row>
    <row r="6843" spans="1:9">
      <c r="A6843" t="s">
        <v>4</v>
      </c>
      <c r="B6843" s="4" t="s">
        <v>5</v>
      </c>
      <c r="C6843" s="4" t="s">
        <v>10</v>
      </c>
      <c r="D6843" s="4" t="s">
        <v>10</v>
      </c>
      <c r="E6843" s="4" t="s">
        <v>10</v>
      </c>
    </row>
    <row r="6844" spans="1:9">
      <c r="A6844" t="n">
        <v>57697</v>
      </c>
      <c r="B6844" s="58" t="n">
        <v>61</v>
      </c>
      <c r="C6844" s="7" t="n">
        <v>7032</v>
      </c>
      <c r="D6844" s="7" t="n">
        <v>7033</v>
      </c>
      <c r="E6844" s="7" t="n">
        <v>1000</v>
      </c>
    </row>
    <row r="6845" spans="1:9">
      <c r="A6845" t="s">
        <v>4</v>
      </c>
      <c r="B6845" s="4" t="s">
        <v>5</v>
      </c>
      <c r="C6845" s="4" t="s">
        <v>10</v>
      </c>
      <c r="D6845" s="4" t="s">
        <v>10</v>
      </c>
      <c r="E6845" s="4" t="s">
        <v>22</v>
      </c>
      <c r="F6845" s="4" t="s">
        <v>13</v>
      </c>
    </row>
    <row r="6846" spans="1:9">
      <c r="A6846" t="n">
        <v>57704</v>
      </c>
      <c r="B6846" s="62" t="n">
        <v>53</v>
      </c>
      <c r="C6846" s="7" t="n">
        <v>0</v>
      </c>
      <c r="D6846" s="7" t="n">
        <v>7033</v>
      </c>
      <c r="E6846" s="7" t="n">
        <v>10</v>
      </c>
      <c r="F6846" s="7" t="n">
        <v>0</v>
      </c>
    </row>
    <row r="6847" spans="1:9">
      <c r="A6847" t="s">
        <v>4</v>
      </c>
      <c r="B6847" s="4" t="s">
        <v>5</v>
      </c>
      <c r="C6847" s="4" t="s">
        <v>10</v>
      </c>
      <c r="D6847" s="4" t="s">
        <v>10</v>
      </c>
      <c r="E6847" s="4" t="s">
        <v>22</v>
      </c>
      <c r="F6847" s="4" t="s">
        <v>13</v>
      </c>
    </row>
    <row r="6848" spans="1:9">
      <c r="A6848" t="n">
        <v>57714</v>
      </c>
      <c r="B6848" s="62" t="n">
        <v>53</v>
      </c>
      <c r="C6848" s="7" t="n">
        <v>2</v>
      </c>
      <c r="D6848" s="7" t="n">
        <v>7033</v>
      </c>
      <c r="E6848" s="7" t="n">
        <v>10</v>
      </c>
      <c r="F6848" s="7" t="n">
        <v>0</v>
      </c>
    </row>
    <row r="6849" spans="1:8">
      <c r="A6849" t="s">
        <v>4</v>
      </c>
      <c r="B6849" s="4" t="s">
        <v>5</v>
      </c>
      <c r="C6849" s="4" t="s">
        <v>10</v>
      </c>
      <c r="D6849" s="4" t="s">
        <v>10</v>
      </c>
      <c r="E6849" s="4" t="s">
        <v>22</v>
      </c>
      <c r="F6849" s="4" t="s">
        <v>13</v>
      </c>
    </row>
    <row r="6850" spans="1:8">
      <c r="A6850" t="n">
        <v>57724</v>
      </c>
      <c r="B6850" s="62" t="n">
        <v>53</v>
      </c>
      <c r="C6850" s="7" t="n">
        <v>4</v>
      </c>
      <c r="D6850" s="7" t="n">
        <v>7033</v>
      </c>
      <c r="E6850" s="7" t="n">
        <v>10</v>
      </c>
      <c r="F6850" s="7" t="n">
        <v>0</v>
      </c>
    </row>
    <row r="6851" spans="1:8">
      <c r="A6851" t="s">
        <v>4</v>
      </c>
      <c r="B6851" s="4" t="s">
        <v>5</v>
      </c>
      <c r="C6851" s="4" t="s">
        <v>10</v>
      </c>
      <c r="D6851" s="4" t="s">
        <v>10</v>
      </c>
      <c r="E6851" s="4" t="s">
        <v>22</v>
      </c>
      <c r="F6851" s="4" t="s">
        <v>13</v>
      </c>
    </row>
    <row r="6852" spans="1:8">
      <c r="A6852" t="n">
        <v>57734</v>
      </c>
      <c r="B6852" s="62" t="n">
        <v>53</v>
      </c>
      <c r="C6852" s="7" t="n">
        <v>7</v>
      </c>
      <c r="D6852" s="7" t="n">
        <v>7033</v>
      </c>
      <c r="E6852" s="7" t="n">
        <v>10</v>
      </c>
      <c r="F6852" s="7" t="n">
        <v>0</v>
      </c>
    </row>
    <row r="6853" spans="1:8">
      <c r="A6853" t="s">
        <v>4</v>
      </c>
      <c r="B6853" s="4" t="s">
        <v>5</v>
      </c>
      <c r="C6853" s="4" t="s">
        <v>10</v>
      </c>
      <c r="D6853" s="4" t="s">
        <v>10</v>
      </c>
      <c r="E6853" s="4" t="s">
        <v>22</v>
      </c>
      <c r="F6853" s="4" t="s">
        <v>13</v>
      </c>
    </row>
    <row r="6854" spans="1:8">
      <c r="A6854" t="n">
        <v>57744</v>
      </c>
      <c r="B6854" s="62" t="n">
        <v>53</v>
      </c>
      <c r="C6854" s="7" t="n">
        <v>16</v>
      </c>
      <c r="D6854" s="7" t="n">
        <v>7033</v>
      </c>
      <c r="E6854" s="7" t="n">
        <v>10</v>
      </c>
      <c r="F6854" s="7" t="n">
        <v>0</v>
      </c>
    </row>
    <row r="6855" spans="1:8">
      <c r="A6855" t="s">
        <v>4</v>
      </c>
      <c r="B6855" s="4" t="s">
        <v>5</v>
      </c>
      <c r="C6855" s="4" t="s">
        <v>10</v>
      </c>
      <c r="D6855" s="4" t="s">
        <v>10</v>
      </c>
      <c r="E6855" s="4" t="s">
        <v>22</v>
      </c>
      <c r="F6855" s="4" t="s">
        <v>13</v>
      </c>
    </row>
    <row r="6856" spans="1:8">
      <c r="A6856" t="n">
        <v>57754</v>
      </c>
      <c r="B6856" s="62" t="n">
        <v>53</v>
      </c>
      <c r="C6856" s="7" t="n">
        <v>15</v>
      </c>
      <c r="D6856" s="7" t="n">
        <v>7033</v>
      </c>
      <c r="E6856" s="7" t="n">
        <v>10</v>
      </c>
      <c r="F6856" s="7" t="n">
        <v>0</v>
      </c>
    </row>
    <row r="6857" spans="1:8">
      <c r="A6857" t="s">
        <v>4</v>
      </c>
      <c r="B6857" s="4" t="s">
        <v>5</v>
      </c>
      <c r="C6857" s="4" t="s">
        <v>10</v>
      </c>
      <c r="D6857" s="4" t="s">
        <v>10</v>
      </c>
      <c r="E6857" s="4" t="s">
        <v>22</v>
      </c>
      <c r="F6857" s="4" t="s">
        <v>13</v>
      </c>
    </row>
    <row r="6858" spans="1:8">
      <c r="A6858" t="n">
        <v>57764</v>
      </c>
      <c r="B6858" s="62" t="n">
        <v>53</v>
      </c>
      <c r="C6858" s="7" t="n">
        <v>7032</v>
      </c>
      <c r="D6858" s="7" t="n">
        <v>7033</v>
      </c>
      <c r="E6858" s="7" t="n">
        <v>10</v>
      </c>
      <c r="F6858" s="7" t="n">
        <v>0</v>
      </c>
    </row>
    <row r="6859" spans="1:8">
      <c r="A6859" t="s">
        <v>4</v>
      </c>
      <c r="B6859" s="4" t="s">
        <v>5</v>
      </c>
      <c r="C6859" s="4" t="s">
        <v>10</v>
      </c>
    </row>
    <row r="6860" spans="1:8">
      <c r="A6860" t="n">
        <v>57774</v>
      </c>
      <c r="B6860" s="71" t="n">
        <v>54</v>
      </c>
      <c r="C6860" s="7" t="n">
        <v>0</v>
      </c>
    </row>
    <row r="6861" spans="1:8">
      <c r="A6861" t="s">
        <v>4</v>
      </c>
      <c r="B6861" s="4" t="s">
        <v>5</v>
      </c>
      <c r="C6861" s="4" t="s">
        <v>10</v>
      </c>
    </row>
    <row r="6862" spans="1:8">
      <c r="A6862" t="n">
        <v>57777</v>
      </c>
      <c r="B6862" s="71" t="n">
        <v>54</v>
      </c>
      <c r="C6862" s="7" t="n">
        <v>2</v>
      </c>
    </row>
    <row r="6863" spans="1:8">
      <c r="A6863" t="s">
        <v>4</v>
      </c>
      <c r="B6863" s="4" t="s">
        <v>5</v>
      </c>
      <c r="C6863" s="4" t="s">
        <v>10</v>
      </c>
    </row>
    <row r="6864" spans="1:8">
      <c r="A6864" t="n">
        <v>57780</v>
      </c>
      <c r="B6864" s="71" t="n">
        <v>54</v>
      </c>
      <c r="C6864" s="7" t="n">
        <v>4</v>
      </c>
    </row>
    <row r="6865" spans="1:6">
      <c r="A6865" t="s">
        <v>4</v>
      </c>
      <c r="B6865" s="4" t="s">
        <v>5</v>
      </c>
      <c r="C6865" s="4" t="s">
        <v>10</v>
      </c>
    </row>
    <row r="6866" spans="1:6">
      <c r="A6866" t="n">
        <v>57783</v>
      </c>
      <c r="B6866" s="71" t="n">
        <v>54</v>
      </c>
      <c r="C6866" s="7" t="n">
        <v>7</v>
      </c>
    </row>
    <row r="6867" spans="1:6">
      <c r="A6867" t="s">
        <v>4</v>
      </c>
      <c r="B6867" s="4" t="s">
        <v>5</v>
      </c>
      <c r="C6867" s="4" t="s">
        <v>10</v>
      </c>
    </row>
    <row r="6868" spans="1:6">
      <c r="A6868" t="n">
        <v>57786</v>
      </c>
      <c r="B6868" s="71" t="n">
        <v>54</v>
      </c>
      <c r="C6868" s="7" t="n">
        <v>16</v>
      </c>
    </row>
    <row r="6869" spans="1:6">
      <c r="A6869" t="s">
        <v>4</v>
      </c>
      <c r="B6869" s="4" t="s">
        <v>5</v>
      </c>
      <c r="C6869" s="4" t="s">
        <v>10</v>
      </c>
    </row>
    <row r="6870" spans="1:6">
      <c r="A6870" t="n">
        <v>57789</v>
      </c>
      <c r="B6870" s="71" t="n">
        <v>54</v>
      </c>
      <c r="C6870" s="7" t="n">
        <v>15</v>
      </c>
    </row>
    <row r="6871" spans="1:6">
      <c r="A6871" t="s">
        <v>4</v>
      </c>
      <c r="B6871" s="4" t="s">
        <v>5</v>
      </c>
      <c r="C6871" s="4" t="s">
        <v>10</v>
      </c>
    </row>
    <row r="6872" spans="1:6">
      <c r="A6872" t="n">
        <v>57792</v>
      </c>
      <c r="B6872" s="71" t="n">
        <v>54</v>
      </c>
      <c r="C6872" s="7" t="n">
        <v>7032</v>
      </c>
    </row>
    <row r="6873" spans="1:6">
      <c r="A6873" t="s">
        <v>4</v>
      </c>
      <c r="B6873" s="4" t="s">
        <v>5</v>
      </c>
      <c r="C6873" s="4" t="s">
        <v>13</v>
      </c>
      <c r="D6873" s="4" t="s">
        <v>10</v>
      </c>
    </row>
    <row r="6874" spans="1:6">
      <c r="A6874" t="n">
        <v>57795</v>
      </c>
      <c r="B6874" s="32" t="n">
        <v>45</v>
      </c>
      <c r="C6874" s="7" t="n">
        <v>7</v>
      </c>
      <c r="D6874" s="7" t="n">
        <v>255</v>
      </c>
    </row>
    <row r="6875" spans="1:6">
      <c r="A6875" t="s">
        <v>4</v>
      </c>
      <c r="B6875" s="4" t="s">
        <v>5</v>
      </c>
      <c r="C6875" s="4" t="s">
        <v>13</v>
      </c>
      <c r="D6875" s="4" t="s">
        <v>10</v>
      </c>
      <c r="E6875" s="4" t="s">
        <v>22</v>
      </c>
      <c r="F6875" s="4" t="s">
        <v>10</v>
      </c>
      <c r="G6875" s="4" t="s">
        <v>9</v>
      </c>
      <c r="H6875" s="4" t="s">
        <v>9</v>
      </c>
      <c r="I6875" s="4" t="s">
        <v>10</v>
      </c>
      <c r="J6875" s="4" t="s">
        <v>10</v>
      </c>
      <c r="K6875" s="4" t="s">
        <v>9</v>
      </c>
      <c r="L6875" s="4" t="s">
        <v>9</v>
      </c>
      <c r="M6875" s="4" t="s">
        <v>9</v>
      </c>
      <c r="N6875" s="4" t="s">
        <v>9</v>
      </c>
      <c r="O6875" s="4" t="s">
        <v>6</v>
      </c>
    </row>
    <row r="6876" spans="1:6">
      <c r="A6876" t="n">
        <v>57799</v>
      </c>
      <c r="B6876" s="59" t="n">
        <v>50</v>
      </c>
      <c r="C6876" s="7" t="n">
        <v>0</v>
      </c>
      <c r="D6876" s="7" t="n">
        <v>2206</v>
      </c>
      <c r="E6876" s="7" t="n">
        <v>1</v>
      </c>
      <c r="F6876" s="7" t="n">
        <v>0</v>
      </c>
      <c r="G6876" s="7" t="n">
        <v>0</v>
      </c>
      <c r="H6876" s="7" t="n">
        <v>0</v>
      </c>
      <c r="I6876" s="7" t="n">
        <v>0</v>
      </c>
      <c r="J6876" s="7" t="n">
        <v>65533</v>
      </c>
      <c r="K6876" s="7" t="n">
        <v>0</v>
      </c>
      <c r="L6876" s="7" t="n">
        <v>0</v>
      </c>
      <c r="M6876" s="7" t="n">
        <v>0</v>
      </c>
      <c r="N6876" s="7" t="n">
        <v>0</v>
      </c>
      <c r="O6876" s="7" t="s">
        <v>12</v>
      </c>
    </row>
    <row r="6877" spans="1:6">
      <c r="A6877" t="s">
        <v>4</v>
      </c>
      <c r="B6877" s="4" t="s">
        <v>5</v>
      </c>
      <c r="C6877" s="4" t="s">
        <v>13</v>
      </c>
      <c r="D6877" s="4" t="s">
        <v>10</v>
      </c>
      <c r="E6877" s="4" t="s">
        <v>6</v>
      </c>
    </row>
    <row r="6878" spans="1:6">
      <c r="A6878" t="n">
        <v>57838</v>
      </c>
      <c r="B6878" s="36" t="n">
        <v>51</v>
      </c>
      <c r="C6878" s="7" t="n">
        <v>4</v>
      </c>
      <c r="D6878" s="7" t="n">
        <v>7033</v>
      </c>
      <c r="E6878" s="7" t="s">
        <v>61</v>
      </c>
    </row>
    <row r="6879" spans="1:6">
      <c r="A6879" t="s">
        <v>4</v>
      </c>
      <c r="B6879" s="4" t="s">
        <v>5</v>
      </c>
      <c r="C6879" s="4" t="s">
        <v>10</v>
      </c>
    </row>
    <row r="6880" spans="1:6">
      <c r="A6880" t="n">
        <v>57851</v>
      </c>
      <c r="B6880" s="30" t="n">
        <v>16</v>
      </c>
      <c r="C6880" s="7" t="n">
        <v>0</v>
      </c>
    </row>
    <row r="6881" spans="1:15">
      <c r="A6881" t="s">
        <v>4</v>
      </c>
      <c r="B6881" s="4" t="s">
        <v>5</v>
      </c>
      <c r="C6881" s="4" t="s">
        <v>10</v>
      </c>
      <c r="D6881" s="4" t="s">
        <v>37</v>
      </c>
      <c r="E6881" s="4" t="s">
        <v>13</v>
      </c>
      <c r="F6881" s="4" t="s">
        <v>13</v>
      </c>
      <c r="G6881" s="4" t="s">
        <v>37</v>
      </c>
      <c r="H6881" s="4" t="s">
        <v>13</v>
      </c>
      <c r="I6881" s="4" t="s">
        <v>13</v>
      </c>
    </row>
    <row r="6882" spans="1:15">
      <c r="A6882" t="n">
        <v>57854</v>
      </c>
      <c r="B6882" s="37" t="n">
        <v>26</v>
      </c>
      <c r="C6882" s="7" t="n">
        <v>7033</v>
      </c>
      <c r="D6882" s="7" t="s">
        <v>539</v>
      </c>
      <c r="E6882" s="7" t="n">
        <v>2</v>
      </c>
      <c r="F6882" s="7" t="n">
        <v>3</v>
      </c>
      <c r="G6882" s="7" t="s">
        <v>540</v>
      </c>
      <c r="H6882" s="7" t="n">
        <v>2</v>
      </c>
      <c r="I6882" s="7" t="n">
        <v>0</v>
      </c>
    </row>
    <row r="6883" spans="1:15">
      <c r="A6883" t="s">
        <v>4</v>
      </c>
      <c r="B6883" s="4" t="s">
        <v>5</v>
      </c>
    </row>
    <row r="6884" spans="1:15">
      <c r="A6884" t="n">
        <v>57910</v>
      </c>
      <c r="B6884" s="28" t="n">
        <v>28</v>
      </c>
    </row>
    <row r="6885" spans="1:15">
      <c r="A6885" t="s">
        <v>4</v>
      </c>
      <c r="B6885" s="4" t="s">
        <v>5</v>
      </c>
      <c r="C6885" s="4" t="s">
        <v>13</v>
      </c>
      <c r="D6885" s="4" t="s">
        <v>10</v>
      </c>
      <c r="E6885" s="4" t="s">
        <v>6</v>
      </c>
    </row>
    <row r="6886" spans="1:15">
      <c r="A6886" t="n">
        <v>57911</v>
      </c>
      <c r="B6886" s="36" t="n">
        <v>51</v>
      </c>
      <c r="C6886" s="7" t="n">
        <v>4</v>
      </c>
      <c r="D6886" s="7" t="n">
        <v>0</v>
      </c>
      <c r="E6886" s="7" t="s">
        <v>108</v>
      </c>
    </row>
    <row r="6887" spans="1:15">
      <c r="A6887" t="s">
        <v>4</v>
      </c>
      <c r="B6887" s="4" t="s">
        <v>5</v>
      </c>
      <c r="C6887" s="4" t="s">
        <v>10</v>
      </c>
    </row>
    <row r="6888" spans="1:15">
      <c r="A6888" t="n">
        <v>57925</v>
      </c>
      <c r="B6888" s="30" t="n">
        <v>16</v>
      </c>
      <c r="C6888" s="7" t="n">
        <v>0</v>
      </c>
    </row>
    <row r="6889" spans="1:15">
      <c r="A6889" t="s">
        <v>4</v>
      </c>
      <c r="B6889" s="4" t="s">
        <v>5</v>
      </c>
      <c r="C6889" s="4" t="s">
        <v>10</v>
      </c>
      <c r="D6889" s="4" t="s">
        <v>37</v>
      </c>
      <c r="E6889" s="4" t="s">
        <v>13</v>
      </c>
      <c r="F6889" s="4" t="s">
        <v>13</v>
      </c>
    </row>
    <row r="6890" spans="1:15">
      <c r="A6890" t="n">
        <v>57928</v>
      </c>
      <c r="B6890" s="37" t="n">
        <v>26</v>
      </c>
      <c r="C6890" s="7" t="n">
        <v>0</v>
      </c>
      <c r="D6890" s="7" t="s">
        <v>541</v>
      </c>
      <c r="E6890" s="7" t="n">
        <v>2</v>
      </c>
      <c r="F6890" s="7" t="n">
        <v>0</v>
      </c>
    </row>
    <row r="6891" spans="1:15">
      <c r="A6891" t="s">
        <v>4</v>
      </c>
      <c r="B6891" s="4" t="s">
        <v>5</v>
      </c>
    </row>
    <row r="6892" spans="1:15">
      <c r="A6892" t="n">
        <v>57947</v>
      </c>
      <c r="B6892" s="28" t="n">
        <v>28</v>
      </c>
    </row>
    <row r="6893" spans="1:15">
      <c r="A6893" t="s">
        <v>4</v>
      </c>
      <c r="B6893" s="4" t="s">
        <v>5</v>
      </c>
      <c r="C6893" s="4" t="s">
        <v>13</v>
      </c>
      <c r="D6893" s="4" t="s">
        <v>10</v>
      </c>
      <c r="E6893" s="4" t="s">
        <v>6</v>
      </c>
    </row>
    <row r="6894" spans="1:15">
      <c r="A6894" t="n">
        <v>57948</v>
      </c>
      <c r="B6894" s="36" t="n">
        <v>51</v>
      </c>
      <c r="C6894" s="7" t="n">
        <v>4</v>
      </c>
      <c r="D6894" s="7" t="n">
        <v>4</v>
      </c>
      <c r="E6894" s="7" t="s">
        <v>67</v>
      </c>
    </row>
    <row r="6895" spans="1:15">
      <c r="A6895" t="s">
        <v>4</v>
      </c>
      <c r="B6895" s="4" t="s">
        <v>5</v>
      </c>
      <c r="C6895" s="4" t="s">
        <v>10</v>
      </c>
    </row>
    <row r="6896" spans="1:15">
      <c r="A6896" t="n">
        <v>57961</v>
      </c>
      <c r="B6896" s="30" t="n">
        <v>16</v>
      </c>
      <c r="C6896" s="7" t="n">
        <v>0</v>
      </c>
    </row>
    <row r="6897" spans="1:9">
      <c r="A6897" t="s">
        <v>4</v>
      </c>
      <c r="B6897" s="4" t="s">
        <v>5</v>
      </c>
      <c r="C6897" s="4" t="s">
        <v>10</v>
      </c>
      <c r="D6897" s="4" t="s">
        <v>37</v>
      </c>
      <c r="E6897" s="4" t="s">
        <v>13</v>
      </c>
      <c r="F6897" s="4" t="s">
        <v>13</v>
      </c>
    </row>
    <row r="6898" spans="1:9">
      <c r="A6898" t="n">
        <v>57964</v>
      </c>
      <c r="B6898" s="37" t="n">
        <v>26</v>
      </c>
      <c r="C6898" s="7" t="n">
        <v>4</v>
      </c>
      <c r="D6898" s="7" t="s">
        <v>542</v>
      </c>
      <c r="E6898" s="7" t="n">
        <v>2</v>
      </c>
      <c r="F6898" s="7" t="n">
        <v>0</v>
      </c>
    </row>
    <row r="6899" spans="1:9">
      <c r="A6899" t="s">
        <v>4</v>
      </c>
      <c r="B6899" s="4" t="s">
        <v>5</v>
      </c>
    </row>
    <row r="6900" spans="1:9">
      <c r="A6900" t="n">
        <v>57988</v>
      </c>
      <c r="B6900" s="28" t="n">
        <v>28</v>
      </c>
    </row>
    <row r="6901" spans="1:9">
      <c r="A6901" t="s">
        <v>4</v>
      </c>
      <c r="B6901" s="4" t="s">
        <v>5</v>
      </c>
      <c r="C6901" s="4" t="s">
        <v>13</v>
      </c>
      <c r="D6901" s="4" t="s">
        <v>10</v>
      </c>
      <c r="E6901" s="4" t="s">
        <v>6</v>
      </c>
    </row>
    <row r="6902" spans="1:9">
      <c r="A6902" t="n">
        <v>57989</v>
      </c>
      <c r="B6902" s="36" t="n">
        <v>51</v>
      </c>
      <c r="C6902" s="7" t="n">
        <v>4</v>
      </c>
      <c r="D6902" s="7" t="n">
        <v>7032</v>
      </c>
      <c r="E6902" s="7" t="s">
        <v>61</v>
      </c>
    </row>
    <row r="6903" spans="1:9">
      <c r="A6903" t="s">
        <v>4</v>
      </c>
      <c r="B6903" s="4" t="s">
        <v>5</v>
      </c>
      <c r="C6903" s="4" t="s">
        <v>10</v>
      </c>
    </row>
    <row r="6904" spans="1:9">
      <c r="A6904" t="n">
        <v>58002</v>
      </c>
      <c r="B6904" s="30" t="n">
        <v>16</v>
      </c>
      <c r="C6904" s="7" t="n">
        <v>0</v>
      </c>
    </row>
    <row r="6905" spans="1:9">
      <c r="A6905" t="s">
        <v>4</v>
      </c>
      <c r="B6905" s="4" t="s">
        <v>5</v>
      </c>
      <c r="C6905" s="4" t="s">
        <v>10</v>
      </c>
      <c r="D6905" s="4" t="s">
        <v>37</v>
      </c>
      <c r="E6905" s="4" t="s">
        <v>13</v>
      </c>
      <c r="F6905" s="4" t="s">
        <v>13</v>
      </c>
      <c r="G6905" s="4" t="s">
        <v>37</v>
      </c>
      <c r="H6905" s="4" t="s">
        <v>13</v>
      </c>
      <c r="I6905" s="4" t="s">
        <v>13</v>
      </c>
    </row>
    <row r="6906" spans="1:9">
      <c r="A6906" t="n">
        <v>58005</v>
      </c>
      <c r="B6906" s="37" t="n">
        <v>26</v>
      </c>
      <c r="C6906" s="7" t="n">
        <v>7032</v>
      </c>
      <c r="D6906" s="7" t="s">
        <v>543</v>
      </c>
      <c r="E6906" s="7" t="n">
        <v>2</v>
      </c>
      <c r="F6906" s="7" t="n">
        <v>3</v>
      </c>
      <c r="G6906" s="7" t="s">
        <v>544</v>
      </c>
      <c r="H6906" s="7" t="n">
        <v>2</v>
      </c>
      <c r="I6906" s="7" t="n">
        <v>0</v>
      </c>
    </row>
    <row r="6907" spans="1:9">
      <c r="A6907" t="s">
        <v>4</v>
      </c>
      <c r="B6907" s="4" t="s">
        <v>5</v>
      </c>
    </row>
    <row r="6908" spans="1:9">
      <c r="A6908" t="n">
        <v>58219</v>
      </c>
      <c r="B6908" s="28" t="n">
        <v>28</v>
      </c>
    </row>
    <row r="6909" spans="1:9">
      <c r="A6909" t="s">
        <v>4</v>
      </c>
      <c r="B6909" s="4" t="s">
        <v>5</v>
      </c>
      <c r="C6909" s="4" t="s">
        <v>13</v>
      </c>
      <c r="D6909" s="4" t="s">
        <v>10</v>
      </c>
      <c r="E6909" s="4" t="s">
        <v>6</v>
      </c>
    </row>
    <row r="6910" spans="1:9">
      <c r="A6910" t="n">
        <v>58220</v>
      </c>
      <c r="B6910" s="36" t="n">
        <v>51</v>
      </c>
      <c r="C6910" s="7" t="n">
        <v>4</v>
      </c>
      <c r="D6910" s="7" t="n">
        <v>2</v>
      </c>
      <c r="E6910" s="7" t="s">
        <v>73</v>
      </c>
    </row>
    <row r="6911" spans="1:9">
      <c r="A6911" t="s">
        <v>4</v>
      </c>
      <c r="B6911" s="4" t="s">
        <v>5</v>
      </c>
      <c r="C6911" s="4" t="s">
        <v>10</v>
      </c>
    </row>
    <row r="6912" spans="1:9">
      <c r="A6912" t="n">
        <v>58233</v>
      </c>
      <c r="B6912" s="30" t="n">
        <v>16</v>
      </c>
      <c r="C6912" s="7" t="n">
        <v>0</v>
      </c>
    </row>
    <row r="6913" spans="1:9">
      <c r="A6913" t="s">
        <v>4</v>
      </c>
      <c r="B6913" s="4" t="s">
        <v>5</v>
      </c>
      <c r="C6913" s="4" t="s">
        <v>10</v>
      </c>
      <c r="D6913" s="4" t="s">
        <v>37</v>
      </c>
      <c r="E6913" s="4" t="s">
        <v>13</v>
      </c>
      <c r="F6913" s="4" t="s">
        <v>13</v>
      </c>
    </row>
    <row r="6914" spans="1:9">
      <c r="A6914" t="n">
        <v>58236</v>
      </c>
      <c r="B6914" s="37" t="n">
        <v>26</v>
      </c>
      <c r="C6914" s="7" t="n">
        <v>2</v>
      </c>
      <c r="D6914" s="7" t="s">
        <v>545</v>
      </c>
      <c r="E6914" s="7" t="n">
        <v>2</v>
      </c>
      <c r="F6914" s="7" t="n">
        <v>0</v>
      </c>
    </row>
    <row r="6915" spans="1:9">
      <c r="A6915" t="s">
        <v>4</v>
      </c>
      <c r="B6915" s="4" t="s">
        <v>5</v>
      </c>
    </row>
    <row r="6916" spans="1:9">
      <c r="A6916" t="n">
        <v>58300</v>
      </c>
      <c r="B6916" s="28" t="n">
        <v>28</v>
      </c>
    </row>
    <row r="6917" spans="1:9">
      <c r="A6917" t="s">
        <v>4</v>
      </c>
      <c r="B6917" s="4" t="s">
        <v>5</v>
      </c>
      <c r="C6917" s="4" t="s">
        <v>13</v>
      </c>
      <c r="D6917" s="4" t="s">
        <v>10</v>
      </c>
      <c r="E6917" s="4" t="s">
        <v>6</v>
      </c>
    </row>
    <row r="6918" spans="1:9">
      <c r="A6918" t="n">
        <v>58301</v>
      </c>
      <c r="B6918" s="36" t="n">
        <v>51</v>
      </c>
      <c r="C6918" s="7" t="n">
        <v>4</v>
      </c>
      <c r="D6918" s="7" t="n">
        <v>0</v>
      </c>
      <c r="E6918" s="7" t="s">
        <v>469</v>
      </c>
    </row>
    <row r="6919" spans="1:9">
      <c r="A6919" t="s">
        <v>4</v>
      </c>
      <c r="B6919" s="4" t="s">
        <v>5</v>
      </c>
      <c r="C6919" s="4" t="s">
        <v>10</v>
      </c>
    </row>
    <row r="6920" spans="1:9">
      <c r="A6920" t="n">
        <v>58315</v>
      </c>
      <c r="B6920" s="30" t="n">
        <v>16</v>
      </c>
      <c r="C6920" s="7" t="n">
        <v>0</v>
      </c>
    </row>
    <row r="6921" spans="1:9">
      <c r="A6921" t="s">
        <v>4</v>
      </c>
      <c r="B6921" s="4" t="s">
        <v>5</v>
      </c>
      <c r="C6921" s="4" t="s">
        <v>10</v>
      </c>
      <c r="D6921" s="4" t="s">
        <v>37</v>
      </c>
      <c r="E6921" s="4" t="s">
        <v>13</v>
      </c>
      <c r="F6921" s="4" t="s">
        <v>13</v>
      </c>
    </row>
    <row r="6922" spans="1:9">
      <c r="A6922" t="n">
        <v>58318</v>
      </c>
      <c r="B6922" s="37" t="n">
        <v>26</v>
      </c>
      <c r="C6922" s="7" t="n">
        <v>0</v>
      </c>
      <c r="D6922" s="7" t="s">
        <v>546</v>
      </c>
      <c r="E6922" s="7" t="n">
        <v>2</v>
      </c>
      <c r="F6922" s="7" t="n">
        <v>0</v>
      </c>
    </row>
    <row r="6923" spans="1:9">
      <c r="A6923" t="s">
        <v>4</v>
      </c>
      <c r="B6923" s="4" t="s">
        <v>5</v>
      </c>
    </row>
    <row r="6924" spans="1:9">
      <c r="A6924" t="n">
        <v>58402</v>
      </c>
      <c r="B6924" s="28" t="n">
        <v>28</v>
      </c>
    </row>
    <row r="6925" spans="1:9">
      <c r="A6925" t="s">
        <v>4</v>
      </c>
      <c r="B6925" s="4" t="s">
        <v>5</v>
      </c>
      <c r="C6925" s="4" t="s">
        <v>13</v>
      </c>
      <c r="D6925" s="4" t="s">
        <v>10</v>
      </c>
      <c r="E6925" s="4" t="s">
        <v>6</v>
      </c>
    </row>
    <row r="6926" spans="1:9">
      <c r="A6926" t="n">
        <v>58403</v>
      </c>
      <c r="B6926" s="36" t="n">
        <v>51</v>
      </c>
      <c r="C6926" s="7" t="n">
        <v>4</v>
      </c>
      <c r="D6926" s="7" t="n">
        <v>7033</v>
      </c>
      <c r="E6926" s="7" t="s">
        <v>61</v>
      </c>
    </row>
    <row r="6927" spans="1:9">
      <c r="A6927" t="s">
        <v>4</v>
      </c>
      <c r="B6927" s="4" t="s">
        <v>5</v>
      </c>
      <c r="C6927" s="4" t="s">
        <v>10</v>
      </c>
    </row>
    <row r="6928" spans="1:9">
      <c r="A6928" t="n">
        <v>58416</v>
      </c>
      <c r="B6928" s="30" t="n">
        <v>16</v>
      </c>
      <c r="C6928" s="7" t="n">
        <v>0</v>
      </c>
    </row>
    <row r="6929" spans="1:6">
      <c r="A6929" t="s">
        <v>4</v>
      </c>
      <c r="B6929" s="4" t="s">
        <v>5</v>
      </c>
      <c r="C6929" s="4" t="s">
        <v>10</v>
      </c>
      <c r="D6929" s="4" t="s">
        <v>37</v>
      </c>
      <c r="E6929" s="4" t="s">
        <v>13</v>
      </c>
      <c r="F6929" s="4" t="s">
        <v>13</v>
      </c>
      <c r="G6929" s="4" t="s">
        <v>37</v>
      </c>
      <c r="H6929" s="4" t="s">
        <v>13</v>
      </c>
      <c r="I6929" s="4" t="s">
        <v>13</v>
      </c>
    </row>
    <row r="6930" spans="1:6">
      <c r="A6930" t="n">
        <v>58419</v>
      </c>
      <c r="B6930" s="37" t="n">
        <v>26</v>
      </c>
      <c r="C6930" s="7" t="n">
        <v>7033</v>
      </c>
      <c r="D6930" s="7" t="s">
        <v>547</v>
      </c>
      <c r="E6930" s="7" t="n">
        <v>2</v>
      </c>
      <c r="F6930" s="7" t="n">
        <v>3</v>
      </c>
      <c r="G6930" s="7" t="s">
        <v>548</v>
      </c>
      <c r="H6930" s="7" t="n">
        <v>2</v>
      </c>
      <c r="I6930" s="7" t="n">
        <v>0</v>
      </c>
    </row>
    <row r="6931" spans="1:6">
      <c r="A6931" t="s">
        <v>4</v>
      </c>
      <c r="B6931" s="4" t="s">
        <v>5</v>
      </c>
    </row>
    <row r="6932" spans="1:6">
      <c r="A6932" t="n">
        <v>58508</v>
      </c>
      <c r="B6932" s="28" t="n">
        <v>28</v>
      </c>
    </row>
    <row r="6933" spans="1:6">
      <c r="A6933" t="s">
        <v>4</v>
      </c>
      <c r="B6933" s="4" t="s">
        <v>5</v>
      </c>
      <c r="C6933" s="4" t="s">
        <v>10</v>
      </c>
      <c r="D6933" s="4" t="s">
        <v>13</v>
      </c>
    </row>
    <row r="6934" spans="1:6">
      <c r="A6934" t="n">
        <v>58509</v>
      </c>
      <c r="B6934" s="39" t="n">
        <v>89</v>
      </c>
      <c r="C6934" s="7" t="n">
        <v>65533</v>
      </c>
      <c r="D6934" s="7" t="n">
        <v>1</v>
      </c>
    </row>
    <row r="6935" spans="1:6">
      <c r="A6935" t="s">
        <v>4</v>
      </c>
      <c r="B6935" s="4" t="s">
        <v>5</v>
      </c>
      <c r="C6935" s="4" t="s">
        <v>10</v>
      </c>
      <c r="D6935" s="4" t="s">
        <v>13</v>
      </c>
      <c r="E6935" s="4" t="s">
        <v>6</v>
      </c>
      <c r="F6935" s="4" t="s">
        <v>22</v>
      </c>
      <c r="G6935" s="4" t="s">
        <v>22</v>
      </c>
      <c r="H6935" s="4" t="s">
        <v>22</v>
      </c>
    </row>
    <row r="6936" spans="1:6">
      <c r="A6936" t="n">
        <v>58513</v>
      </c>
      <c r="B6936" s="47" t="n">
        <v>48</v>
      </c>
      <c r="C6936" s="7" t="n">
        <v>7033</v>
      </c>
      <c r="D6936" s="7" t="n">
        <v>0</v>
      </c>
      <c r="E6936" s="7" t="s">
        <v>240</v>
      </c>
      <c r="F6936" s="7" t="n">
        <v>-1</v>
      </c>
      <c r="G6936" s="7" t="n">
        <v>1</v>
      </c>
      <c r="H6936" s="7" t="n">
        <v>0</v>
      </c>
    </row>
    <row r="6937" spans="1:6">
      <c r="A6937" t="s">
        <v>4</v>
      </c>
      <c r="B6937" s="4" t="s">
        <v>5</v>
      </c>
      <c r="C6937" s="4" t="s">
        <v>10</v>
      </c>
    </row>
    <row r="6938" spans="1:6">
      <c r="A6938" t="n">
        <v>58540</v>
      </c>
      <c r="B6938" s="30" t="n">
        <v>16</v>
      </c>
      <c r="C6938" s="7" t="n">
        <v>2000</v>
      </c>
    </row>
    <row r="6939" spans="1:6">
      <c r="A6939" t="s">
        <v>4</v>
      </c>
      <c r="B6939" s="4" t="s">
        <v>5</v>
      </c>
      <c r="C6939" s="4" t="s">
        <v>13</v>
      </c>
      <c r="D6939" s="4" t="s">
        <v>10</v>
      </c>
      <c r="E6939" s="4" t="s">
        <v>22</v>
      </c>
    </row>
    <row r="6940" spans="1:6">
      <c r="A6940" t="n">
        <v>58543</v>
      </c>
      <c r="B6940" s="34" t="n">
        <v>58</v>
      </c>
      <c r="C6940" s="7" t="n">
        <v>101</v>
      </c>
      <c r="D6940" s="7" t="n">
        <v>500</v>
      </c>
      <c r="E6940" s="7" t="n">
        <v>1</v>
      </c>
    </row>
    <row r="6941" spans="1:6">
      <c r="A6941" t="s">
        <v>4</v>
      </c>
      <c r="B6941" s="4" t="s">
        <v>5</v>
      </c>
      <c r="C6941" s="4" t="s">
        <v>13</v>
      </c>
      <c r="D6941" s="4" t="s">
        <v>10</v>
      </c>
    </row>
    <row r="6942" spans="1:6">
      <c r="A6942" t="n">
        <v>58551</v>
      </c>
      <c r="B6942" s="34" t="n">
        <v>58</v>
      </c>
      <c r="C6942" s="7" t="n">
        <v>254</v>
      </c>
      <c r="D6942" s="7" t="n">
        <v>0</v>
      </c>
    </row>
    <row r="6943" spans="1:6">
      <c r="A6943" t="s">
        <v>4</v>
      </c>
      <c r="B6943" s="4" t="s">
        <v>5</v>
      </c>
      <c r="C6943" s="4" t="s">
        <v>13</v>
      </c>
      <c r="D6943" s="4" t="s">
        <v>13</v>
      </c>
      <c r="E6943" s="4" t="s">
        <v>22</v>
      </c>
      <c r="F6943" s="4" t="s">
        <v>22</v>
      </c>
      <c r="G6943" s="4" t="s">
        <v>22</v>
      </c>
      <c r="H6943" s="4" t="s">
        <v>10</v>
      </c>
      <c r="I6943" s="4" t="s">
        <v>13</v>
      </c>
    </row>
    <row r="6944" spans="1:6">
      <c r="A6944" t="n">
        <v>58555</v>
      </c>
      <c r="B6944" s="32" t="n">
        <v>45</v>
      </c>
      <c r="C6944" s="7" t="n">
        <v>4</v>
      </c>
      <c r="D6944" s="7" t="n">
        <v>3</v>
      </c>
      <c r="E6944" s="7" t="n">
        <v>359</v>
      </c>
      <c r="F6944" s="7" t="n">
        <v>326</v>
      </c>
      <c r="G6944" s="7" t="n">
        <v>0</v>
      </c>
      <c r="H6944" s="7" t="n">
        <v>0</v>
      </c>
      <c r="I6944" s="7" t="n">
        <v>0</v>
      </c>
    </row>
    <row r="6945" spans="1:9">
      <c r="A6945" t="s">
        <v>4</v>
      </c>
      <c r="B6945" s="4" t="s">
        <v>5</v>
      </c>
      <c r="C6945" s="4" t="s">
        <v>13</v>
      </c>
      <c r="D6945" s="4" t="s">
        <v>13</v>
      </c>
      <c r="E6945" s="4" t="s">
        <v>22</v>
      </c>
      <c r="F6945" s="4" t="s">
        <v>10</v>
      </c>
    </row>
    <row r="6946" spans="1:9">
      <c r="A6946" t="n">
        <v>58573</v>
      </c>
      <c r="B6946" s="32" t="n">
        <v>45</v>
      </c>
      <c r="C6946" s="7" t="n">
        <v>5</v>
      </c>
      <c r="D6946" s="7" t="n">
        <v>3</v>
      </c>
      <c r="E6946" s="7" t="n">
        <v>4.09999990463257</v>
      </c>
      <c r="F6946" s="7" t="n">
        <v>0</v>
      </c>
    </row>
    <row r="6947" spans="1:9">
      <c r="A6947" t="s">
        <v>4</v>
      </c>
      <c r="B6947" s="4" t="s">
        <v>5</v>
      </c>
      <c r="C6947" s="4" t="s">
        <v>13</v>
      </c>
      <c r="D6947" s="4" t="s">
        <v>10</v>
      </c>
    </row>
    <row r="6948" spans="1:9">
      <c r="A6948" t="n">
        <v>58582</v>
      </c>
      <c r="B6948" s="32" t="n">
        <v>45</v>
      </c>
      <c r="C6948" s="7" t="n">
        <v>7</v>
      </c>
      <c r="D6948" s="7" t="n">
        <v>255</v>
      </c>
    </row>
    <row r="6949" spans="1:9">
      <c r="A6949" t="s">
        <v>4</v>
      </c>
      <c r="B6949" s="4" t="s">
        <v>5</v>
      </c>
      <c r="C6949" s="4" t="s">
        <v>13</v>
      </c>
      <c r="D6949" s="4" t="s">
        <v>13</v>
      </c>
      <c r="E6949" s="4" t="s">
        <v>22</v>
      </c>
      <c r="F6949" s="4" t="s">
        <v>22</v>
      </c>
      <c r="G6949" s="4" t="s">
        <v>22</v>
      </c>
      <c r="H6949" s="4" t="s">
        <v>10</v>
      </c>
    </row>
    <row r="6950" spans="1:9">
      <c r="A6950" t="n">
        <v>58586</v>
      </c>
      <c r="B6950" s="32" t="n">
        <v>45</v>
      </c>
      <c r="C6950" s="7" t="n">
        <v>2</v>
      </c>
      <c r="D6950" s="7" t="n">
        <v>3</v>
      </c>
      <c r="E6950" s="7" t="n">
        <v>88.9499969482422</v>
      </c>
      <c r="F6950" s="7" t="n">
        <v>37.4000015258789</v>
      </c>
      <c r="G6950" s="7" t="n">
        <v>-234.949996948242</v>
      </c>
      <c r="H6950" s="7" t="n">
        <v>0</v>
      </c>
    </row>
    <row r="6951" spans="1:9">
      <c r="A6951" t="s">
        <v>4</v>
      </c>
      <c r="B6951" s="4" t="s">
        <v>5</v>
      </c>
      <c r="C6951" s="4" t="s">
        <v>10</v>
      </c>
      <c r="D6951" s="4" t="s">
        <v>10</v>
      </c>
      <c r="E6951" s="4" t="s">
        <v>10</v>
      </c>
    </row>
    <row r="6952" spans="1:9">
      <c r="A6952" t="n">
        <v>58603</v>
      </c>
      <c r="B6952" s="58" t="n">
        <v>61</v>
      </c>
      <c r="C6952" s="7" t="n">
        <v>0</v>
      </c>
      <c r="D6952" s="7" t="n">
        <v>65533</v>
      </c>
      <c r="E6952" s="7" t="n">
        <v>1000</v>
      </c>
    </row>
    <row r="6953" spans="1:9">
      <c r="A6953" t="s">
        <v>4</v>
      </c>
      <c r="B6953" s="4" t="s">
        <v>5</v>
      </c>
      <c r="C6953" s="4" t="s">
        <v>13</v>
      </c>
      <c r="D6953" s="4" t="s">
        <v>10</v>
      </c>
    </row>
    <row r="6954" spans="1:9">
      <c r="A6954" t="n">
        <v>58610</v>
      </c>
      <c r="B6954" s="34" t="n">
        <v>58</v>
      </c>
      <c r="C6954" s="7" t="n">
        <v>255</v>
      </c>
      <c r="D6954" s="7" t="n">
        <v>0</v>
      </c>
    </row>
    <row r="6955" spans="1:9">
      <c r="A6955" t="s">
        <v>4</v>
      </c>
      <c r="B6955" s="4" t="s">
        <v>5</v>
      </c>
      <c r="C6955" s="4" t="s">
        <v>13</v>
      </c>
      <c r="D6955" s="4" t="s">
        <v>10</v>
      </c>
      <c r="E6955" s="4" t="s">
        <v>6</v>
      </c>
    </row>
    <row r="6956" spans="1:9">
      <c r="A6956" t="n">
        <v>58614</v>
      </c>
      <c r="B6956" s="36" t="n">
        <v>51</v>
      </c>
      <c r="C6956" s="7" t="n">
        <v>4</v>
      </c>
      <c r="D6956" s="7" t="n">
        <v>0</v>
      </c>
      <c r="E6956" s="7" t="s">
        <v>113</v>
      </c>
    </row>
    <row r="6957" spans="1:9">
      <c r="A6957" t="s">
        <v>4</v>
      </c>
      <c r="B6957" s="4" t="s">
        <v>5</v>
      </c>
      <c r="C6957" s="4" t="s">
        <v>10</v>
      </c>
    </row>
    <row r="6958" spans="1:9">
      <c r="A6958" t="n">
        <v>58628</v>
      </c>
      <c r="B6958" s="30" t="n">
        <v>16</v>
      </c>
      <c r="C6958" s="7" t="n">
        <v>0</v>
      </c>
    </row>
    <row r="6959" spans="1:9">
      <c r="A6959" t="s">
        <v>4</v>
      </c>
      <c r="B6959" s="4" t="s">
        <v>5</v>
      </c>
      <c r="C6959" s="4" t="s">
        <v>10</v>
      </c>
      <c r="D6959" s="4" t="s">
        <v>37</v>
      </c>
      <c r="E6959" s="4" t="s">
        <v>13</v>
      </c>
      <c r="F6959" s="4" t="s">
        <v>13</v>
      </c>
      <c r="G6959" s="4" t="s">
        <v>37</v>
      </c>
      <c r="H6959" s="4" t="s">
        <v>13</v>
      </c>
      <c r="I6959" s="4" t="s">
        <v>13</v>
      </c>
    </row>
    <row r="6960" spans="1:9">
      <c r="A6960" t="n">
        <v>58631</v>
      </c>
      <c r="B6960" s="37" t="n">
        <v>26</v>
      </c>
      <c r="C6960" s="7" t="n">
        <v>0</v>
      </c>
      <c r="D6960" s="7" t="s">
        <v>549</v>
      </c>
      <c r="E6960" s="7" t="n">
        <v>2</v>
      </c>
      <c r="F6960" s="7" t="n">
        <v>3</v>
      </c>
      <c r="G6960" s="7" t="s">
        <v>550</v>
      </c>
      <c r="H6960" s="7" t="n">
        <v>2</v>
      </c>
      <c r="I6960" s="7" t="n">
        <v>0</v>
      </c>
    </row>
    <row r="6961" spans="1:9">
      <c r="A6961" t="s">
        <v>4</v>
      </c>
      <c r="B6961" s="4" t="s">
        <v>5</v>
      </c>
    </row>
    <row r="6962" spans="1:9">
      <c r="A6962" t="n">
        <v>58730</v>
      </c>
      <c r="B6962" s="28" t="n">
        <v>28</v>
      </c>
    </row>
    <row r="6963" spans="1:9">
      <c r="A6963" t="s">
        <v>4</v>
      </c>
      <c r="B6963" s="4" t="s">
        <v>5</v>
      </c>
      <c r="C6963" s="4" t="s">
        <v>13</v>
      </c>
      <c r="D6963" s="4" t="s">
        <v>10</v>
      </c>
      <c r="E6963" s="4" t="s">
        <v>6</v>
      </c>
      <c r="F6963" s="4" t="s">
        <v>6</v>
      </c>
      <c r="G6963" s="4" t="s">
        <v>6</v>
      </c>
      <c r="H6963" s="4" t="s">
        <v>6</v>
      </c>
    </row>
    <row r="6964" spans="1:9">
      <c r="A6964" t="n">
        <v>58731</v>
      </c>
      <c r="B6964" s="36" t="n">
        <v>51</v>
      </c>
      <c r="C6964" s="7" t="n">
        <v>3</v>
      </c>
      <c r="D6964" s="7" t="n">
        <v>2</v>
      </c>
      <c r="E6964" s="7" t="s">
        <v>48</v>
      </c>
      <c r="F6964" s="7" t="s">
        <v>49</v>
      </c>
      <c r="G6964" s="7" t="s">
        <v>50</v>
      </c>
      <c r="H6964" s="7" t="s">
        <v>51</v>
      </c>
    </row>
    <row r="6965" spans="1:9">
      <c r="A6965" t="s">
        <v>4</v>
      </c>
      <c r="B6965" s="4" t="s">
        <v>5</v>
      </c>
      <c r="C6965" s="4" t="s">
        <v>13</v>
      </c>
      <c r="D6965" s="4" t="s">
        <v>10</v>
      </c>
      <c r="E6965" s="4" t="s">
        <v>6</v>
      </c>
      <c r="F6965" s="4" t="s">
        <v>6</v>
      </c>
      <c r="G6965" s="4" t="s">
        <v>6</v>
      </c>
      <c r="H6965" s="4" t="s">
        <v>6</v>
      </c>
    </row>
    <row r="6966" spans="1:9">
      <c r="A6966" t="n">
        <v>58760</v>
      </c>
      <c r="B6966" s="36" t="n">
        <v>51</v>
      </c>
      <c r="C6966" s="7" t="n">
        <v>3</v>
      </c>
      <c r="D6966" s="7" t="n">
        <v>4</v>
      </c>
      <c r="E6966" s="7" t="s">
        <v>48</v>
      </c>
      <c r="F6966" s="7" t="s">
        <v>49</v>
      </c>
      <c r="G6966" s="7" t="s">
        <v>50</v>
      </c>
      <c r="H6966" s="7" t="s">
        <v>51</v>
      </c>
    </row>
    <row r="6967" spans="1:9">
      <c r="A6967" t="s">
        <v>4</v>
      </c>
      <c r="B6967" s="4" t="s">
        <v>5</v>
      </c>
      <c r="C6967" s="4" t="s">
        <v>13</v>
      </c>
      <c r="D6967" s="4" t="s">
        <v>10</v>
      </c>
      <c r="E6967" s="4" t="s">
        <v>6</v>
      </c>
      <c r="F6967" s="4" t="s">
        <v>6</v>
      </c>
      <c r="G6967" s="4" t="s">
        <v>6</v>
      </c>
      <c r="H6967" s="4" t="s">
        <v>6</v>
      </c>
    </row>
    <row r="6968" spans="1:9">
      <c r="A6968" t="n">
        <v>58789</v>
      </c>
      <c r="B6968" s="36" t="n">
        <v>51</v>
      </c>
      <c r="C6968" s="7" t="n">
        <v>3</v>
      </c>
      <c r="D6968" s="7" t="n">
        <v>7</v>
      </c>
      <c r="E6968" s="7" t="s">
        <v>48</v>
      </c>
      <c r="F6968" s="7" t="s">
        <v>49</v>
      </c>
      <c r="G6968" s="7" t="s">
        <v>50</v>
      </c>
      <c r="H6968" s="7" t="s">
        <v>51</v>
      </c>
    </row>
    <row r="6969" spans="1:9">
      <c r="A6969" t="s">
        <v>4</v>
      </c>
      <c r="B6969" s="4" t="s">
        <v>5</v>
      </c>
      <c r="C6969" s="4" t="s">
        <v>13</v>
      </c>
      <c r="D6969" s="4" t="s">
        <v>10</v>
      </c>
      <c r="E6969" s="4" t="s">
        <v>6</v>
      </c>
      <c r="F6969" s="4" t="s">
        <v>6</v>
      </c>
      <c r="G6969" s="4" t="s">
        <v>6</v>
      </c>
      <c r="H6969" s="4" t="s">
        <v>6</v>
      </c>
    </row>
    <row r="6970" spans="1:9">
      <c r="A6970" t="n">
        <v>58818</v>
      </c>
      <c r="B6970" s="36" t="n">
        <v>51</v>
      </c>
      <c r="C6970" s="7" t="n">
        <v>3</v>
      </c>
      <c r="D6970" s="7" t="n">
        <v>16</v>
      </c>
      <c r="E6970" s="7" t="s">
        <v>48</v>
      </c>
      <c r="F6970" s="7" t="s">
        <v>49</v>
      </c>
      <c r="G6970" s="7" t="s">
        <v>50</v>
      </c>
      <c r="H6970" s="7" t="s">
        <v>51</v>
      </c>
    </row>
    <row r="6971" spans="1:9">
      <c r="A6971" t="s">
        <v>4</v>
      </c>
      <c r="B6971" s="4" t="s">
        <v>5</v>
      </c>
      <c r="C6971" s="4" t="s">
        <v>13</v>
      </c>
      <c r="D6971" s="4" t="s">
        <v>10</v>
      </c>
      <c r="E6971" s="4" t="s">
        <v>6</v>
      </c>
      <c r="F6971" s="4" t="s">
        <v>6</v>
      </c>
      <c r="G6971" s="4" t="s">
        <v>6</v>
      </c>
      <c r="H6971" s="4" t="s">
        <v>6</v>
      </c>
    </row>
    <row r="6972" spans="1:9">
      <c r="A6972" t="n">
        <v>58847</v>
      </c>
      <c r="B6972" s="36" t="n">
        <v>51</v>
      </c>
      <c r="C6972" s="7" t="n">
        <v>3</v>
      </c>
      <c r="D6972" s="7" t="n">
        <v>15</v>
      </c>
      <c r="E6972" s="7" t="s">
        <v>48</v>
      </c>
      <c r="F6972" s="7" t="s">
        <v>49</v>
      </c>
      <c r="G6972" s="7" t="s">
        <v>50</v>
      </c>
      <c r="H6972" s="7" t="s">
        <v>51</v>
      </c>
    </row>
    <row r="6973" spans="1:9">
      <c r="A6973" t="s">
        <v>4</v>
      </c>
      <c r="B6973" s="4" t="s">
        <v>5</v>
      </c>
      <c r="C6973" s="4" t="s">
        <v>13</v>
      </c>
      <c r="D6973" s="4" t="s">
        <v>10</v>
      </c>
      <c r="E6973" s="4" t="s">
        <v>6</v>
      </c>
      <c r="F6973" s="4" t="s">
        <v>6</v>
      </c>
      <c r="G6973" s="4" t="s">
        <v>6</v>
      </c>
      <c r="H6973" s="4" t="s">
        <v>6</v>
      </c>
    </row>
    <row r="6974" spans="1:9">
      <c r="A6974" t="n">
        <v>58876</v>
      </c>
      <c r="B6974" s="36" t="n">
        <v>51</v>
      </c>
      <c r="C6974" s="7" t="n">
        <v>3</v>
      </c>
      <c r="D6974" s="7" t="n">
        <v>7032</v>
      </c>
      <c r="E6974" s="7" t="s">
        <v>48</v>
      </c>
      <c r="F6974" s="7" t="s">
        <v>49</v>
      </c>
      <c r="G6974" s="7" t="s">
        <v>50</v>
      </c>
      <c r="H6974" s="7" t="s">
        <v>51</v>
      </c>
    </row>
    <row r="6975" spans="1:9">
      <c r="A6975" t="s">
        <v>4</v>
      </c>
      <c r="B6975" s="4" t="s">
        <v>5</v>
      </c>
      <c r="C6975" s="4" t="s">
        <v>10</v>
      </c>
      <c r="D6975" s="4" t="s">
        <v>10</v>
      </c>
      <c r="E6975" s="4" t="s">
        <v>10</v>
      </c>
    </row>
    <row r="6976" spans="1:9">
      <c r="A6976" t="n">
        <v>58905</v>
      </c>
      <c r="B6976" s="58" t="n">
        <v>61</v>
      </c>
      <c r="C6976" s="7" t="n">
        <v>2</v>
      </c>
      <c r="D6976" s="7" t="n">
        <v>0</v>
      </c>
      <c r="E6976" s="7" t="n">
        <v>1000</v>
      </c>
    </row>
    <row r="6977" spans="1:8">
      <c r="A6977" t="s">
        <v>4</v>
      </c>
      <c r="B6977" s="4" t="s">
        <v>5</v>
      </c>
      <c r="C6977" s="4" t="s">
        <v>10</v>
      </c>
      <c r="D6977" s="4" t="s">
        <v>10</v>
      </c>
      <c r="E6977" s="4" t="s">
        <v>10</v>
      </c>
    </row>
    <row r="6978" spans="1:8">
      <c r="A6978" t="n">
        <v>58912</v>
      </c>
      <c r="B6978" s="58" t="n">
        <v>61</v>
      </c>
      <c r="C6978" s="7" t="n">
        <v>4</v>
      </c>
      <c r="D6978" s="7" t="n">
        <v>0</v>
      </c>
      <c r="E6978" s="7" t="n">
        <v>1000</v>
      </c>
    </row>
    <row r="6979" spans="1:8">
      <c r="A6979" t="s">
        <v>4</v>
      </c>
      <c r="B6979" s="4" t="s">
        <v>5</v>
      </c>
      <c r="C6979" s="4" t="s">
        <v>10</v>
      </c>
      <c r="D6979" s="4" t="s">
        <v>10</v>
      </c>
      <c r="E6979" s="4" t="s">
        <v>10</v>
      </c>
    </row>
    <row r="6980" spans="1:8">
      <c r="A6980" t="n">
        <v>58919</v>
      </c>
      <c r="B6980" s="58" t="n">
        <v>61</v>
      </c>
      <c r="C6980" s="7" t="n">
        <v>7</v>
      </c>
      <c r="D6980" s="7" t="n">
        <v>0</v>
      </c>
      <c r="E6980" s="7" t="n">
        <v>1000</v>
      </c>
    </row>
    <row r="6981" spans="1:8">
      <c r="A6981" t="s">
        <v>4</v>
      </c>
      <c r="B6981" s="4" t="s">
        <v>5</v>
      </c>
      <c r="C6981" s="4" t="s">
        <v>10</v>
      </c>
      <c r="D6981" s="4" t="s">
        <v>10</v>
      </c>
      <c r="E6981" s="4" t="s">
        <v>10</v>
      </c>
    </row>
    <row r="6982" spans="1:8">
      <c r="A6982" t="n">
        <v>58926</v>
      </c>
      <c r="B6982" s="58" t="n">
        <v>61</v>
      </c>
      <c r="C6982" s="7" t="n">
        <v>16</v>
      </c>
      <c r="D6982" s="7" t="n">
        <v>0</v>
      </c>
      <c r="E6982" s="7" t="n">
        <v>1000</v>
      </c>
    </row>
    <row r="6983" spans="1:8">
      <c r="A6983" t="s">
        <v>4</v>
      </c>
      <c r="B6983" s="4" t="s">
        <v>5</v>
      </c>
      <c r="C6983" s="4" t="s">
        <v>10</v>
      </c>
      <c r="D6983" s="4" t="s">
        <v>10</v>
      </c>
      <c r="E6983" s="4" t="s">
        <v>10</v>
      </c>
    </row>
    <row r="6984" spans="1:8">
      <c r="A6984" t="n">
        <v>58933</v>
      </c>
      <c r="B6984" s="58" t="n">
        <v>61</v>
      </c>
      <c r="C6984" s="7" t="n">
        <v>15</v>
      </c>
      <c r="D6984" s="7" t="n">
        <v>0</v>
      </c>
      <c r="E6984" s="7" t="n">
        <v>1000</v>
      </c>
    </row>
    <row r="6985" spans="1:8">
      <c r="A6985" t="s">
        <v>4</v>
      </c>
      <c r="B6985" s="4" t="s">
        <v>5</v>
      </c>
      <c r="C6985" s="4" t="s">
        <v>10</v>
      </c>
      <c r="D6985" s="4" t="s">
        <v>10</v>
      </c>
      <c r="E6985" s="4" t="s">
        <v>10</v>
      </c>
    </row>
    <row r="6986" spans="1:8">
      <c r="A6986" t="n">
        <v>58940</v>
      </c>
      <c r="B6986" s="58" t="n">
        <v>61</v>
      </c>
      <c r="C6986" s="7" t="n">
        <v>7032</v>
      </c>
      <c r="D6986" s="7" t="n">
        <v>0</v>
      </c>
      <c r="E6986" s="7" t="n">
        <v>1000</v>
      </c>
    </row>
    <row r="6987" spans="1:8">
      <c r="A6987" t="s">
        <v>4</v>
      </c>
      <c r="B6987" s="4" t="s">
        <v>5</v>
      </c>
      <c r="C6987" s="4" t="s">
        <v>10</v>
      </c>
      <c r="D6987" s="4" t="s">
        <v>10</v>
      </c>
      <c r="E6987" s="4" t="s">
        <v>22</v>
      </c>
      <c r="F6987" s="4" t="s">
        <v>13</v>
      </c>
    </row>
    <row r="6988" spans="1:8">
      <c r="A6988" t="n">
        <v>58947</v>
      </c>
      <c r="B6988" s="62" t="n">
        <v>53</v>
      </c>
      <c r="C6988" s="7" t="n">
        <v>2</v>
      </c>
      <c r="D6988" s="7" t="n">
        <v>0</v>
      </c>
      <c r="E6988" s="7" t="n">
        <v>10</v>
      </c>
      <c r="F6988" s="7" t="n">
        <v>0</v>
      </c>
    </row>
    <row r="6989" spans="1:8">
      <c r="A6989" t="s">
        <v>4</v>
      </c>
      <c r="B6989" s="4" t="s">
        <v>5</v>
      </c>
      <c r="C6989" s="4" t="s">
        <v>10</v>
      </c>
      <c r="D6989" s="4" t="s">
        <v>10</v>
      </c>
      <c r="E6989" s="4" t="s">
        <v>22</v>
      </c>
      <c r="F6989" s="4" t="s">
        <v>13</v>
      </c>
    </row>
    <row r="6990" spans="1:8">
      <c r="A6990" t="n">
        <v>58957</v>
      </c>
      <c r="B6990" s="62" t="n">
        <v>53</v>
      </c>
      <c r="C6990" s="7" t="n">
        <v>4</v>
      </c>
      <c r="D6990" s="7" t="n">
        <v>0</v>
      </c>
      <c r="E6990" s="7" t="n">
        <v>10</v>
      </c>
      <c r="F6990" s="7" t="n">
        <v>0</v>
      </c>
    </row>
    <row r="6991" spans="1:8">
      <c r="A6991" t="s">
        <v>4</v>
      </c>
      <c r="B6991" s="4" t="s">
        <v>5</v>
      </c>
      <c r="C6991" s="4" t="s">
        <v>10</v>
      </c>
      <c r="D6991" s="4" t="s">
        <v>10</v>
      </c>
      <c r="E6991" s="4" t="s">
        <v>22</v>
      </c>
      <c r="F6991" s="4" t="s">
        <v>13</v>
      </c>
    </row>
    <row r="6992" spans="1:8">
      <c r="A6992" t="n">
        <v>58967</v>
      </c>
      <c r="B6992" s="62" t="n">
        <v>53</v>
      </c>
      <c r="C6992" s="7" t="n">
        <v>7</v>
      </c>
      <c r="D6992" s="7" t="n">
        <v>0</v>
      </c>
      <c r="E6992" s="7" t="n">
        <v>10</v>
      </c>
      <c r="F6992" s="7" t="n">
        <v>0</v>
      </c>
    </row>
    <row r="6993" spans="1:6">
      <c r="A6993" t="s">
        <v>4</v>
      </c>
      <c r="B6993" s="4" t="s">
        <v>5</v>
      </c>
      <c r="C6993" s="4" t="s">
        <v>10</v>
      </c>
      <c r="D6993" s="4" t="s">
        <v>10</v>
      </c>
      <c r="E6993" s="4" t="s">
        <v>22</v>
      </c>
      <c r="F6993" s="4" t="s">
        <v>13</v>
      </c>
    </row>
    <row r="6994" spans="1:6">
      <c r="A6994" t="n">
        <v>58977</v>
      </c>
      <c r="B6994" s="62" t="n">
        <v>53</v>
      </c>
      <c r="C6994" s="7" t="n">
        <v>16</v>
      </c>
      <c r="D6994" s="7" t="n">
        <v>0</v>
      </c>
      <c r="E6994" s="7" t="n">
        <v>10</v>
      </c>
      <c r="F6994" s="7" t="n">
        <v>0</v>
      </c>
    </row>
    <row r="6995" spans="1:6">
      <c r="A6995" t="s">
        <v>4</v>
      </c>
      <c r="B6995" s="4" t="s">
        <v>5</v>
      </c>
      <c r="C6995" s="4" t="s">
        <v>10</v>
      </c>
      <c r="D6995" s="4" t="s">
        <v>10</v>
      </c>
      <c r="E6995" s="4" t="s">
        <v>22</v>
      </c>
      <c r="F6995" s="4" t="s">
        <v>13</v>
      </c>
    </row>
    <row r="6996" spans="1:6">
      <c r="A6996" t="n">
        <v>58987</v>
      </c>
      <c r="B6996" s="62" t="n">
        <v>53</v>
      </c>
      <c r="C6996" s="7" t="n">
        <v>15</v>
      </c>
      <c r="D6996" s="7" t="n">
        <v>0</v>
      </c>
      <c r="E6996" s="7" t="n">
        <v>10</v>
      </c>
      <c r="F6996" s="7" t="n">
        <v>0</v>
      </c>
    </row>
    <row r="6997" spans="1:6">
      <c r="A6997" t="s">
        <v>4</v>
      </c>
      <c r="B6997" s="4" t="s">
        <v>5</v>
      </c>
      <c r="C6997" s="4" t="s">
        <v>10</v>
      </c>
      <c r="D6997" s="4" t="s">
        <v>10</v>
      </c>
      <c r="E6997" s="4" t="s">
        <v>22</v>
      </c>
      <c r="F6997" s="4" t="s">
        <v>13</v>
      </c>
    </row>
    <row r="6998" spans="1:6">
      <c r="A6998" t="n">
        <v>58997</v>
      </c>
      <c r="B6998" s="62" t="n">
        <v>53</v>
      </c>
      <c r="C6998" s="7" t="n">
        <v>7032</v>
      </c>
      <c r="D6998" s="7" t="n">
        <v>0</v>
      </c>
      <c r="E6998" s="7" t="n">
        <v>10</v>
      </c>
      <c r="F6998" s="7" t="n">
        <v>0</v>
      </c>
    </row>
    <row r="6999" spans="1:6">
      <c r="A6999" t="s">
        <v>4</v>
      </c>
      <c r="B6999" s="4" t="s">
        <v>5</v>
      </c>
      <c r="C6999" s="4" t="s">
        <v>10</v>
      </c>
    </row>
    <row r="7000" spans="1:6">
      <c r="A7000" t="n">
        <v>59007</v>
      </c>
      <c r="B7000" s="71" t="n">
        <v>54</v>
      </c>
      <c r="C7000" s="7" t="n">
        <v>2</v>
      </c>
    </row>
    <row r="7001" spans="1:6">
      <c r="A7001" t="s">
        <v>4</v>
      </c>
      <c r="B7001" s="4" t="s">
        <v>5</v>
      </c>
      <c r="C7001" s="4" t="s">
        <v>10</v>
      </c>
    </row>
    <row r="7002" spans="1:6">
      <c r="A7002" t="n">
        <v>59010</v>
      </c>
      <c r="B7002" s="71" t="n">
        <v>54</v>
      </c>
      <c r="C7002" s="7" t="n">
        <v>4</v>
      </c>
    </row>
    <row r="7003" spans="1:6">
      <c r="A7003" t="s">
        <v>4</v>
      </c>
      <c r="B7003" s="4" t="s">
        <v>5</v>
      </c>
      <c r="C7003" s="4" t="s">
        <v>10</v>
      </c>
    </row>
    <row r="7004" spans="1:6">
      <c r="A7004" t="n">
        <v>59013</v>
      </c>
      <c r="B7004" s="71" t="n">
        <v>54</v>
      </c>
      <c r="C7004" s="7" t="n">
        <v>7</v>
      </c>
    </row>
    <row r="7005" spans="1:6">
      <c r="A7005" t="s">
        <v>4</v>
      </c>
      <c r="B7005" s="4" t="s">
        <v>5</v>
      </c>
      <c r="C7005" s="4" t="s">
        <v>10</v>
      </c>
    </row>
    <row r="7006" spans="1:6">
      <c r="A7006" t="n">
        <v>59016</v>
      </c>
      <c r="B7006" s="71" t="n">
        <v>54</v>
      </c>
      <c r="C7006" s="7" t="n">
        <v>16</v>
      </c>
    </row>
    <row r="7007" spans="1:6">
      <c r="A7007" t="s">
        <v>4</v>
      </c>
      <c r="B7007" s="4" t="s">
        <v>5</v>
      </c>
      <c r="C7007" s="4" t="s">
        <v>10</v>
      </c>
    </row>
    <row r="7008" spans="1:6">
      <c r="A7008" t="n">
        <v>59019</v>
      </c>
      <c r="B7008" s="71" t="n">
        <v>54</v>
      </c>
      <c r="C7008" s="7" t="n">
        <v>15</v>
      </c>
    </row>
    <row r="7009" spans="1:6">
      <c r="A7009" t="s">
        <v>4</v>
      </c>
      <c r="B7009" s="4" t="s">
        <v>5</v>
      </c>
      <c r="C7009" s="4" t="s">
        <v>10</v>
      </c>
    </row>
    <row r="7010" spans="1:6">
      <c r="A7010" t="n">
        <v>59022</v>
      </c>
      <c r="B7010" s="71" t="n">
        <v>54</v>
      </c>
      <c r="C7010" s="7" t="n">
        <v>7032</v>
      </c>
    </row>
    <row r="7011" spans="1:6">
      <c r="A7011" t="s">
        <v>4</v>
      </c>
      <c r="B7011" s="4" t="s">
        <v>5</v>
      </c>
      <c r="C7011" s="4" t="s">
        <v>13</v>
      </c>
      <c r="D7011" s="4" t="s">
        <v>10</v>
      </c>
      <c r="E7011" s="4" t="s">
        <v>6</v>
      </c>
    </row>
    <row r="7012" spans="1:6">
      <c r="A7012" t="n">
        <v>59025</v>
      </c>
      <c r="B7012" s="36" t="n">
        <v>51</v>
      </c>
      <c r="C7012" s="7" t="n">
        <v>4</v>
      </c>
      <c r="D7012" s="7" t="n">
        <v>7</v>
      </c>
      <c r="E7012" s="7" t="s">
        <v>76</v>
      </c>
    </row>
    <row r="7013" spans="1:6">
      <c r="A7013" t="s">
        <v>4</v>
      </c>
      <c r="B7013" s="4" t="s">
        <v>5</v>
      </c>
      <c r="C7013" s="4" t="s">
        <v>10</v>
      </c>
    </row>
    <row r="7014" spans="1:6">
      <c r="A7014" t="n">
        <v>59038</v>
      </c>
      <c r="B7014" s="30" t="n">
        <v>16</v>
      </c>
      <c r="C7014" s="7" t="n">
        <v>0</v>
      </c>
    </row>
    <row r="7015" spans="1:6">
      <c r="A7015" t="s">
        <v>4</v>
      </c>
      <c r="B7015" s="4" t="s">
        <v>5</v>
      </c>
      <c r="C7015" s="4" t="s">
        <v>10</v>
      </c>
      <c r="D7015" s="4" t="s">
        <v>37</v>
      </c>
      <c r="E7015" s="4" t="s">
        <v>13</v>
      </c>
      <c r="F7015" s="4" t="s">
        <v>13</v>
      </c>
    </row>
    <row r="7016" spans="1:6">
      <c r="A7016" t="n">
        <v>59041</v>
      </c>
      <c r="B7016" s="37" t="n">
        <v>26</v>
      </c>
      <c r="C7016" s="7" t="n">
        <v>7</v>
      </c>
      <c r="D7016" s="7" t="s">
        <v>551</v>
      </c>
      <c r="E7016" s="7" t="n">
        <v>2</v>
      </c>
      <c r="F7016" s="7" t="n">
        <v>0</v>
      </c>
    </row>
    <row r="7017" spans="1:6">
      <c r="A7017" t="s">
        <v>4</v>
      </c>
      <c r="B7017" s="4" t="s">
        <v>5</v>
      </c>
    </row>
    <row r="7018" spans="1:6">
      <c r="A7018" t="n">
        <v>59059</v>
      </c>
      <c r="B7018" s="28" t="n">
        <v>28</v>
      </c>
    </row>
    <row r="7019" spans="1:6">
      <c r="A7019" t="s">
        <v>4</v>
      </c>
      <c r="B7019" s="4" t="s">
        <v>5</v>
      </c>
      <c r="C7019" s="4" t="s">
        <v>13</v>
      </c>
      <c r="D7019" s="4" t="s">
        <v>10</v>
      </c>
      <c r="E7019" s="4" t="s">
        <v>13</v>
      </c>
    </row>
    <row r="7020" spans="1:6">
      <c r="A7020" t="n">
        <v>59060</v>
      </c>
      <c r="B7020" s="33" t="n">
        <v>49</v>
      </c>
      <c r="C7020" s="7" t="n">
        <v>1</v>
      </c>
      <c r="D7020" s="7" t="n">
        <v>4000</v>
      </c>
      <c r="E7020" s="7" t="n">
        <v>0</v>
      </c>
    </row>
    <row r="7021" spans="1:6">
      <c r="A7021" t="s">
        <v>4</v>
      </c>
      <c r="B7021" s="4" t="s">
        <v>5</v>
      </c>
      <c r="C7021" s="4" t="s">
        <v>13</v>
      </c>
      <c r="D7021" s="4" t="s">
        <v>13</v>
      </c>
      <c r="E7021" s="4" t="s">
        <v>22</v>
      </c>
      <c r="F7021" s="4" t="s">
        <v>22</v>
      </c>
      <c r="G7021" s="4" t="s">
        <v>22</v>
      </c>
      <c r="H7021" s="4" t="s">
        <v>10</v>
      </c>
    </row>
    <row r="7022" spans="1:6">
      <c r="A7022" t="n">
        <v>59065</v>
      </c>
      <c r="B7022" s="32" t="n">
        <v>45</v>
      </c>
      <c r="C7022" s="7" t="n">
        <v>2</v>
      </c>
      <c r="D7022" s="7" t="n">
        <v>3</v>
      </c>
      <c r="E7022" s="7" t="n">
        <v>88.9499969482422</v>
      </c>
      <c r="F7022" s="7" t="n">
        <v>37.5999984741211</v>
      </c>
      <c r="G7022" s="7" t="n">
        <v>-234.949996948242</v>
      </c>
      <c r="H7022" s="7" t="n">
        <v>2000</v>
      </c>
    </row>
    <row r="7023" spans="1:6">
      <c r="A7023" t="s">
        <v>4</v>
      </c>
      <c r="B7023" s="4" t="s">
        <v>5</v>
      </c>
      <c r="C7023" s="4" t="s">
        <v>13</v>
      </c>
      <c r="D7023" s="4" t="s">
        <v>10</v>
      </c>
      <c r="E7023" s="4" t="s">
        <v>22</v>
      </c>
    </row>
    <row r="7024" spans="1:6">
      <c r="A7024" t="n">
        <v>59082</v>
      </c>
      <c r="B7024" s="34" t="n">
        <v>58</v>
      </c>
      <c r="C7024" s="7" t="n">
        <v>0</v>
      </c>
      <c r="D7024" s="7" t="n">
        <v>2000</v>
      </c>
      <c r="E7024" s="7" t="n">
        <v>1</v>
      </c>
    </row>
    <row r="7025" spans="1:8">
      <c r="A7025" t="s">
        <v>4</v>
      </c>
      <c r="B7025" s="4" t="s">
        <v>5</v>
      </c>
      <c r="C7025" s="4" t="s">
        <v>13</v>
      </c>
      <c r="D7025" s="4" t="s">
        <v>10</v>
      </c>
    </row>
    <row r="7026" spans="1:8">
      <c r="A7026" t="n">
        <v>59090</v>
      </c>
      <c r="B7026" s="34" t="n">
        <v>58</v>
      </c>
      <c r="C7026" s="7" t="n">
        <v>255</v>
      </c>
      <c r="D7026" s="7" t="n">
        <v>0</v>
      </c>
    </row>
    <row r="7027" spans="1:8">
      <c r="A7027" t="s">
        <v>4</v>
      </c>
      <c r="B7027" s="4" t="s">
        <v>5</v>
      </c>
      <c r="C7027" s="4" t="s">
        <v>13</v>
      </c>
      <c r="D7027" s="4" t="s">
        <v>10</v>
      </c>
    </row>
    <row r="7028" spans="1:8">
      <c r="A7028" t="n">
        <v>59094</v>
      </c>
      <c r="B7028" s="32" t="n">
        <v>45</v>
      </c>
      <c r="C7028" s="7" t="n">
        <v>7</v>
      </c>
      <c r="D7028" s="7" t="n">
        <v>255</v>
      </c>
    </row>
    <row r="7029" spans="1:8">
      <c r="A7029" t="s">
        <v>4</v>
      </c>
      <c r="B7029" s="4" t="s">
        <v>5</v>
      </c>
      <c r="C7029" s="4" t="s">
        <v>13</v>
      </c>
      <c r="D7029" s="4" t="s">
        <v>13</v>
      </c>
    </row>
    <row r="7030" spans="1:8">
      <c r="A7030" t="n">
        <v>59098</v>
      </c>
      <c r="B7030" s="33" t="n">
        <v>49</v>
      </c>
      <c r="C7030" s="7" t="n">
        <v>2</v>
      </c>
      <c r="D7030" s="7" t="n">
        <v>0</v>
      </c>
    </row>
    <row r="7031" spans="1:8">
      <c r="A7031" t="s">
        <v>4</v>
      </c>
      <c r="B7031" s="4" t="s">
        <v>5</v>
      </c>
      <c r="C7031" s="4" t="s">
        <v>13</v>
      </c>
      <c r="D7031" s="4" t="s">
        <v>10</v>
      </c>
      <c r="E7031" s="4" t="s">
        <v>13</v>
      </c>
    </row>
    <row r="7032" spans="1:8">
      <c r="A7032" t="n">
        <v>59101</v>
      </c>
      <c r="B7032" s="11" t="n">
        <v>39</v>
      </c>
      <c r="C7032" s="7" t="n">
        <v>11</v>
      </c>
      <c r="D7032" s="7" t="n">
        <v>65533</v>
      </c>
      <c r="E7032" s="7" t="n">
        <v>203</v>
      </c>
    </row>
    <row r="7033" spans="1:8">
      <c r="A7033" t="s">
        <v>4</v>
      </c>
      <c r="B7033" s="4" t="s">
        <v>5</v>
      </c>
      <c r="C7033" s="4" t="s">
        <v>13</v>
      </c>
      <c r="D7033" s="4" t="s">
        <v>10</v>
      </c>
      <c r="E7033" s="4" t="s">
        <v>13</v>
      </c>
    </row>
    <row r="7034" spans="1:8">
      <c r="A7034" t="n">
        <v>59106</v>
      </c>
      <c r="B7034" s="11" t="n">
        <v>39</v>
      </c>
      <c r="C7034" s="7" t="n">
        <v>11</v>
      </c>
      <c r="D7034" s="7" t="n">
        <v>65533</v>
      </c>
      <c r="E7034" s="7" t="n">
        <v>204</v>
      </c>
    </row>
    <row r="7035" spans="1:8">
      <c r="A7035" t="s">
        <v>4</v>
      </c>
      <c r="B7035" s="4" t="s">
        <v>5</v>
      </c>
      <c r="C7035" s="4" t="s">
        <v>13</v>
      </c>
      <c r="D7035" s="4" t="s">
        <v>10</v>
      </c>
      <c r="E7035" s="4" t="s">
        <v>13</v>
      </c>
    </row>
    <row r="7036" spans="1:8">
      <c r="A7036" t="n">
        <v>59111</v>
      </c>
      <c r="B7036" s="46" t="n">
        <v>36</v>
      </c>
      <c r="C7036" s="7" t="n">
        <v>9</v>
      </c>
      <c r="D7036" s="7" t="n">
        <v>7033</v>
      </c>
      <c r="E7036" s="7" t="n">
        <v>0</v>
      </c>
    </row>
    <row r="7037" spans="1:8">
      <c r="A7037" t="s">
        <v>4</v>
      </c>
      <c r="B7037" s="4" t="s">
        <v>5</v>
      </c>
      <c r="C7037" s="4" t="s">
        <v>13</v>
      </c>
      <c r="D7037" s="4" t="s">
        <v>10</v>
      </c>
      <c r="E7037" s="4" t="s">
        <v>13</v>
      </c>
    </row>
    <row r="7038" spans="1:8">
      <c r="A7038" t="n">
        <v>59116</v>
      </c>
      <c r="B7038" s="46" t="n">
        <v>36</v>
      </c>
      <c r="C7038" s="7" t="n">
        <v>9</v>
      </c>
      <c r="D7038" s="7" t="n">
        <v>15</v>
      </c>
      <c r="E7038" s="7" t="n">
        <v>0</v>
      </c>
    </row>
    <row r="7039" spans="1:8">
      <c r="A7039" t="s">
        <v>4</v>
      </c>
      <c r="B7039" s="4" t="s">
        <v>5</v>
      </c>
      <c r="C7039" s="4" t="s">
        <v>13</v>
      </c>
      <c r="D7039" s="4" t="s">
        <v>10</v>
      </c>
      <c r="E7039" s="4" t="s">
        <v>13</v>
      </c>
    </row>
    <row r="7040" spans="1:8">
      <c r="A7040" t="n">
        <v>59121</v>
      </c>
      <c r="B7040" s="46" t="n">
        <v>36</v>
      </c>
      <c r="C7040" s="7" t="n">
        <v>9</v>
      </c>
      <c r="D7040" s="7" t="n">
        <v>7</v>
      </c>
      <c r="E7040" s="7" t="n">
        <v>0</v>
      </c>
    </row>
    <row r="7041" spans="1:5">
      <c r="A7041" t="s">
        <v>4</v>
      </c>
      <c r="B7041" s="4" t="s">
        <v>5</v>
      </c>
      <c r="C7041" s="4" t="s">
        <v>13</v>
      </c>
      <c r="D7041" s="4" t="s">
        <v>10</v>
      </c>
      <c r="E7041" s="4" t="s">
        <v>13</v>
      </c>
    </row>
    <row r="7042" spans="1:5">
      <c r="A7042" t="n">
        <v>59126</v>
      </c>
      <c r="B7042" s="46" t="n">
        <v>36</v>
      </c>
      <c r="C7042" s="7" t="n">
        <v>9</v>
      </c>
      <c r="D7042" s="7" t="n">
        <v>2</v>
      </c>
      <c r="E7042" s="7" t="n">
        <v>0</v>
      </c>
    </row>
    <row r="7043" spans="1:5">
      <c r="A7043" t="s">
        <v>4</v>
      </c>
      <c r="B7043" s="4" t="s">
        <v>5</v>
      </c>
      <c r="C7043" s="4" t="s">
        <v>13</v>
      </c>
      <c r="D7043" s="4" t="s">
        <v>10</v>
      </c>
    </row>
    <row r="7044" spans="1:5">
      <c r="A7044" t="n">
        <v>59131</v>
      </c>
      <c r="B7044" s="10" t="n">
        <v>162</v>
      </c>
      <c r="C7044" s="7" t="n">
        <v>1</v>
      </c>
      <c r="D7044" s="7" t="n">
        <v>0</v>
      </c>
    </row>
    <row r="7045" spans="1:5">
      <c r="A7045" t="s">
        <v>4</v>
      </c>
      <c r="B7045" s="4" t="s">
        <v>5</v>
      </c>
    </row>
    <row r="7046" spans="1:5">
      <c r="A7046" t="n">
        <v>59135</v>
      </c>
      <c r="B7046" s="5" t="n">
        <v>1</v>
      </c>
    </row>
    <row r="7047" spans="1:5" s="3" customFormat="1" customHeight="0">
      <c r="A7047" s="3" t="s">
        <v>2</v>
      </c>
      <c r="B7047" s="3" t="s">
        <v>552</v>
      </c>
    </row>
    <row r="7048" spans="1:5">
      <c r="A7048" t="s">
        <v>4</v>
      </c>
      <c r="B7048" s="4" t="s">
        <v>5</v>
      </c>
      <c r="C7048" s="4" t="s">
        <v>13</v>
      </c>
      <c r="D7048" s="4" t="s">
        <v>10</v>
      </c>
      <c r="E7048" s="4" t="s">
        <v>6</v>
      </c>
      <c r="F7048" s="4" t="s">
        <v>6</v>
      </c>
      <c r="G7048" s="4" t="s">
        <v>6</v>
      </c>
      <c r="H7048" s="4" t="s">
        <v>6</v>
      </c>
    </row>
    <row r="7049" spans="1:5">
      <c r="A7049" t="n">
        <v>59136</v>
      </c>
      <c r="B7049" s="36" t="n">
        <v>51</v>
      </c>
      <c r="C7049" s="7" t="n">
        <v>3</v>
      </c>
      <c r="D7049" s="7" t="n">
        <v>0</v>
      </c>
      <c r="E7049" s="7" t="s">
        <v>459</v>
      </c>
      <c r="F7049" s="7" t="s">
        <v>51</v>
      </c>
      <c r="G7049" s="7" t="s">
        <v>50</v>
      </c>
      <c r="H7049" s="7" t="s">
        <v>51</v>
      </c>
    </row>
    <row r="7050" spans="1:5">
      <c r="A7050" t="s">
        <v>4</v>
      </c>
      <c r="B7050" s="4" t="s">
        <v>5</v>
      </c>
      <c r="C7050" s="4" t="s">
        <v>10</v>
      </c>
      <c r="D7050" s="4" t="s">
        <v>22</v>
      </c>
      <c r="E7050" s="4" t="s">
        <v>22</v>
      </c>
      <c r="F7050" s="4" t="s">
        <v>22</v>
      </c>
      <c r="G7050" s="4" t="s">
        <v>10</v>
      </c>
      <c r="H7050" s="4" t="s">
        <v>10</v>
      </c>
    </row>
    <row r="7051" spans="1:5">
      <c r="A7051" t="n">
        <v>59149</v>
      </c>
      <c r="B7051" s="67" t="n">
        <v>60</v>
      </c>
      <c r="C7051" s="7" t="n">
        <v>65534</v>
      </c>
      <c r="D7051" s="7" t="n">
        <v>25</v>
      </c>
      <c r="E7051" s="7" t="n">
        <v>5</v>
      </c>
      <c r="F7051" s="7" t="n">
        <v>0</v>
      </c>
      <c r="G7051" s="7" t="n">
        <v>800</v>
      </c>
      <c r="H7051" s="7" t="n">
        <v>0</v>
      </c>
    </row>
    <row r="7052" spans="1:5">
      <c r="A7052" t="s">
        <v>4</v>
      </c>
      <c r="B7052" s="4" t="s">
        <v>5</v>
      </c>
      <c r="C7052" s="4" t="s">
        <v>10</v>
      </c>
    </row>
    <row r="7053" spans="1:5">
      <c r="A7053" t="n">
        <v>59168</v>
      </c>
      <c r="B7053" s="30" t="n">
        <v>16</v>
      </c>
      <c r="C7053" s="7" t="n">
        <v>900</v>
      </c>
    </row>
    <row r="7054" spans="1:5">
      <c r="A7054" t="s">
        <v>4</v>
      </c>
      <c r="B7054" s="4" t="s">
        <v>5</v>
      </c>
      <c r="C7054" s="4" t="s">
        <v>13</v>
      </c>
      <c r="D7054" s="4" t="s">
        <v>10</v>
      </c>
      <c r="E7054" s="4" t="s">
        <v>6</v>
      </c>
      <c r="F7054" s="4" t="s">
        <v>6</v>
      </c>
      <c r="G7054" s="4" t="s">
        <v>6</v>
      </c>
      <c r="H7054" s="4" t="s">
        <v>6</v>
      </c>
    </row>
    <row r="7055" spans="1:5">
      <c r="A7055" t="n">
        <v>59171</v>
      </c>
      <c r="B7055" s="36" t="n">
        <v>51</v>
      </c>
      <c r="C7055" s="7" t="n">
        <v>3</v>
      </c>
      <c r="D7055" s="7" t="n">
        <v>0</v>
      </c>
      <c r="E7055" s="7" t="s">
        <v>219</v>
      </c>
      <c r="F7055" s="7" t="s">
        <v>51</v>
      </c>
      <c r="G7055" s="7" t="s">
        <v>50</v>
      </c>
      <c r="H7055" s="7" t="s">
        <v>51</v>
      </c>
    </row>
    <row r="7056" spans="1:5">
      <c r="A7056" t="s">
        <v>4</v>
      </c>
      <c r="B7056" s="4" t="s">
        <v>5</v>
      </c>
      <c r="C7056" s="4" t="s">
        <v>10</v>
      </c>
      <c r="D7056" s="4" t="s">
        <v>22</v>
      </c>
      <c r="E7056" s="4" t="s">
        <v>22</v>
      </c>
      <c r="F7056" s="4" t="s">
        <v>22</v>
      </c>
      <c r="G7056" s="4" t="s">
        <v>10</v>
      </c>
      <c r="H7056" s="4" t="s">
        <v>10</v>
      </c>
    </row>
    <row r="7057" spans="1:8">
      <c r="A7057" t="n">
        <v>59184</v>
      </c>
      <c r="B7057" s="67" t="n">
        <v>60</v>
      </c>
      <c r="C7057" s="7" t="n">
        <v>65534</v>
      </c>
      <c r="D7057" s="7" t="n">
        <v>-30</v>
      </c>
      <c r="E7057" s="7" t="n">
        <v>5</v>
      </c>
      <c r="F7057" s="7" t="n">
        <v>0</v>
      </c>
      <c r="G7057" s="7" t="n">
        <v>800</v>
      </c>
      <c r="H7057" s="7" t="n">
        <v>0</v>
      </c>
    </row>
    <row r="7058" spans="1:8">
      <c r="A7058" t="s">
        <v>4</v>
      </c>
      <c r="B7058" s="4" t="s">
        <v>5</v>
      </c>
      <c r="C7058" s="4" t="s">
        <v>10</v>
      </c>
    </row>
    <row r="7059" spans="1:8">
      <c r="A7059" t="n">
        <v>59203</v>
      </c>
      <c r="B7059" s="30" t="n">
        <v>16</v>
      </c>
      <c r="C7059" s="7" t="n">
        <v>1100</v>
      </c>
    </row>
    <row r="7060" spans="1:8">
      <c r="A7060" t="s">
        <v>4</v>
      </c>
      <c r="B7060" s="4" t="s">
        <v>5</v>
      </c>
      <c r="C7060" s="4" t="s">
        <v>13</v>
      </c>
      <c r="D7060" s="4" t="s">
        <v>10</v>
      </c>
      <c r="E7060" s="4" t="s">
        <v>6</v>
      </c>
      <c r="F7060" s="4" t="s">
        <v>6</v>
      </c>
      <c r="G7060" s="4" t="s">
        <v>6</v>
      </c>
      <c r="H7060" s="4" t="s">
        <v>6</v>
      </c>
    </row>
    <row r="7061" spans="1:8">
      <c r="A7061" t="n">
        <v>59206</v>
      </c>
      <c r="B7061" s="36" t="n">
        <v>51</v>
      </c>
      <c r="C7061" s="7" t="n">
        <v>3</v>
      </c>
      <c r="D7061" s="7" t="n">
        <v>0</v>
      </c>
      <c r="E7061" s="7" t="s">
        <v>51</v>
      </c>
      <c r="F7061" s="7" t="s">
        <v>51</v>
      </c>
      <c r="G7061" s="7" t="s">
        <v>50</v>
      </c>
      <c r="H7061" s="7" t="s">
        <v>51</v>
      </c>
    </row>
    <row r="7062" spans="1:8">
      <c r="A7062" t="s">
        <v>4</v>
      </c>
      <c r="B7062" s="4" t="s">
        <v>5</v>
      </c>
      <c r="C7062" s="4" t="s">
        <v>10</v>
      </c>
      <c r="D7062" s="4" t="s">
        <v>22</v>
      </c>
      <c r="E7062" s="4" t="s">
        <v>22</v>
      </c>
      <c r="F7062" s="4" t="s">
        <v>22</v>
      </c>
      <c r="G7062" s="4" t="s">
        <v>10</v>
      </c>
      <c r="H7062" s="4" t="s">
        <v>10</v>
      </c>
    </row>
    <row r="7063" spans="1:8">
      <c r="A7063" t="n">
        <v>59219</v>
      </c>
      <c r="B7063" s="67" t="n">
        <v>60</v>
      </c>
      <c r="C7063" s="7" t="n">
        <v>65534</v>
      </c>
      <c r="D7063" s="7" t="n">
        <v>0</v>
      </c>
      <c r="E7063" s="7" t="n">
        <v>0</v>
      </c>
      <c r="F7063" s="7" t="n">
        <v>0</v>
      </c>
      <c r="G7063" s="7" t="n">
        <v>1000</v>
      </c>
      <c r="H7063" s="7" t="n">
        <v>0</v>
      </c>
    </row>
    <row r="7064" spans="1:8">
      <c r="A7064" t="s">
        <v>4</v>
      </c>
      <c r="B7064" s="4" t="s">
        <v>5</v>
      </c>
    </row>
    <row r="7065" spans="1:8">
      <c r="A7065" t="n">
        <v>59238</v>
      </c>
      <c r="B7065" s="5" t="n">
        <v>1</v>
      </c>
    </row>
    <row r="7066" spans="1:8" s="3" customFormat="1" customHeight="0">
      <c r="A7066" s="3" t="s">
        <v>2</v>
      </c>
      <c r="B7066" s="3" t="s">
        <v>553</v>
      </c>
    </row>
    <row r="7067" spans="1:8">
      <c r="A7067" t="s">
        <v>4</v>
      </c>
      <c r="B7067" s="4" t="s">
        <v>5</v>
      </c>
      <c r="C7067" s="4" t="s">
        <v>10</v>
      </c>
      <c r="D7067" s="4" t="s">
        <v>9</v>
      </c>
      <c r="E7067" s="4" t="s">
        <v>9</v>
      </c>
      <c r="F7067" s="4" t="s">
        <v>9</v>
      </c>
      <c r="G7067" s="4" t="s">
        <v>9</v>
      </c>
      <c r="H7067" s="4" t="s">
        <v>10</v>
      </c>
      <c r="I7067" s="4" t="s">
        <v>13</v>
      </c>
    </row>
    <row r="7068" spans="1:8">
      <c r="A7068" t="n">
        <v>59240</v>
      </c>
      <c r="B7068" s="72" t="n">
        <v>66</v>
      </c>
      <c r="C7068" s="7" t="n">
        <v>65534</v>
      </c>
      <c r="D7068" s="7" t="n">
        <v>0</v>
      </c>
      <c r="E7068" s="7" t="n">
        <v>0</v>
      </c>
      <c r="F7068" s="7" t="n">
        <v>0</v>
      </c>
      <c r="G7068" s="7" t="n">
        <v>0</v>
      </c>
      <c r="H7068" s="7" t="n">
        <v>0</v>
      </c>
      <c r="I7068" s="7" t="n">
        <v>0</v>
      </c>
    </row>
    <row r="7069" spans="1:8">
      <c r="A7069" t="s">
        <v>4</v>
      </c>
      <c r="B7069" s="4" t="s">
        <v>5</v>
      </c>
      <c r="C7069" s="4" t="s">
        <v>10</v>
      </c>
      <c r="D7069" s="4" t="s">
        <v>9</v>
      </c>
      <c r="E7069" s="4" t="s">
        <v>9</v>
      </c>
      <c r="F7069" s="4" t="s">
        <v>9</v>
      </c>
      <c r="G7069" s="4" t="s">
        <v>9</v>
      </c>
      <c r="H7069" s="4" t="s">
        <v>10</v>
      </c>
      <c r="I7069" s="4" t="s">
        <v>13</v>
      </c>
    </row>
    <row r="7070" spans="1:8">
      <c r="A7070" t="n">
        <v>59262</v>
      </c>
      <c r="B7070" s="72" t="n">
        <v>66</v>
      </c>
      <c r="C7070" s="7" t="n">
        <v>65534</v>
      </c>
      <c r="D7070" s="7" t="n">
        <v>0</v>
      </c>
      <c r="E7070" s="7" t="n">
        <v>0</v>
      </c>
      <c r="F7070" s="7" t="n">
        <v>0</v>
      </c>
      <c r="G7070" s="7" t="n">
        <v>1056964608</v>
      </c>
      <c r="H7070" s="7" t="n">
        <v>1300</v>
      </c>
      <c r="I7070" s="7" t="n">
        <v>0</v>
      </c>
    </row>
    <row r="7071" spans="1:8">
      <c r="A7071" t="s">
        <v>4</v>
      </c>
      <c r="B7071" s="4" t="s">
        <v>5</v>
      </c>
      <c r="C7071" s="4" t="s">
        <v>10</v>
      </c>
    </row>
    <row r="7072" spans="1:8">
      <c r="A7072" t="n">
        <v>59284</v>
      </c>
      <c r="B7072" s="30" t="n">
        <v>16</v>
      </c>
      <c r="C7072" s="7" t="n">
        <v>1300</v>
      </c>
    </row>
    <row r="7073" spans="1:9">
      <c r="A7073" t="s">
        <v>4</v>
      </c>
      <c r="B7073" s="4" t="s">
        <v>5</v>
      </c>
      <c r="C7073" s="4" t="s">
        <v>10</v>
      </c>
      <c r="D7073" s="4" t="s">
        <v>9</v>
      </c>
      <c r="E7073" s="4" t="s">
        <v>9</v>
      </c>
      <c r="F7073" s="4" t="s">
        <v>9</v>
      </c>
      <c r="G7073" s="4" t="s">
        <v>9</v>
      </c>
      <c r="H7073" s="4" t="s">
        <v>10</v>
      </c>
      <c r="I7073" s="4" t="s">
        <v>13</v>
      </c>
    </row>
    <row r="7074" spans="1:9">
      <c r="A7074" t="n">
        <v>59287</v>
      </c>
      <c r="B7074" s="72" t="n">
        <v>66</v>
      </c>
      <c r="C7074" s="7" t="n">
        <v>65534</v>
      </c>
      <c r="D7074" s="7" t="n">
        <v>1065353216</v>
      </c>
      <c r="E7074" s="7" t="n">
        <v>1065353216</v>
      </c>
      <c r="F7074" s="7" t="n">
        <v>1065353216</v>
      </c>
      <c r="G7074" s="7" t="n">
        <v>1065353216</v>
      </c>
      <c r="H7074" s="7" t="n">
        <v>900</v>
      </c>
      <c r="I7074" s="7" t="n">
        <v>0</v>
      </c>
    </row>
    <row r="7075" spans="1:9">
      <c r="A7075" t="s">
        <v>4</v>
      </c>
      <c r="B7075" s="4" t="s">
        <v>5</v>
      </c>
      <c r="C7075" s="4" t="s">
        <v>10</v>
      </c>
    </row>
    <row r="7076" spans="1:9">
      <c r="A7076" t="n">
        <v>59309</v>
      </c>
      <c r="B7076" s="30" t="n">
        <v>16</v>
      </c>
      <c r="C7076" s="7" t="n">
        <v>1200</v>
      </c>
    </row>
    <row r="7077" spans="1:9">
      <c r="A7077" t="s">
        <v>4</v>
      </c>
      <c r="B7077" s="4" t="s">
        <v>5</v>
      </c>
    </row>
    <row r="7078" spans="1:9">
      <c r="A7078" t="n">
        <v>59312</v>
      </c>
      <c r="B7078" s="5" t="n">
        <v>1</v>
      </c>
    </row>
    <row r="7079" spans="1:9" s="3" customFormat="1" customHeight="0">
      <c r="A7079" s="3" t="s">
        <v>2</v>
      </c>
      <c r="B7079" s="3" t="s">
        <v>554</v>
      </c>
    </row>
    <row r="7080" spans="1:9">
      <c r="A7080" t="s">
        <v>4</v>
      </c>
      <c r="B7080" s="4" t="s">
        <v>5</v>
      </c>
      <c r="C7080" s="4" t="s">
        <v>13</v>
      </c>
      <c r="D7080" s="4" t="s">
        <v>13</v>
      </c>
      <c r="E7080" s="4" t="s">
        <v>13</v>
      </c>
      <c r="F7080" s="4" t="s">
        <v>13</v>
      </c>
    </row>
    <row r="7081" spans="1:9">
      <c r="A7081" t="n">
        <v>59316</v>
      </c>
      <c r="B7081" s="8" t="n">
        <v>14</v>
      </c>
      <c r="C7081" s="7" t="n">
        <v>2</v>
      </c>
      <c r="D7081" s="7" t="n">
        <v>0</v>
      </c>
      <c r="E7081" s="7" t="n">
        <v>0</v>
      </c>
      <c r="F7081" s="7" t="n">
        <v>0</v>
      </c>
    </row>
    <row r="7082" spans="1:9">
      <c r="A7082" t="s">
        <v>4</v>
      </c>
      <c r="B7082" s="4" t="s">
        <v>5</v>
      </c>
      <c r="C7082" s="4" t="s">
        <v>13</v>
      </c>
      <c r="D7082" s="17" t="s">
        <v>24</v>
      </c>
      <c r="E7082" s="4" t="s">
        <v>5</v>
      </c>
      <c r="F7082" s="4" t="s">
        <v>13</v>
      </c>
      <c r="G7082" s="4" t="s">
        <v>10</v>
      </c>
      <c r="H7082" s="17" t="s">
        <v>25</v>
      </c>
      <c r="I7082" s="4" t="s">
        <v>13</v>
      </c>
      <c r="J7082" s="4" t="s">
        <v>9</v>
      </c>
      <c r="K7082" s="4" t="s">
        <v>13</v>
      </c>
      <c r="L7082" s="4" t="s">
        <v>13</v>
      </c>
      <c r="M7082" s="17" t="s">
        <v>24</v>
      </c>
      <c r="N7082" s="4" t="s">
        <v>5</v>
      </c>
      <c r="O7082" s="4" t="s">
        <v>13</v>
      </c>
      <c r="P7082" s="4" t="s">
        <v>10</v>
      </c>
      <c r="Q7082" s="17" t="s">
        <v>25</v>
      </c>
      <c r="R7082" s="4" t="s">
        <v>13</v>
      </c>
      <c r="S7082" s="4" t="s">
        <v>9</v>
      </c>
      <c r="T7082" s="4" t="s">
        <v>13</v>
      </c>
      <c r="U7082" s="4" t="s">
        <v>13</v>
      </c>
      <c r="V7082" s="4" t="s">
        <v>13</v>
      </c>
      <c r="W7082" s="4" t="s">
        <v>26</v>
      </c>
    </row>
    <row r="7083" spans="1:9">
      <c r="A7083" t="n">
        <v>59321</v>
      </c>
      <c r="B7083" s="16" t="n">
        <v>5</v>
      </c>
      <c r="C7083" s="7" t="n">
        <v>28</v>
      </c>
      <c r="D7083" s="17" t="s">
        <v>3</v>
      </c>
      <c r="E7083" s="10" t="n">
        <v>162</v>
      </c>
      <c r="F7083" s="7" t="n">
        <v>3</v>
      </c>
      <c r="G7083" s="7" t="n">
        <v>4152</v>
      </c>
      <c r="H7083" s="17" t="s">
        <v>3</v>
      </c>
      <c r="I7083" s="7" t="n">
        <v>0</v>
      </c>
      <c r="J7083" s="7" t="n">
        <v>1</v>
      </c>
      <c r="K7083" s="7" t="n">
        <v>2</v>
      </c>
      <c r="L7083" s="7" t="n">
        <v>28</v>
      </c>
      <c r="M7083" s="17" t="s">
        <v>3</v>
      </c>
      <c r="N7083" s="10" t="n">
        <v>162</v>
      </c>
      <c r="O7083" s="7" t="n">
        <v>3</v>
      </c>
      <c r="P7083" s="7" t="n">
        <v>4152</v>
      </c>
      <c r="Q7083" s="17" t="s">
        <v>3</v>
      </c>
      <c r="R7083" s="7" t="n">
        <v>0</v>
      </c>
      <c r="S7083" s="7" t="n">
        <v>2</v>
      </c>
      <c r="T7083" s="7" t="n">
        <v>2</v>
      </c>
      <c r="U7083" s="7" t="n">
        <v>11</v>
      </c>
      <c r="V7083" s="7" t="n">
        <v>1</v>
      </c>
      <c r="W7083" s="19" t="n">
        <f t="normal" ca="1">A7087</f>
        <v>0</v>
      </c>
    </row>
    <row r="7084" spans="1:9">
      <c r="A7084" t="s">
        <v>4</v>
      </c>
      <c r="B7084" s="4" t="s">
        <v>5</v>
      </c>
      <c r="C7084" s="4" t="s">
        <v>13</v>
      </c>
      <c r="D7084" s="4" t="s">
        <v>10</v>
      </c>
      <c r="E7084" s="4" t="s">
        <v>22</v>
      </c>
    </row>
    <row r="7085" spans="1:9">
      <c r="A7085" t="n">
        <v>59350</v>
      </c>
      <c r="B7085" s="34" t="n">
        <v>58</v>
      </c>
      <c r="C7085" s="7" t="n">
        <v>0</v>
      </c>
      <c r="D7085" s="7" t="n">
        <v>0</v>
      </c>
      <c r="E7085" s="7" t="n">
        <v>1</v>
      </c>
    </row>
    <row r="7086" spans="1:9">
      <c r="A7086" t="s">
        <v>4</v>
      </c>
      <c r="B7086" s="4" t="s">
        <v>5</v>
      </c>
      <c r="C7086" s="4" t="s">
        <v>13</v>
      </c>
      <c r="D7086" s="17" t="s">
        <v>24</v>
      </c>
      <c r="E7086" s="4" t="s">
        <v>5</v>
      </c>
      <c r="F7086" s="4" t="s">
        <v>13</v>
      </c>
      <c r="G7086" s="4" t="s">
        <v>10</v>
      </c>
      <c r="H7086" s="17" t="s">
        <v>25</v>
      </c>
      <c r="I7086" s="4" t="s">
        <v>13</v>
      </c>
      <c r="J7086" s="4" t="s">
        <v>9</v>
      </c>
      <c r="K7086" s="4" t="s">
        <v>13</v>
      </c>
      <c r="L7086" s="4" t="s">
        <v>13</v>
      </c>
      <c r="M7086" s="17" t="s">
        <v>24</v>
      </c>
      <c r="N7086" s="4" t="s">
        <v>5</v>
      </c>
      <c r="O7086" s="4" t="s">
        <v>13</v>
      </c>
      <c r="P7086" s="4" t="s">
        <v>10</v>
      </c>
      <c r="Q7086" s="17" t="s">
        <v>25</v>
      </c>
      <c r="R7086" s="4" t="s">
        <v>13</v>
      </c>
      <c r="S7086" s="4" t="s">
        <v>9</v>
      </c>
      <c r="T7086" s="4" t="s">
        <v>13</v>
      </c>
      <c r="U7086" s="4" t="s">
        <v>13</v>
      </c>
      <c r="V7086" s="4" t="s">
        <v>13</v>
      </c>
      <c r="W7086" s="4" t="s">
        <v>26</v>
      </c>
    </row>
    <row r="7087" spans="1:9">
      <c r="A7087" t="n">
        <v>59358</v>
      </c>
      <c r="B7087" s="16" t="n">
        <v>5</v>
      </c>
      <c r="C7087" s="7" t="n">
        <v>28</v>
      </c>
      <c r="D7087" s="17" t="s">
        <v>3</v>
      </c>
      <c r="E7087" s="10" t="n">
        <v>162</v>
      </c>
      <c r="F7087" s="7" t="n">
        <v>3</v>
      </c>
      <c r="G7087" s="7" t="n">
        <v>4152</v>
      </c>
      <c r="H7087" s="17" t="s">
        <v>3</v>
      </c>
      <c r="I7087" s="7" t="n">
        <v>0</v>
      </c>
      <c r="J7087" s="7" t="n">
        <v>1</v>
      </c>
      <c r="K7087" s="7" t="n">
        <v>3</v>
      </c>
      <c r="L7087" s="7" t="n">
        <v>28</v>
      </c>
      <c r="M7087" s="17" t="s">
        <v>3</v>
      </c>
      <c r="N7087" s="10" t="n">
        <v>162</v>
      </c>
      <c r="O7087" s="7" t="n">
        <v>3</v>
      </c>
      <c r="P7087" s="7" t="n">
        <v>4152</v>
      </c>
      <c r="Q7087" s="17" t="s">
        <v>3</v>
      </c>
      <c r="R7087" s="7" t="n">
        <v>0</v>
      </c>
      <c r="S7087" s="7" t="n">
        <v>2</v>
      </c>
      <c r="T7087" s="7" t="n">
        <v>3</v>
      </c>
      <c r="U7087" s="7" t="n">
        <v>9</v>
      </c>
      <c r="V7087" s="7" t="n">
        <v>1</v>
      </c>
      <c r="W7087" s="19" t="n">
        <f t="normal" ca="1">A7097</f>
        <v>0</v>
      </c>
    </row>
    <row r="7088" spans="1:9">
      <c r="A7088" t="s">
        <v>4</v>
      </c>
      <c r="B7088" s="4" t="s">
        <v>5</v>
      </c>
      <c r="C7088" s="4" t="s">
        <v>13</v>
      </c>
      <c r="D7088" s="17" t="s">
        <v>24</v>
      </c>
      <c r="E7088" s="4" t="s">
        <v>5</v>
      </c>
      <c r="F7088" s="4" t="s">
        <v>10</v>
      </c>
      <c r="G7088" s="4" t="s">
        <v>13</v>
      </c>
      <c r="H7088" s="4" t="s">
        <v>13</v>
      </c>
      <c r="I7088" s="4" t="s">
        <v>6</v>
      </c>
      <c r="J7088" s="17" t="s">
        <v>25</v>
      </c>
      <c r="K7088" s="4" t="s">
        <v>13</v>
      </c>
      <c r="L7088" s="4" t="s">
        <v>13</v>
      </c>
      <c r="M7088" s="17" t="s">
        <v>24</v>
      </c>
      <c r="N7088" s="4" t="s">
        <v>5</v>
      </c>
      <c r="O7088" s="4" t="s">
        <v>13</v>
      </c>
      <c r="P7088" s="17" t="s">
        <v>25</v>
      </c>
      <c r="Q7088" s="4" t="s">
        <v>13</v>
      </c>
      <c r="R7088" s="4" t="s">
        <v>9</v>
      </c>
      <c r="S7088" s="4" t="s">
        <v>13</v>
      </c>
      <c r="T7088" s="4" t="s">
        <v>13</v>
      </c>
      <c r="U7088" s="4" t="s">
        <v>13</v>
      </c>
      <c r="V7088" s="17" t="s">
        <v>24</v>
      </c>
      <c r="W7088" s="4" t="s">
        <v>5</v>
      </c>
      <c r="X7088" s="4" t="s">
        <v>13</v>
      </c>
      <c r="Y7088" s="17" t="s">
        <v>25</v>
      </c>
      <c r="Z7088" s="4" t="s">
        <v>13</v>
      </c>
      <c r="AA7088" s="4" t="s">
        <v>9</v>
      </c>
      <c r="AB7088" s="4" t="s">
        <v>13</v>
      </c>
      <c r="AC7088" s="4" t="s">
        <v>13</v>
      </c>
      <c r="AD7088" s="4" t="s">
        <v>13</v>
      </c>
      <c r="AE7088" s="4" t="s">
        <v>26</v>
      </c>
    </row>
    <row r="7089" spans="1:31">
      <c r="A7089" t="n">
        <v>59387</v>
      </c>
      <c r="B7089" s="16" t="n">
        <v>5</v>
      </c>
      <c r="C7089" s="7" t="n">
        <v>28</v>
      </c>
      <c r="D7089" s="17" t="s">
        <v>3</v>
      </c>
      <c r="E7089" s="49" t="n">
        <v>47</v>
      </c>
      <c r="F7089" s="7" t="n">
        <v>61456</v>
      </c>
      <c r="G7089" s="7" t="n">
        <v>2</v>
      </c>
      <c r="H7089" s="7" t="n">
        <v>0</v>
      </c>
      <c r="I7089" s="7" t="s">
        <v>87</v>
      </c>
      <c r="J7089" s="17" t="s">
        <v>3</v>
      </c>
      <c r="K7089" s="7" t="n">
        <v>8</v>
      </c>
      <c r="L7089" s="7" t="n">
        <v>28</v>
      </c>
      <c r="M7089" s="17" t="s">
        <v>3</v>
      </c>
      <c r="N7089" s="12" t="n">
        <v>74</v>
      </c>
      <c r="O7089" s="7" t="n">
        <v>65</v>
      </c>
      <c r="P7089" s="17" t="s">
        <v>3</v>
      </c>
      <c r="Q7089" s="7" t="n">
        <v>0</v>
      </c>
      <c r="R7089" s="7" t="n">
        <v>1</v>
      </c>
      <c r="S7089" s="7" t="n">
        <v>3</v>
      </c>
      <c r="T7089" s="7" t="n">
        <v>9</v>
      </c>
      <c r="U7089" s="7" t="n">
        <v>28</v>
      </c>
      <c r="V7089" s="17" t="s">
        <v>3</v>
      </c>
      <c r="W7089" s="12" t="n">
        <v>74</v>
      </c>
      <c r="X7089" s="7" t="n">
        <v>65</v>
      </c>
      <c r="Y7089" s="17" t="s">
        <v>3</v>
      </c>
      <c r="Z7089" s="7" t="n">
        <v>0</v>
      </c>
      <c r="AA7089" s="7" t="n">
        <v>2</v>
      </c>
      <c r="AB7089" s="7" t="n">
        <v>3</v>
      </c>
      <c r="AC7089" s="7" t="n">
        <v>9</v>
      </c>
      <c r="AD7089" s="7" t="n">
        <v>1</v>
      </c>
      <c r="AE7089" s="19" t="n">
        <f t="normal" ca="1">A7093</f>
        <v>0</v>
      </c>
    </row>
    <row r="7090" spans="1:31">
      <c r="A7090" t="s">
        <v>4</v>
      </c>
      <c r="B7090" s="4" t="s">
        <v>5</v>
      </c>
      <c r="C7090" s="4" t="s">
        <v>10</v>
      </c>
      <c r="D7090" s="4" t="s">
        <v>13</v>
      </c>
      <c r="E7090" s="4" t="s">
        <v>13</v>
      </c>
      <c r="F7090" s="4" t="s">
        <v>6</v>
      </c>
    </row>
    <row r="7091" spans="1:31">
      <c r="A7091" t="n">
        <v>59435</v>
      </c>
      <c r="B7091" s="49" t="n">
        <v>47</v>
      </c>
      <c r="C7091" s="7" t="n">
        <v>61456</v>
      </c>
      <c r="D7091" s="7" t="n">
        <v>0</v>
      </c>
      <c r="E7091" s="7" t="n">
        <v>0</v>
      </c>
      <c r="F7091" s="7" t="s">
        <v>88</v>
      </c>
    </row>
    <row r="7092" spans="1:31">
      <c r="A7092" t="s">
        <v>4</v>
      </c>
      <c r="B7092" s="4" t="s">
        <v>5</v>
      </c>
      <c r="C7092" s="4" t="s">
        <v>13</v>
      </c>
      <c r="D7092" s="4" t="s">
        <v>10</v>
      </c>
      <c r="E7092" s="4" t="s">
        <v>22</v>
      </c>
    </row>
    <row r="7093" spans="1:31">
      <c r="A7093" t="n">
        <v>59448</v>
      </c>
      <c r="B7093" s="34" t="n">
        <v>58</v>
      </c>
      <c r="C7093" s="7" t="n">
        <v>0</v>
      </c>
      <c r="D7093" s="7" t="n">
        <v>300</v>
      </c>
      <c r="E7093" s="7" t="n">
        <v>1</v>
      </c>
    </row>
    <row r="7094" spans="1:31">
      <c r="A7094" t="s">
        <v>4</v>
      </c>
      <c r="B7094" s="4" t="s">
        <v>5</v>
      </c>
      <c r="C7094" s="4" t="s">
        <v>13</v>
      </c>
      <c r="D7094" s="4" t="s">
        <v>10</v>
      </c>
    </row>
    <row r="7095" spans="1:31">
      <c r="A7095" t="n">
        <v>59456</v>
      </c>
      <c r="B7095" s="34" t="n">
        <v>58</v>
      </c>
      <c r="C7095" s="7" t="n">
        <v>255</v>
      </c>
      <c r="D7095" s="7" t="n">
        <v>0</v>
      </c>
    </row>
    <row r="7096" spans="1:31">
      <c r="A7096" t="s">
        <v>4</v>
      </c>
      <c r="B7096" s="4" t="s">
        <v>5</v>
      </c>
      <c r="C7096" s="4" t="s">
        <v>13</v>
      </c>
      <c r="D7096" s="4" t="s">
        <v>13</v>
      </c>
      <c r="E7096" s="4" t="s">
        <v>13</v>
      </c>
      <c r="F7096" s="4" t="s">
        <v>13</v>
      </c>
    </row>
    <row r="7097" spans="1:31">
      <c r="A7097" t="n">
        <v>59460</v>
      </c>
      <c r="B7097" s="8" t="n">
        <v>14</v>
      </c>
      <c r="C7097" s="7" t="n">
        <v>0</v>
      </c>
      <c r="D7097" s="7" t="n">
        <v>0</v>
      </c>
      <c r="E7097" s="7" t="n">
        <v>0</v>
      </c>
      <c r="F7097" s="7" t="n">
        <v>64</v>
      </c>
    </row>
    <row r="7098" spans="1:31">
      <c r="A7098" t="s">
        <v>4</v>
      </c>
      <c r="B7098" s="4" t="s">
        <v>5</v>
      </c>
      <c r="C7098" s="4" t="s">
        <v>13</v>
      </c>
      <c r="D7098" s="4" t="s">
        <v>10</v>
      </c>
    </row>
    <row r="7099" spans="1:31">
      <c r="A7099" t="n">
        <v>59465</v>
      </c>
      <c r="B7099" s="25" t="n">
        <v>22</v>
      </c>
      <c r="C7099" s="7" t="n">
        <v>0</v>
      </c>
      <c r="D7099" s="7" t="n">
        <v>4152</v>
      </c>
    </row>
    <row r="7100" spans="1:31">
      <c r="A7100" t="s">
        <v>4</v>
      </c>
      <c r="B7100" s="4" t="s">
        <v>5</v>
      </c>
      <c r="C7100" s="4" t="s">
        <v>13</v>
      </c>
      <c r="D7100" s="4" t="s">
        <v>10</v>
      </c>
    </row>
    <row r="7101" spans="1:31">
      <c r="A7101" t="n">
        <v>59469</v>
      </c>
      <c r="B7101" s="34" t="n">
        <v>58</v>
      </c>
      <c r="C7101" s="7" t="n">
        <v>5</v>
      </c>
      <c r="D7101" s="7" t="n">
        <v>300</v>
      </c>
    </row>
    <row r="7102" spans="1:31">
      <c r="A7102" t="s">
        <v>4</v>
      </c>
      <c r="B7102" s="4" t="s">
        <v>5</v>
      </c>
      <c r="C7102" s="4" t="s">
        <v>22</v>
      </c>
      <c r="D7102" s="4" t="s">
        <v>10</v>
      </c>
    </row>
    <row r="7103" spans="1:31">
      <c r="A7103" t="n">
        <v>59473</v>
      </c>
      <c r="B7103" s="35" t="n">
        <v>103</v>
      </c>
      <c r="C7103" s="7" t="n">
        <v>0</v>
      </c>
      <c r="D7103" s="7" t="n">
        <v>300</v>
      </c>
    </row>
    <row r="7104" spans="1:31">
      <c r="A7104" t="s">
        <v>4</v>
      </c>
      <c r="B7104" s="4" t="s">
        <v>5</v>
      </c>
      <c r="C7104" s="4" t="s">
        <v>13</v>
      </c>
    </row>
    <row r="7105" spans="1:31">
      <c r="A7105" t="n">
        <v>59480</v>
      </c>
      <c r="B7105" s="40" t="n">
        <v>64</v>
      </c>
      <c r="C7105" s="7" t="n">
        <v>7</v>
      </c>
    </row>
    <row r="7106" spans="1:31">
      <c r="A7106" t="s">
        <v>4</v>
      </c>
      <c r="B7106" s="4" t="s">
        <v>5</v>
      </c>
      <c r="C7106" s="4" t="s">
        <v>13</v>
      </c>
      <c r="D7106" s="4" t="s">
        <v>10</v>
      </c>
    </row>
    <row r="7107" spans="1:31">
      <c r="A7107" t="n">
        <v>59482</v>
      </c>
      <c r="B7107" s="50" t="n">
        <v>72</v>
      </c>
      <c r="C7107" s="7" t="n">
        <v>5</v>
      </c>
      <c r="D7107" s="7" t="n">
        <v>0</v>
      </c>
    </row>
    <row r="7108" spans="1:31">
      <c r="A7108" t="s">
        <v>4</v>
      </c>
      <c r="B7108" s="4" t="s">
        <v>5</v>
      </c>
      <c r="C7108" s="4" t="s">
        <v>13</v>
      </c>
      <c r="D7108" s="17" t="s">
        <v>24</v>
      </c>
      <c r="E7108" s="4" t="s">
        <v>5</v>
      </c>
      <c r="F7108" s="4" t="s">
        <v>13</v>
      </c>
      <c r="G7108" s="4" t="s">
        <v>10</v>
      </c>
      <c r="H7108" s="17" t="s">
        <v>25</v>
      </c>
      <c r="I7108" s="4" t="s">
        <v>13</v>
      </c>
      <c r="J7108" s="4" t="s">
        <v>9</v>
      </c>
      <c r="K7108" s="4" t="s">
        <v>13</v>
      </c>
      <c r="L7108" s="4" t="s">
        <v>13</v>
      </c>
      <c r="M7108" s="4" t="s">
        <v>26</v>
      </c>
    </row>
    <row r="7109" spans="1:31">
      <c r="A7109" t="n">
        <v>59486</v>
      </c>
      <c r="B7109" s="16" t="n">
        <v>5</v>
      </c>
      <c r="C7109" s="7" t="n">
        <v>28</v>
      </c>
      <c r="D7109" s="17" t="s">
        <v>3</v>
      </c>
      <c r="E7109" s="10" t="n">
        <v>162</v>
      </c>
      <c r="F7109" s="7" t="n">
        <v>4</v>
      </c>
      <c r="G7109" s="7" t="n">
        <v>4152</v>
      </c>
      <c r="H7109" s="17" t="s">
        <v>3</v>
      </c>
      <c r="I7109" s="7" t="n">
        <v>0</v>
      </c>
      <c r="J7109" s="7" t="n">
        <v>1</v>
      </c>
      <c r="K7109" s="7" t="n">
        <v>2</v>
      </c>
      <c r="L7109" s="7" t="n">
        <v>1</v>
      </c>
      <c r="M7109" s="19" t="n">
        <f t="normal" ca="1">A7115</f>
        <v>0</v>
      </c>
    </row>
    <row r="7110" spans="1:31">
      <c r="A7110" t="s">
        <v>4</v>
      </c>
      <c r="B7110" s="4" t="s">
        <v>5</v>
      </c>
      <c r="C7110" s="4" t="s">
        <v>13</v>
      </c>
      <c r="D7110" s="4" t="s">
        <v>6</v>
      </c>
    </row>
    <row r="7111" spans="1:31">
      <c r="A7111" t="n">
        <v>59503</v>
      </c>
      <c r="B7111" s="9" t="n">
        <v>2</v>
      </c>
      <c r="C7111" s="7" t="n">
        <v>10</v>
      </c>
      <c r="D7111" s="7" t="s">
        <v>89</v>
      </c>
    </row>
    <row r="7112" spans="1:31">
      <c r="A7112" t="s">
        <v>4</v>
      </c>
      <c r="B7112" s="4" t="s">
        <v>5</v>
      </c>
      <c r="C7112" s="4" t="s">
        <v>10</v>
      </c>
    </row>
    <row r="7113" spans="1:31">
      <c r="A7113" t="n">
        <v>59520</v>
      </c>
      <c r="B7113" s="30" t="n">
        <v>16</v>
      </c>
      <c r="C7113" s="7" t="n">
        <v>0</v>
      </c>
    </row>
    <row r="7114" spans="1:31">
      <c r="A7114" t="s">
        <v>4</v>
      </c>
      <c r="B7114" s="4" t="s">
        <v>5</v>
      </c>
      <c r="C7114" s="4" t="s">
        <v>13</v>
      </c>
      <c r="D7114" s="4" t="s">
        <v>10</v>
      </c>
      <c r="E7114" s="4" t="s">
        <v>10</v>
      </c>
      <c r="F7114" s="4" t="s">
        <v>10</v>
      </c>
      <c r="G7114" s="4" t="s">
        <v>10</v>
      </c>
      <c r="H7114" s="4" t="s">
        <v>10</v>
      </c>
      <c r="I7114" s="4" t="s">
        <v>10</v>
      </c>
      <c r="J7114" s="4" t="s">
        <v>10</v>
      </c>
      <c r="K7114" s="4" t="s">
        <v>10</v>
      </c>
      <c r="L7114" s="4" t="s">
        <v>10</v>
      </c>
      <c r="M7114" s="4" t="s">
        <v>10</v>
      </c>
      <c r="N7114" s="4" t="s">
        <v>9</v>
      </c>
      <c r="O7114" s="4" t="s">
        <v>9</v>
      </c>
      <c r="P7114" s="4" t="s">
        <v>9</v>
      </c>
      <c r="Q7114" s="4" t="s">
        <v>9</v>
      </c>
      <c r="R7114" s="4" t="s">
        <v>13</v>
      </c>
      <c r="S7114" s="4" t="s">
        <v>6</v>
      </c>
    </row>
    <row r="7115" spans="1:31">
      <c r="A7115" t="n">
        <v>59523</v>
      </c>
      <c r="B7115" s="51" t="n">
        <v>75</v>
      </c>
      <c r="C7115" s="7" t="n">
        <v>0</v>
      </c>
      <c r="D7115" s="7" t="n">
        <v>64046</v>
      </c>
      <c r="E7115" s="7" t="n">
        <v>65266</v>
      </c>
      <c r="F7115" s="7" t="n">
        <v>558</v>
      </c>
      <c r="G7115" s="7" t="n">
        <v>1778</v>
      </c>
      <c r="H7115" s="7" t="n">
        <v>0</v>
      </c>
      <c r="I7115" s="7" t="n">
        <v>0</v>
      </c>
      <c r="J7115" s="7" t="n">
        <v>0</v>
      </c>
      <c r="K7115" s="7" t="n">
        <v>0</v>
      </c>
      <c r="L7115" s="7" t="n">
        <v>2048</v>
      </c>
      <c r="M7115" s="7" t="n">
        <v>2048</v>
      </c>
      <c r="N7115" s="7" t="n">
        <v>1065353216</v>
      </c>
      <c r="O7115" s="7" t="n">
        <v>1065353216</v>
      </c>
      <c r="P7115" s="7" t="n">
        <v>1065353216</v>
      </c>
      <c r="Q7115" s="7" t="n">
        <v>0</v>
      </c>
      <c r="R7115" s="7" t="n">
        <v>0</v>
      </c>
      <c r="S7115" s="7" t="s">
        <v>377</v>
      </c>
    </row>
    <row r="7116" spans="1:31">
      <c r="A7116" t="s">
        <v>4</v>
      </c>
      <c r="B7116" s="4" t="s">
        <v>5</v>
      </c>
      <c r="C7116" s="4" t="s">
        <v>13</v>
      </c>
      <c r="D7116" s="4" t="s">
        <v>10</v>
      </c>
      <c r="E7116" s="4" t="s">
        <v>10</v>
      </c>
      <c r="F7116" s="4" t="s">
        <v>10</v>
      </c>
      <c r="G7116" s="4" t="s">
        <v>10</v>
      </c>
      <c r="H7116" s="4" t="s">
        <v>10</v>
      </c>
      <c r="I7116" s="4" t="s">
        <v>10</v>
      </c>
      <c r="J7116" s="4" t="s">
        <v>10</v>
      </c>
      <c r="K7116" s="4" t="s">
        <v>10</v>
      </c>
      <c r="L7116" s="4" t="s">
        <v>10</v>
      </c>
      <c r="M7116" s="4" t="s">
        <v>10</v>
      </c>
      <c r="N7116" s="4" t="s">
        <v>9</v>
      </c>
      <c r="O7116" s="4" t="s">
        <v>9</v>
      </c>
      <c r="P7116" s="4" t="s">
        <v>9</v>
      </c>
      <c r="Q7116" s="4" t="s">
        <v>9</v>
      </c>
      <c r="R7116" s="4" t="s">
        <v>13</v>
      </c>
      <c r="S7116" s="4" t="s">
        <v>6</v>
      </c>
    </row>
    <row r="7117" spans="1:31">
      <c r="A7117" t="n">
        <v>59571</v>
      </c>
      <c r="B7117" s="51" t="n">
        <v>75</v>
      </c>
      <c r="C7117" s="7" t="n">
        <v>1</v>
      </c>
      <c r="D7117" s="7" t="n">
        <v>65408</v>
      </c>
      <c r="E7117" s="7" t="n">
        <v>65408</v>
      </c>
      <c r="F7117" s="7" t="n">
        <v>128</v>
      </c>
      <c r="G7117" s="7" t="n">
        <v>128</v>
      </c>
      <c r="H7117" s="7" t="n">
        <v>0</v>
      </c>
      <c r="I7117" s="7" t="n">
        <v>0</v>
      </c>
      <c r="J7117" s="7" t="n">
        <v>256</v>
      </c>
      <c r="K7117" s="7" t="n">
        <v>0</v>
      </c>
      <c r="L7117" s="7" t="n">
        <v>512</v>
      </c>
      <c r="M7117" s="7" t="n">
        <v>256</v>
      </c>
      <c r="N7117" s="7" t="n">
        <v>1065353216</v>
      </c>
      <c r="O7117" s="7" t="n">
        <v>1065353216</v>
      </c>
      <c r="P7117" s="7" t="n">
        <v>1065353216</v>
      </c>
      <c r="Q7117" s="7" t="n">
        <v>0</v>
      </c>
      <c r="R7117" s="7" t="n">
        <v>0</v>
      </c>
      <c r="S7117" s="7" t="s">
        <v>378</v>
      </c>
    </row>
    <row r="7118" spans="1:31">
      <c r="A7118" t="s">
        <v>4</v>
      </c>
      <c r="B7118" s="4" t="s">
        <v>5</v>
      </c>
      <c r="C7118" s="4" t="s">
        <v>13</v>
      </c>
      <c r="D7118" s="4" t="s">
        <v>10</v>
      </c>
      <c r="E7118" s="4" t="s">
        <v>13</v>
      </c>
      <c r="F7118" s="4" t="s">
        <v>6</v>
      </c>
    </row>
    <row r="7119" spans="1:31">
      <c r="A7119" t="n">
        <v>59619</v>
      </c>
      <c r="B7119" s="11" t="n">
        <v>39</v>
      </c>
      <c r="C7119" s="7" t="n">
        <v>10</v>
      </c>
      <c r="D7119" s="7" t="n">
        <v>65533</v>
      </c>
      <c r="E7119" s="7" t="n">
        <v>203</v>
      </c>
      <c r="F7119" s="7" t="s">
        <v>379</v>
      </c>
    </row>
    <row r="7120" spans="1:31">
      <c r="A7120" t="s">
        <v>4</v>
      </c>
      <c r="B7120" s="4" t="s">
        <v>5</v>
      </c>
      <c r="C7120" s="4" t="s">
        <v>10</v>
      </c>
      <c r="D7120" s="4" t="s">
        <v>6</v>
      </c>
      <c r="E7120" s="4" t="s">
        <v>6</v>
      </c>
      <c r="F7120" s="4" t="s">
        <v>6</v>
      </c>
      <c r="G7120" s="4" t="s">
        <v>13</v>
      </c>
      <c r="H7120" s="4" t="s">
        <v>9</v>
      </c>
      <c r="I7120" s="4" t="s">
        <v>22</v>
      </c>
      <c r="J7120" s="4" t="s">
        <v>22</v>
      </c>
      <c r="K7120" s="4" t="s">
        <v>22</v>
      </c>
      <c r="L7120" s="4" t="s">
        <v>22</v>
      </c>
      <c r="M7120" s="4" t="s">
        <v>22</v>
      </c>
      <c r="N7120" s="4" t="s">
        <v>22</v>
      </c>
      <c r="O7120" s="4" t="s">
        <v>22</v>
      </c>
      <c r="P7120" s="4" t="s">
        <v>6</v>
      </c>
      <c r="Q7120" s="4" t="s">
        <v>6</v>
      </c>
      <c r="R7120" s="4" t="s">
        <v>9</v>
      </c>
      <c r="S7120" s="4" t="s">
        <v>13</v>
      </c>
      <c r="T7120" s="4" t="s">
        <v>9</v>
      </c>
      <c r="U7120" s="4" t="s">
        <v>9</v>
      </c>
      <c r="V7120" s="4" t="s">
        <v>10</v>
      </c>
    </row>
    <row r="7121" spans="1:22">
      <c r="A7121" t="n">
        <v>59643</v>
      </c>
      <c r="B7121" s="15" t="n">
        <v>19</v>
      </c>
      <c r="C7121" s="7" t="n">
        <v>7032</v>
      </c>
      <c r="D7121" s="7" t="s">
        <v>93</v>
      </c>
      <c r="E7121" s="7" t="s">
        <v>94</v>
      </c>
      <c r="F7121" s="7" t="s">
        <v>12</v>
      </c>
      <c r="G7121" s="7" t="n">
        <v>0</v>
      </c>
      <c r="H7121" s="7" t="n">
        <v>1</v>
      </c>
      <c r="I7121" s="7" t="n">
        <v>0</v>
      </c>
      <c r="J7121" s="7" t="n">
        <v>0</v>
      </c>
      <c r="K7121" s="7" t="n">
        <v>0</v>
      </c>
      <c r="L7121" s="7" t="n">
        <v>0</v>
      </c>
      <c r="M7121" s="7" t="n">
        <v>1</v>
      </c>
      <c r="N7121" s="7" t="n">
        <v>1.60000002384186</v>
      </c>
      <c r="O7121" s="7" t="n">
        <v>0.0900000035762787</v>
      </c>
      <c r="P7121" s="7" t="s">
        <v>12</v>
      </c>
      <c r="Q7121" s="7" t="s">
        <v>12</v>
      </c>
      <c r="R7121" s="7" t="n">
        <v>-1</v>
      </c>
      <c r="S7121" s="7" t="n">
        <v>0</v>
      </c>
      <c r="T7121" s="7" t="n">
        <v>0</v>
      </c>
      <c r="U7121" s="7" t="n">
        <v>0</v>
      </c>
      <c r="V7121" s="7" t="n">
        <v>0</v>
      </c>
    </row>
    <row r="7122" spans="1:22">
      <c r="A7122" t="s">
        <v>4</v>
      </c>
      <c r="B7122" s="4" t="s">
        <v>5</v>
      </c>
      <c r="C7122" s="4" t="s">
        <v>10</v>
      </c>
      <c r="D7122" s="4" t="s">
        <v>6</v>
      </c>
      <c r="E7122" s="4" t="s">
        <v>6</v>
      </c>
      <c r="F7122" s="4" t="s">
        <v>6</v>
      </c>
      <c r="G7122" s="4" t="s">
        <v>13</v>
      </c>
      <c r="H7122" s="4" t="s">
        <v>9</v>
      </c>
      <c r="I7122" s="4" t="s">
        <v>22</v>
      </c>
      <c r="J7122" s="4" t="s">
        <v>22</v>
      </c>
      <c r="K7122" s="4" t="s">
        <v>22</v>
      </c>
      <c r="L7122" s="4" t="s">
        <v>22</v>
      </c>
      <c r="M7122" s="4" t="s">
        <v>22</v>
      </c>
      <c r="N7122" s="4" t="s">
        <v>22</v>
      </c>
      <c r="O7122" s="4" t="s">
        <v>22</v>
      </c>
      <c r="P7122" s="4" t="s">
        <v>6</v>
      </c>
      <c r="Q7122" s="4" t="s">
        <v>6</v>
      </c>
      <c r="R7122" s="4" t="s">
        <v>9</v>
      </c>
      <c r="S7122" s="4" t="s">
        <v>13</v>
      </c>
      <c r="T7122" s="4" t="s">
        <v>9</v>
      </c>
      <c r="U7122" s="4" t="s">
        <v>9</v>
      </c>
      <c r="V7122" s="4" t="s">
        <v>10</v>
      </c>
    </row>
    <row r="7123" spans="1:22">
      <c r="A7123" t="n">
        <v>59713</v>
      </c>
      <c r="B7123" s="15" t="n">
        <v>19</v>
      </c>
      <c r="C7123" s="7" t="n">
        <v>7033</v>
      </c>
      <c r="D7123" s="7" t="s">
        <v>175</v>
      </c>
      <c r="E7123" s="7" t="s">
        <v>176</v>
      </c>
      <c r="F7123" s="7" t="s">
        <v>12</v>
      </c>
      <c r="G7123" s="7" t="n">
        <v>0</v>
      </c>
      <c r="H7123" s="7" t="n">
        <v>1</v>
      </c>
      <c r="I7123" s="7" t="n">
        <v>0</v>
      </c>
      <c r="J7123" s="7" t="n">
        <v>0</v>
      </c>
      <c r="K7123" s="7" t="n">
        <v>0</v>
      </c>
      <c r="L7123" s="7" t="n">
        <v>0</v>
      </c>
      <c r="M7123" s="7" t="n">
        <v>1</v>
      </c>
      <c r="N7123" s="7" t="n">
        <v>1.60000002384186</v>
      </c>
      <c r="O7123" s="7" t="n">
        <v>0.0900000035762787</v>
      </c>
      <c r="P7123" s="7" t="s">
        <v>12</v>
      </c>
      <c r="Q7123" s="7" t="s">
        <v>12</v>
      </c>
      <c r="R7123" s="7" t="n">
        <v>-1</v>
      </c>
      <c r="S7123" s="7" t="n">
        <v>0</v>
      </c>
      <c r="T7123" s="7" t="n">
        <v>0</v>
      </c>
      <c r="U7123" s="7" t="n">
        <v>0</v>
      </c>
      <c r="V7123" s="7" t="n">
        <v>0</v>
      </c>
    </row>
    <row r="7124" spans="1:22">
      <c r="A7124" t="s">
        <v>4</v>
      </c>
      <c r="B7124" s="4" t="s">
        <v>5</v>
      </c>
      <c r="C7124" s="4" t="s">
        <v>10</v>
      </c>
      <c r="D7124" s="4" t="s">
        <v>13</v>
      </c>
      <c r="E7124" s="4" t="s">
        <v>13</v>
      </c>
      <c r="F7124" s="4" t="s">
        <v>6</v>
      </c>
    </row>
    <row r="7125" spans="1:22">
      <c r="A7125" t="n">
        <v>59784</v>
      </c>
      <c r="B7125" s="53" t="n">
        <v>20</v>
      </c>
      <c r="C7125" s="7" t="n">
        <v>0</v>
      </c>
      <c r="D7125" s="7" t="n">
        <v>3</v>
      </c>
      <c r="E7125" s="7" t="n">
        <v>10</v>
      </c>
      <c r="F7125" s="7" t="s">
        <v>98</v>
      </c>
    </row>
    <row r="7126" spans="1:22">
      <c r="A7126" t="s">
        <v>4</v>
      </c>
      <c r="B7126" s="4" t="s">
        <v>5</v>
      </c>
      <c r="C7126" s="4" t="s">
        <v>10</v>
      </c>
    </row>
    <row r="7127" spans="1:22">
      <c r="A7127" t="n">
        <v>59802</v>
      </c>
      <c r="B7127" s="30" t="n">
        <v>16</v>
      </c>
      <c r="C7127" s="7" t="n">
        <v>0</v>
      </c>
    </row>
    <row r="7128" spans="1:22">
      <c r="A7128" t="s">
        <v>4</v>
      </c>
      <c r="B7128" s="4" t="s">
        <v>5</v>
      </c>
      <c r="C7128" s="4" t="s">
        <v>10</v>
      </c>
      <c r="D7128" s="4" t="s">
        <v>13</v>
      </c>
      <c r="E7128" s="4" t="s">
        <v>13</v>
      </c>
      <c r="F7128" s="4" t="s">
        <v>6</v>
      </c>
    </row>
    <row r="7129" spans="1:22">
      <c r="A7129" t="n">
        <v>59805</v>
      </c>
      <c r="B7129" s="53" t="n">
        <v>20</v>
      </c>
      <c r="C7129" s="7" t="n">
        <v>7</v>
      </c>
      <c r="D7129" s="7" t="n">
        <v>3</v>
      </c>
      <c r="E7129" s="7" t="n">
        <v>10</v>
      </c>
      <c r="F7129" s="7" t="s">
        <v>98</v>
      </c>
    </row>
    <row r="7130" spans="1:22">
      <c r="A7130" t="s">
        <v>4</v>
      </c>
      <c r="B7130" s="4" t="s">
        <v>5</v>
      </c>
      <c r="C7130" s="4" t="s">
        <v>10</v>
      </c>
    </row>
    <row r="7131" spans="1:22">
      <c r="A7131" t="n">
        <v>59823</v>
      </c>
      <c r="B7131" s="30" t="n">
        <v>16</v>
      </c>
      <c r="C7131" s="7" t="n">
        <v>0</v>
      </c>
    </row>
    <row r="7132" spans="1:22">
      <c r="A7132" t="s">
        <v>4</v>
      </c>
      <c r="B7132" s="4" t="s">
        <v>5</v>
      </c>
      <c r="C7132" s="4" t="s">
        <v>10</v>
      </c>
      <c r="D7132" s="4" t="s">
        <v>13</v>
      </c>
      <c r="E7132" s="4" t="s">
        <v>13</v>
      </c>
      <c r="F7132" s="4" t="s">
        <v>6</v>
      </c>
    </row>
    <row r="7133" spans="1:22">
      <c r="A7133" t="n">
        <v>59826</v>
      </c>
      <c r="B7133" s="53" t="n">
        <v>20</v>
      </c>
      <c r="C7133" s="7" t="n">
        <v>2</v>
      </c>
      <c r="D7133" s="7" t="n">
        <v>3</v>
      </c>
      <c r="E7133" s="7" t="n">
        <v>10</v>
      </c>
      <c r="F7133" s="7" t="s">
        <v>98</v>
      </c>
    </row>
    <row r="7134" spans="1:22">
      <c r="A7134" t="s">
        <v>4</v>
      </c>
      <c r="B7134" s="4" t="s">
        <v>5</v>
      </c>
      <c r="C7134" s="4" t="s">
        <v>10</v>
      </c>
    </row>
    <row r="7135" spans="1:22">
      <c r="A7135" t="n">
        <v>59844</v>
      </c>
      <c r="B7135" s="30" t="n">
        <v>16</v>
      </c>
      <c r="C7135" s="7" t="n">
        <v>0</v>
      </c>
    </row>
    <row r="7136" spans="1:22">
      <c r="A7136" t="s">
        <v>4</v>
      </c>
      <c r="B7136" s="4" t="s">
        <v>5</v>
      </c>
      <c r="C7136" s="4" t="s">
        <v>10</v>
      </c>
      <c r="D7136" s="4" t="s">
        <v>13</v>
      </c>
      <c r="E7136" s="4" t="s">
        <v>13</v>
      </c>
      <c r="F7136" s="4" t="s">
        <v>6</v>
      </c>
    </row>
    <row r="7137" spans="1:22">
      <c r="A7137" t="n">
        <v>59847</v>
      </c>
      <c r="B7137" s="53" t="n">
        <v>20</v>
      </c>
      <c r="C7137" s="7" t="n">
        <v>4</v>
      </c>
      <c r="D7137" s="7" t="n">
        <v>3</v>
      </c>
      <c r="E7137" s="7" t="n">
        <v>10</v>
      </c>
      <c r="F7137" s="7" t="s">
        <v>98</v>
      </c>
    </row>
    <row r="7138" spans="1:22">
      <c r="A7138" t="s">
        <v>4</v>
      </c>
      <c r="B7138" s="4" t="s">
        <v>5</v>
      </c>
      <c r="C7138" s="4" t="s">
        <v>10</v>
      </c>
    </row>
    <row r="7139" spans="1:22">
      <c r="A7139" t="n">
        <v>59865</v>
      </c>
      <c r="B7139" s="30" t="n">
        <v>16</v>
      </c>
      <c r="C7139" s="7" t="n">
        <v>0</v>
      </c>
    </row>
    <row r="7140" spans="1:22">
      <c r="A7140" t="s">
        <v>4</v>
      </c>
      <c r="B7140" s="4" t="s">
        <v>5</v>
      </c>
      <c r="C7140" s="4" t="s">
        <v>10</v>
      </c>
      <c r="D7140" s="4" t="s">
        <v>13</v>
      </c>
      <c r="E7140" s="4" t="s">
        <v>13</v>
      </c>
      <c r="F7140" s="4" t="s">
        <v>6</v>
      </c>
    </row>
    <row r="7141" spans="1:22">
      <c r="A7141" t="n">
        <v>59868</v>
      </c>
      <c r="B7141" s="53" t="n">
        <v>20</v>
      </c>
      <c r="C7141" s="7" t="n">
        <v>15</v>
      </c>
      <c r="D7141" s="7" t="n">
        <v>3</v>
      </c>
      <c r="E7141" s="7" t="n">
        <v>10</v>
      </c>
      <c r="F7141" s="7" t="s">
        <v>98</v>
      </c>
    </row>
    <row r="7142" spans="1:22">
      <c r="A7142" t="s">
        <v>4</v>
      </c>
      <c r="B7142" s="4" t="s">
        <v>5</v>
      </c>
      <c r="C7142" s="4" t="s">
        <v>10</v>
      </c>
    </row>
    <row r="7143" spans="1:22">
      <c r="A7143" t="n">
        <v>59886</v>
      </c>
      <c r="B7143" s="30" t="n">
        <v>16</v>
      </c>
      <c r="C7143" s="7" t="n">
        <v>0</v>
      </c>
    </row>
    <row r="7144" spans="1:22">
      <c r="A7144" t="s">
        <v>4</v>
      </c>
      <c r="B7144" s="4" t="s">
        <v>5</v>
      </c>
      <c r="C7144" s="4" t="s">
        <v>10</v>
      </c>
      <c r="D7144" s="4" t="s">
        <v>13</v>
      </c>
      <c r="E7144" s="4" t="s">
        <v>13</v>
      </c>
      <c r="F7144" s="4" t="s">
        <v>6</v>
      </c>
    </row>
    <row r="7145" spans="1:22">
      <c r="A7145" t="n">
        <v>59889</v>
      </c>
      <c r="B7145" s="53" t="n">
        <v>20</v>
      </c>
      <c r="C7145" s="7" t="n">
        <v>16</v>
      </c>
      <c r="D7145" s="7" t="n">
        <v>3</v>
      </c>
      <c r="E7145" s="7" t="n">
        <v>10</v>
      </c>
      <c r="F7145" s="7" t="s">
        <v>98</v>
      </c>
    </row>
    <row r="7146" spans="1:22">
      <c r="A7146" t="s">
        <v>4</v>
      </c>
      <c r="B7146" s="4" t="s">
        <v>5</v>
      </c>
      <c r="C7146" s="4" t="s">
        <v>10</v>
      </c>
    </row>
    <row r="7147" spans="1:22">
      <c r="A7147" t="n">
        <v>59907</v>
      </c>
      <c r="B7147" s="30" t="n">
        <v>16</v>
      </c>
      <c r="C7147" s="7" t="n">
        <v>0</v>
      </c>
    </row>
    <row r="7148" spans="1:22">
      <c r="A7148" t="s">
        <v>4</v>
      </c>
      <c r="B7148" s="4" t="s">
        <v>5</v>
      </c>
      <c r="C7148" s="4" t="s">
        <v>10</v>
      </c>
      <c r="D7148" s="4" t="s">
        <v>13</v>
      </c>
      <c r="E7148" s="4" t="s">
        <v>13</v>
      </c>
      <c r="F7148" s="4" t="s">
        <v>6</v>
      </c>
    </row>
    <row r="7149" spans="1:22">
      <c r="A7149" t="n">
        <v>59910</v>
      </c>
      <c r="B7149" s="53" t="n">
        <v>20</v>
      </c>
      <c r="C7149" s="7" t="n">
        <v>7032</v>
      </c>
      <c r="D7149" s="7" t="n">
        <v>3</v>
      </c>
      <c r="E7149" s="7" t="n">
        <v>10</v>
      </c>
      <c r="F7149" s="7" t="s">
        <v>98</v>
      </c>
    </row>
    <row r="7150" spans="1:22">
      <c r="A7150" t="s">
        <v>4</v>
      </c>
      <c r="B7150" s="4" t="s">
        <v>5</v>
      </c>
      <c r="C7150" s="4" t="s">
        <v>10</v>
      </c>
    </row>
    <row r="7151" spans="1:22">
      <c r="A7151" t="n">
        <v>59928</v>
      </c>
      <c r="B7151" s="30" t="n">
        <v>16</v>
      </c>
      <c r="C7151" s="7" t="n">
        <v>0</v>
      </c>
    </row>
    <row r="7152" spans="1:22">
      <c r="A7152" t="s">
        <v>4</v>
      </c>
      <c r="B7152" s="4" t="s">
        <v>5</v>
      </c>
      <c r="C7152" s="4" t="s">
        <v>10</v>
      </c>
      <c r="D7152" s="4" t="s">
        <v>13</v>
      </c>
      <c r="E7152" s="4" t="s">
        <v>13</v>
      </c>
      <c r="F7152" s="4" t="s">
        <v>6</v>
      </c>
    </row>
    <row r="7153" spans="1:6">
      <c r="A7153" t="n">
        <v>59931</v>
      </c>
      <c r="B7153" s="53" t="n">
        <v>20</v>
      </c>
      <c r="C7153" s="7" t="n">
        <v>7033</v>
      </c>
      <c r="D7153" s="7" t="n">
        <v>3</v>
      </c>
      <c r="E7153" s="7" t="n">
        <v>10</v>
      </c>
      <c r="F7153" s="7" t="s">
        <v>98</v>
      </c>
    </row>
    <row r="7154" spans="1:6">
      <c r="A7154" t="s">
        <v>4</v>
      </c>
      <c r="B7154" s="4" t="s">
        <v>5</v>
      </c>
      <c r="C7154" s="4" t="s">
        <v>10</v>
      </c>
    </row>
    <row r="7155" spans="1:6">
      <c r="A7155" t="n">
        <v>59949</v>
      </c>
      <c r="B7155" s="30" t="n">
        <v>16</v>
      </c>
      <c r="C7155" s="7" t="n">
        <v>0</v>
      </c>
    </row>
    <row r="7156" spans="1:6">
      <c r="A7156" t="s">
        <v>4</v>
      </c>
      <c r="B7156" s="4" t="s">
        <v>5</v>
      </c>
      <c r="C7156" s="4" t="s">
        <v>13</v>
      </c>
      <c r="D7156" s="4" t="s">
        <v>10</v>
      </c>
      <c r="E7156" s="4" t="s">
        <v>13</v>
      </c>
      <c r="F7156" s="4" t="s">
        <v>6</v>
      </c>
      <c r="G7156" s="4" t="s">
        <v>6</v>
      </c>
      <c r="H7156" s="4" t="s">
        <v>6</v>
      </c>
      <c r="I7156" s="4" t="s">
        <v>6</v>
      </c>
      <c r="J7156" s="4" t="s">
        <v>6</v>
      </c>
      <c r="K7156" s="4" t="s">
        <v>6</v>
      </c>
      <c r="L7156" s="4" t="s">
        <v>6</v>
      </c>
      <c r="M7156" s="4" t="s">
        <v>6</v>
      </c>
      <c r="N7156" s="4" t="s">
        <v>6</v>
      </c>
      <c r="O7156" s="4" t="s">
        <v>6</v>
      </c>
      <c r="P7156" s="4" t="s">
        <v>6</v>
      </c>
      <c r="Q7156" s="4" t="s">
        <v>6</v>
      </c>
      <c r="R7156" s="4" t="s">
        <v>6</v>
      </c>
      <c r="S7156" s="4" t="s">
        <v>6</v>
      </c>
      <c r="T7156" s="4" t="s">
        <v>6</v>
      </c>
      <c r="U7156" s="4" t="s">
        <v>6</v>
      </c>
    </row>
    <row r="7157" spans="1:6">
      <c r="A7157" t="n">
        <v>59952</v>
      </c>
      <c r="B7157" s="46" t="n">
        <v>36</v>
      </c>
      <c r="C7157" s="7" t="n">
        <v>8</v>
      </c>
      <c r="D7157" s="7" t="n">
        <v>7033</v>
      </c>
      <c r="E7157" s="7" t="n">
        <v>0</v>
      </c>
      <c r="F7157" s="7" t="s">
        <v>84</v>
      </c>
      <c r="G7157" s="7" t="s">
        <v>388</v>
      </c>
      <c r="H7157" s="7" t="s">
        <v>389</v>
      </c>
      <c r="I7157" s="7" t="s">
        <v>390</v>
      </c>
      <c r="J7157" s="7" t="s">
        <v>12</v>
      </c>
      <c r="K7157" s="7" t="s">
        <v>12</v>
      </c>
      <c r="L7157" s="7" t="s">
        <v>12</v>
      </c>
      <c r="M7157" s="7" t="s">
        <v>12</v>
      </c>
      <c r="N7157" s="7" t="s">
        <v>12</v>
      </c>
      <c r="O7157" s="7" t="s">
        <v>12</v>
      </c>
      <c r="P7157" s="7" t="s">
        <v>12</v>
      </c>
      <c r="Q7157" s="7" t="s">
        <v>12</v>
      </c>
      <c r="R7157" s="7" t="s">
        <v>12</v>
      </c>
      <c r="S7157" s="7" t="s">
        <v>12</v>
      </c>
      <c r="T7157" s="7" t="s">
        <v>12</v>
      </c>
      <c r="U7157" s="7" t="s">
        <v>12</v>
      </c>
    </row>
    <row r="7158" spans="1:6">
      <c r="A7158" t="s">
        <v>4</v>
      </c>
      <c r="B7158" s="4" t="s">
        <v>5</v>
      </c>
      <c r="C7158" s="4" t="s">
        <v>13</v>
      </c>
      <c r="D7158" s="4" t="s">
        <v>10</v>
      </c>
      <c r="E7158" s="4" t="s">
        <v>13</v>
      </c>
      <c r="F7158" s="4" t="s">
        <v>6</v>
      </c>
      <c r="G7158" s="4" t="s">
        <v>6</v>
      </c>
      <c r="H7158" s="4" t="s">
        <v>6</v>
      </c>
      <c r="I7158" s="4" t="s">
        <v>6</v>
      </c>
      <c r="J7158" s="4" t="s">
        <v>6</v>
      </c>
      <c r="K7158" s="4" t="s">
        <v>6</v>
      </c>
      <c r="L7158" s="4" t="s">
        <v>6</v>
      </c>
      <c r="M7158" s="4" t="s">
        <v>6</v>
      </c>
      <c r="N7158" s="4" t="s">
        <v>6</v>
      </c>
      <c r="O7158" s="4" t="s">
        <v>6</v>
      </c>
      <c r="P7158" s="4" t="s">
        <v>6</v>
      </c>
      <c r="Q7158" s="4" t="s">
        <v>6</v>
      </c>
      <c r="R7158" s="4" t="s">
        <v>6</v>
      </c>
      <c r="S7158" s="4" t="s">
        <v>6</v>
      </c>
      <c r="T7158" s="4" t="s">
        <v>6</v>
      </c>
      <c r="U7158" s="4" t="s">
        <v>6</v>
      </c>
    </row>
    <row r="7159" spans="1:6">
      <c r="A7159" t="n">
        <v>60013</v>
      </c>
      <c r="B7159" s="46" t="n">
        <v>36</v>
      </c>
      <c r="C7159" s="7" t="n">
        <v>8</v>
      </c>
      <c r="D7159" s="7" t="n">
        <v>4</v>
      </c>
      <c r="E7159" s="7" t="n">
        <v>0</v>
      </c>
      <c r="F7159" s="7" t="s">
        <v>555</v>
      </c>
      <c r="G7159" s="7" t="s">
        <v>12</v>
      </c>
      <c r="H7159" s="7" t="s">
        <v>12</v>
      </c>
      <c r="I7159" s="7" t="s">
        <v>12</v>
      </c>
      <c r="J7159" s="7" t="s">
        <v>12</v>
      </c>
      <c r="K7159" s="7" t="s">
        <v>12</v>
      </c>
      <c r="L7159" s="7" t="s">
        <v>12</v>
      </c>
      <c r="M7159" s="7" t="s">
        <v>12</v>
      </c>
      <c r="N7159" s="7" t="s">
        <v>12</v>
      </c>
      <c r="O7159" s="7" t="s">
        <v>12</v>
      </c>
      <c r="P7159" s="7" t="s">
        <v>12</v>
      </c>
      <c r="Q7159" s="7" t="s">
        <v>12</v>
      </c>
      <c r="R7159" s="7" t="s">
        <v>12</v>
      </c>
      <c r="S7159" s="7" t="s">
        <v>12</v>
      </c>
      <c r="T7159" s="7" t="s">
        <v>12</v>
      </c>
      <c r="U7159" s="7" t="s">
        <v>12</v>
      </c>
    </row>
    <row r="7160" spans="1:6">
      <c r="A7160" t="s">
        <v>4</v>
      </c>
      <c r="B7160" s="4" t="s">
        <v>5</v>
      </c>
      <c r="C7160" s="4" t="s">
        <v>13</v>
      </c>
      <c r="D7160" s="4" t="s">
        <v>10</v>
      </c>
      <c r="E7160" s="4" t="s">
        <v>13</v>
      </c>
      <c r="F7160" s="4" t="s">
        <v>6</v>
      </c>
      <c r="G7160" s="4" t="s">
        <v>6</v>
      </c>
      <c r="H7160" s="4" t="s">
        <v>6</v>
      </c>
      <c r="I7160" s="4" t="s">
        <v>6</v>
      </c>
      <c r="J7160" s="4" t="s">
        <v>6</v>
      </c>
      <c r="K7160" s="4" t="s">
        <v>6</v>
      </c>
      <c r="L7160" s="4" t="s">
        <v>6</v>
      </c>
      <c r="M7160" s="4" t="s">
        <v>6</v>
      </c>
      <c r="N7160" s="4" t="s">
        <v>6</v>
      </c>
      <c r="O7160" s="4" t="s">
        <v>6</v>
      </c>
      <c r="P7160" s="4" t="s">
        <v>6</v>
      </c>
      <c r="Q7160" s="4" t="s">
        <v>6</v>
      </c>
      <c r="R7160" s="4" t="s">
        <v>6</v>
      </c>
      <c r="S7160" s="4" t="s">
        <v>6</v>
      </c>
      <c r="T7160" s="4" t="s">
        <v>6</v>
      </c>
      <c r="U7160" s="4" t="s">
        <v>6</v>
      </c>
    </row>
    <row r="7161" spans="1:6">
      <c r="A7161" t="n">
        <v>60048</v>
      </c>
      <c r="B7161" s="46" t="n">
        <v>36</v>
      </c>
      <c r="C7161" s="7" t="n">
        <v>8</v>
      </c>
      <c r="D7161" s="7" t="n">
        <v>0</v>
      </c>
      <c r="E7161" s="7" t="n">
        <v>0</v>
      </c>
      <c r="F7161" s="7" t="s">
        <v>384</v>
      </c>
      <c r="G7161" s="7" t="s">
        <v>12</v>
      </c>
      <c r="H7161" s="7" t="s">
        <v>12</v>
      </c>
      <c r="I7161" s="7" t="s">
        <v>12</v>
      </c>
      <c r="J7161" s="7" t="s">
        <v>12</v>
      </c>
      <c r="K7161" s="7" t="s">
        <v>12</v>
      </c>
      <c r="L7161" s="7" t="s">
        <v>12</v>
      </c>
      <c r="M7161" s="7" t="s">
        <v>12</v>
      </c>
      <c r="N7161" s="7" t="s">
        <v>12</v>
      </c>
      <c r="O7161" s="7" t="s">
        <v>12</v>
      </c>
      <c r="P7161" s="7" t="s">
        <v>12</v>
      </c>
      <c r="Q7161" s="7" t="s">
        <v>12</v>
      </c>
      <c r="R7161" s="7" t="s">
        <v>12</v>
      </c>
      <c r="S7161" s="7" t="s">
        <v>12</v>
      </c>
      <c r="T7161" s="7" t="s">
        <v>12</v>
      </c>
      <c r="U7161" s="7" t="s">
        <v>12</v>
      </c>
    </row>
    <row r="7162" spans="1:6">
      <c r="A7162" t="s">
        <v>4</v>
      </c>
      <c r="B7162" s="4" t="s">
        <v>5</v>
      </c>
      <c r="C7162" s="4" t="s">
        <v>13</v>
      </c>
      <c r="D7162" s="4" t="s">
        <v>10</v>
      </c>
      <c r="E7162" s="4" t="s">
        <v>13</v>
      </c>
      <c r="F7162" s="4" t="s">
        <v>6</v>
      </c>
      <c r="G7162" s="4" t="s">
        <v>6</v>
      </c>
      <c r="H7162" s="4" t="s">
        <v>6</v>
      </c>
      <c r="I7162" s="4" t="s">
        <v>6</v>
      </c>
      <c r="J7162" s="4" t="s">
        <v>6</v>
      </c>
      <c r="K7162" s="4" t="s">
        <v>6</v>
      </c>
      <c r="L7162" s="4" t="s">
        <v>6</v>
      </c>
      <c r="M7162" s="4" t="s">
        <v>6</v>
      </c>
      <c r="N7162" s="4" t="s">
        <v>6</v>
      </c>
      <c r="O7162" s="4" t="s">
        <v>6</v>
      </c>
      <c r="P7162" s="4" t="s">
        <v>6</v>
      </c>
      <c r="Q7162" s="4" t="s">
        <v>6</v>
      </c>
      <c r="R7162" s="4" t="s">
        <v>6</v>
      </c>
      <c r="S7162" s="4" t="s">
        <v>6</v>
      </c>
      <c r="T7162" s="4" t="s">
        <v>6</v>
      </c>
      <c r="U7162" s="4" t="s">
        <v>6</v>
      </c>
    </row>
    <row r="7163" spans="1:6">
      <c r="A7163" t="n">
        <v>60083</v>
      </c>
      <c r="B7163" s="46" t="n">
        <v>36</v>
      </c>
      <c r="C7163" s="7" t="n">
        <v>8</v>
      </c>
      <c r="D7163" s="7" t="n">
        <v>2</v>
      </c>
      <c r="E7163" s="7" t="n">
        <v>0</v>
      </c>
      <c r="F7163" s="7" t="s">
        <v>556</v>
      </c>
      <c r="G7163" s="7" t="s">
        <v>12</v>
      </c>
      <c r="H7163" s="7" t="s">
        <v>12</v>
      </c>
      <c r="I7163" s="7" t="s">
        <v>12</v>
      </c>
      <c r="J7163" s="7" t="s">
        <v>12</v>
      </c>
      <c r="K7163" s="7" t="s">
        <v>12</v>
      </c>
      <c r="L7163" s="7" t="s">
        <v>12</v>
      </c>
      <c r="M7163" s="7" t="s">
        <v>12</v>
      </c>
      <c r="N7163" s="7" t="s">
        <v>12</v>
      </c>
      <c r="O7163" s="7" t="s">
        <v>12</v>
      </c>
      <c r="P7163" s="7" t="s">
        <v>12</v>
      </c>
      <c r="Q7163" s="7" t="s">
        <v>12</v>
      </c>
      <c r="R7163" s="7" t="s">
        <v>12</v>
      </c>
      <c r="S7163" s="7" t="s">
        <v>12</v>
      </c>
      <c r="T7163" s="7" t="s">
        <v>12</v>
      </c>
      <c r="U7163" s="7" t="s">
        <v>12</v>
      </c>
    </row>
    <row r="7164" spans="1:6">
      <c r="A7164" t="s">
        <v>4</v>
      </c>
      <c r="B7164" s="4" t="s">
        <v>5</v>
      </c>
      <c r="C7164" s="4" t="s">
        <v>13</v>
      </c>
      <c r="D7164" s="4" t="s">
        <v>10</v>
      </c>
      <c r="E7164" s="4" t="s">
        <v>13</v>
      </c>
      <c r="F7164" s="4" t="s">
        <v>6</v>
      </c>
      <c r="G7164" s="4" t="s">
        <v>6</v>
      </c>
      <c r="H7164" s="4" t="s">
        <v>6</v>
      </c>
      <c r="I7164" s="4" t="s">
        <v>6</v>
      </c>
      <c r="J7164" s="4" t="s">
        <v>6</v>
      </c>
      <c r="K7164" s="4" t="s">
        <v>6</v>
      </c>
      <c r="L7164" s="4" t="s">
        <v>6</v>
      </c>
      <c r="M7164" s="4" t="s">
        <v>6</v>
      </c>
      <c r="N7164" s="4" t="s">
        <v>6</v>
      </c>
      <c r="O7164" s="4" t="s">
        <v>6</v>
      </c>
      <c r="P7164" s="4" t="s">
        <v>6</v>
      </c>
      <c r="Q7164" s="4" t="s">
        <v>6</v>
      </c>
      <c r="R7164" s="4" t="s">
        <v>6</v>
      </c>
      <c r="S7164" s="4" t="s">
        <v>6</v>
      </c>
      <c r="T7164" s="4" t="s">
        <v>6</v>
      </c>
      <c r="U7164" s="4" t="s">
        <v>6</v>
      </c>
    </row>
    <row r="7165" spans="1:6">
      <c r="A7165" t="n">
        <v>60116</v>
      </c>
      <c r="B7165" s="46" t="n">
        <v>36</v>
      </c>
      <c r="C7165" s="7" t="n">
        <v>8</v>
      </c>
      <c r="D7165" s="7" t="n">
        <v>16</v>
      </c>
      <c r="E7165" s="7" t="n">
        <v>0</v>
      </c>
      <c r="F7165" s="7" t="s">
        <v>249</v>
      </c>
      <c r="G7165" s="7" t="s">
        <v>12</v>
      </c>
      <c r="H7165" s="7" t="s">
        <v>12</v>
      </c>
      <c r="I7165" s="7" t="s">
        <v>12</v>
      </c>
      <c r="J7165" s="7" t="s">
        <v>12</v>
      </c>
      <c r="K7165" s="7" t="s">
        <v>12</v>
      </c>
      <c r="L7165" s="7" t="s">
        <v>12</v>
      </c>
      <c r="M7165" s="7" t="s">
        <v>12</v>
      </c>
      <c r="N7165" s="7" t="s">
        <v>12</v>
      </c>
      <c r="O7165" s="7" t="s">
        <v>12</v>
      </c>
      <c r="P7165" s="7" t="s">
        <v>12</v>
      </c>
      <c r="Q7165" s="7" t="s">
        <v>12</v>
      </c>
      <c r="R7165" s="7" t="s">
        <v>12</v>
      </c>
      <c r="S7165" s="7" t="s">
        <v>12</v>
      </c>
      <c r="T7165" s="7" t="s">
        <v>12</v>
      </c>
      <c r="U7165" s="7" t="s">
        <v>12</v>
      </c>
    </row>
    <row r="7166" spans="1:6">
      <c r="A7166" t="s">
        <v>4</v>
      </c>
      <c r="B7166" s="4" t="s">
        <v>5</v>
      </c>
      <c r="C7166" s="4" t="s">
        <v>13</v>
      </c>
    </row>
    <row r="7167" spans="1:6">
      <c r="A7167" t="n">
        <v>60149</v>
      </c>
      <c r="B7167" s="54" t="n">
        <v>116</v>
      </c>
      <c r="C7167" s="7" t="n">
        <v>0</v>
      </c>
    </row>
    <row r="7168" spans="1:6">
      <c r="A7168" t="s">
        <v>4</v>
      </c>
      <c r="B7168" s="4" t="s">
        <v>5</v>
      </c>
      <c r="C7168" s="4" t="s">
        <v>13</v>
      </c>
      <c r="D7168" s="4" t="s">
        <v>10</v>
      </c>
    </row>
    <row r="7169" spans="1:21">
      <c r="A7169" t="n">
        <v>60151</v>
      </c>
      <c r="B7169" s="54" t="n">
        <v>116</v>
      </c>
      <c r="C7169" s="7" t="n">
        <v>2</v>
      </c>
      <c r="D7169" s="7" t="n">
        <v>1</v>
      </c>
    </row>
    <row r="7170" spans="1:21">
      <c r="A7170" t="s">
        <v>4</v>
      </c>
      <c r="B7170" s="4" t="s">
        <v>5</v>
      </c>
      <c r="C7170" s="4" t="s">
        <v>13</v>
      </c>
      <c r="D7170" s="4" t="s">
        <v>9</v>
      </c>
    </row>
    <row r="7171" spans="1:21">
      <c r="A7171" t="n">
        <v>60155</v>
      </c>
      <c r="B7171" s="54" t="n">
        <v>116</v>
      </c>
      <c r="C7171" s="7" t="n">
        <v>5</v>
      </c>
      <c r="D7171" s="7" t="n">
        <v>1106247680</v>
      </c>
    </row>
    <row r="7172" spans="1:21">
      <c r="A7172" t="s">
        <v>4</v>
      </c>
      <c r="B7172" s="4" t="s">
        <v>5</v>
      </c>
      <c r="C7172" s="4" t="s">
        <v>13</v>
      </c>
      <c r="D7172" s="4" t="s">
        <v>10</v>
      </c>
    </row>
    <row r="7173" spans="1:21">
      <c r="A7173" t="n">
        <v>60161</v>
      </c>
      <c r="B7173" s="54" t="n">
        <v>116</v>
      </c>
      <c r="C7173" s="7" t="n">
        <v>6</v>
      </c>
      <c r="D7173" s="7" t="n">
        <v>1</v>
      </c>
    </row>
    <row r="7174" spans="1:21">
      <c r="A7174" t="s">
        <v>4</v>
      </c>
      <c r="B7174" s="4" t="s">
        <v>5</v>
      </c>
      <c r="C7174" s="4" t="s">
        <v>10</v>
      </c>
      <c r="D7174" s="4" t="s">
        <v>22</v>
      </c>
      <c r="E7174" s="4" t="s">
        <v>22</v>
      </c>
      <c r="F7174" s="4" t="s">
        <v>22</v>
      </c>
      <c r="G7174" s="4" t="s">
        <v>22</v>
      </c>
    </row>
    <row r="7175" spans="1:21">
      <c r="A7175" t="n">
        <v>60165</v>
      </c>
      <c r="B7175" s="43" t="n">
        <v>46</v>
      </c>
      <c r="C7175" s="7" t="n">
        <v>0</v>
      </c>
      <c r="D7175" s="7" t="n">
        <v>88.9000015258789</v>
      </c>
      <c r="E7175" s="7" t="n">
        <v>36.0499992370605</v>
      </c>
      <c r="F7175" s="7" t="n">
        <v>-224.199996948242</v>
      </c>
      <c r="G7175" s="7" t="n">
        <v>180</v>
      </c>
    </row>
    <row r="7176" spans="1:21">
      <c r="A7176" t="s">
        <v>4</v>
      </c>
      <c r="B7176" s="4" t="s">
        <v>5</v>
      </c>
      <c r="C7176" s="4" t="s">
        <v>10</v>
      </c>
      <c r="D7176" s="4" t="s">
        <v>22</v>
      </c>
      <c r="E7176" s="4" t="s">
        <v>22</v>
      </c>
      <c r="F7176" s="4" t="s">
        <v>22</v>
      </c>
      <c r="G7176" s="4" t="s">
        <v>22</v>
      </c>
    </row>
    <row r="7177" spans="1:21">
      <c r="A7177" t="n">
        <v>60184</v>
      </c>
      <c r="B7177" s="43" t="n">
        <v>46</v>
      </c>
      <c r="C7177" s="7" t="n">
        <v>16</v>
      </c>
      <c r="D7177" s="7" t="n">
        <v>89.6500015258789</v>
      </c>
      <c r="E7177" s="7" t="n">
        <v>36.060001373291</v>
      </c>
      <c r="F7177" s="7" t="n">
        <v>-222.350006103516</v>
      </c>
      <c r="G7177" s="7" t="n">
        <v>180</v>
      </c>
    </row>
    <row r="7178" spans="1:21">
      <c r="A7178" t="s">
        <v>4</v>
      </c>
      <c r="B7178" s="4" t="s">
        <v>5</v>
      </c>
      <c r="C7178" s="4" t="s">
        <v>10</v>
      </c>
      <c r="D7178" s="4" t="s">
        <v>22</v>
      </c>
      <c r="E7178" s="4" t="s">
        <v>22</v>
      </c>
      <c r="F7178" s="4" t="s">
        <v>22</v>
      </c>
      <c r="G7178" s="4" t="s">
        <v>22</v>
      </c>
    </row>
    <row r="7179" spans="1:21">
      <c r="A7179" t="n">
        <v>60203</v>
      </c>
      <c r="B7179" s="43" t="n">
        <v>46</v>
      </c>
      <c r="C7179" s="7" t="n">
        <v>4</v>
      </c>
      <c r="D7179" s="7" t="n">
        <v>89.8499984741211</v>
      </c>
      <c r="E7179" s="7" t="n">
        <v>36.060001373291</v>
      </c>
      <c r="F7179" s="7" t="n">
        <v>-223.25</v>
      </c>
      <c r="G7179" s="7" t="n">
        <v>180</v>
      </c>
    </row>
    <row r="7180" spans="1:21">
      <c r="A7180" t="s">
        <v>4</v>
      </c>
      <c r="B7180" s="4" t="s">
        <v>5</v>
      </c>
      <c r="C7180" s="4" t="s">
        <v>10</v>
      </c>
      <c r="D7180" s="4" t="s">
        <v>22</v>
      </c>
      <c r="E7180" s="4" t="s">
        <v>22</v>
      </c>
      <c r="F7180" s="4" t="s">
        <v>22</v>
      </c>
      <c r="G7180" s="4" t="s">
        <v>22</v>
      </c>
    </row>
    <row r="7181" spans="1:21">
      <c r="A7181" t="n">
        <v>60222</v>
      </c>
      <c r="B7181" s="43" t="n">
        <v>46</v>
      </c>
      <c r="C7181" s="7" t="n">
        <v>2</v>
      </c>
      <c r="D7181" s="7" t="n">
        <v>89</v>
      </c>
      <c r="E7181" s="7" t="n">
        <v>36.060001373291</v>
      </c>
      <c r="F7181" s="7" t="n">
        <v>-222.800003051758</v>
      </c>
      <c r="G7181" s="7" t="n">
        <v>180</v>
      </c>
    </row>
    <row r="7182" spans="1:21">
      <c r="A7182" t="s">
        <v>4</v>
      </c>
      <c r="B7182" s="4" t="s">
        <v>5</v>
      </c>
      <c r="C7182" s="4" t="s">
        <v>10</v>
      </c>
      <c r="D7182" s="4" t="s">
        <v>22</v>
      </c>
      <c r="E7182" s="4" t="s">
        <v>22</v>
      </c>
      <c r="F7182" s="4" t="s">
        <v>22</v>
      </c>
      <c r="G7182" s="4" t="s">
        <v>22</v>
      </c>
    </row>
    <row r="7183" spans="1:21">
      <c r="A7183" t="n">
        <v>60241</v>
      </c>
      <c r="B7183" s="43" t="n">
        <v>46</v>
      </c>
      <c r="C7183" s="7" t="n">
        <v>7</v>
      </c>
      <c r="D7183" s="7" t="n">
        <v>88</v>
      </c>
      <c r="E7183" s="7" t="n">
        <v>36.060001373291</v>
      </c>
      <c r="F7183" s="7" t="n">
        <v>-223.100006103516</v>
      </c>
      <c r="G7183" s="7" t="n">
        <v>180</v>
      </c>
    </row>
    <row r="7184" spans="1:21">
      <c r="A7184" t="s">
        <v>4</v>
      </c>
      <c r="B7184" s="4" t="s">
        <v>5</v>
      </c>
      <c r="C7184" s="4" t="s">
        <v>10</v>
      </c>
      <c r="D7184" s="4" t="s">
        <v>22</v>
      </c>
      <c r="E7184" s="4" t="s">
        <v>22</v>
      </c>
      <c r="F7184" s="4" t="s">
        <v>22</v>
      </c>
      <c r="G7184" s="4" t="s">
        <v>22</v>
      </c>
    </row>
    <row r="7185" spans="1:7">
      <c r="A7185" t="n">
        <v>60260</v>
      </c>
      <c r="B7185" s="43" t="n">
        <v>46</v>
      </c>
      <c r="C7185" s="7" t="n">
        <v>15</v>
      </c>
      <c r="D7185" s="7" t="n">
        <v>88.25</v>
      </c>
      <c r="E7185" s="7" t="n">
        <v>36.060001373291</v>
      </c>
      <c r="F7185" s="7" t="n">
        <v>-222.300003051758</v>
      </c>
      <c r="G7185" s="7" t="n">
        <v>180</v>
      </c>
    </row>
    <row r="7186" spans="1:7">
      <c r="A7186" t="s">
        <v>4</v>
      </c>
      <c r="B7186" s="4" t="s">
        <v>5</v>
      </c>
      <c r="C7186" s="4" t="s">
        <v>10</v>
      </c>
      <c r="D7186" s="4" t="s">
        <v>22</v>
      </c>
      <c r="E7186" s="4" t="s">
        <v>22</v>
      </c>
      <c r="F7186" s="4" t="s">
        <v>22</v>
      </c>
      <c r="G7186" s="4" t="s">
        <v>22</v>
      </c>
    </row>
    <row r="7187" spans="1:7">
      <c r="A7187" t="n">
        <v>60279</v>
      </c>
      <c r="B7187" s="43" t="n">
        <v>46</v>
      </c>
      <c r="C7187" s="7" t="n">
        <v>7032</v>
      </c>
      <c r="D7187" s="7" t="n">
        <v>88.0500030517578</v>
      </c>
      <c r="E7187" s="7" t="n">
        <v>36.0499992370605</v>
      </c>
      <c r="F7187" s="7" t="n">
        <v>-223.850006103516</v>
      </c>
      <c r="G7187" s="7" t="n">
        <v>180</v>
      </c>
    </row>
    <row r="7188" spans="1:7">
      <c r="A7188" t="s">
        <v>4</v>
      </c>
      <c r="B7188" s="4" t="s">
        <v>5</v>
      </c>
      <c r="C7188" s="4" t="s">
        <v>10</v>
      </c>
      <c r="D7188" s="4" t="s">
        <v>10</v>
      </c>
      <c r="E7188" s="4" t="s">
        <v>10</v>
      </c>
    </row>
    <row r="7189" spans="1:7">
      <c r="A7189" t="n">
        <v>60298</v>
      </c>
      <c r="B7189" s="58" t="n">
        <v>61</v>
      </c>
      <c r="C7189" s="7" t="n">
        <v>0</v>
      </c>
      <c r="D7189" s="7" t="n">
        <v>7033</v>
      </c>
      <c r="E7189" s="7" t="n">
        <v>1000</v>
      </c>
    </row>
    <row r="7190" spans="1:7">
      <c r="A7190" t="s">
        <v>4</v>
      </c>
      <c r="B7190" s="4" t="s">
        <v>5</v>
      </c>
      <c r="C7190" s="4" t="s">
        <v>10</v>
      </c>
      <c r="D7190" s="4" t="s">
        <v>10</v>
      </c>
      <c r="E7190" s="4" t="s">
        <v>10</v>
      </c>
    </row>
    <row r="7191" spans="1:7">
      <c r="A7191" t="n">
        <v>60305</v>
      </c>
      <c r="B7191" s="58" t="n">
        <v>61</v>
      </c>
      <c r="C7191" s="7" t="n">
        <v>7</v>
      </c>
      <c r="D7191" s="7" t="n">
        <v>7033</v>
      </c>
      <c r="E7191" s="7" t="n">
        <v>1000</v>
      </c>
    </row>
    <row r="7192" spans="1:7">
      <c r="A7192" t="s">
        <v>4</v>
      </c>
      <c r="B7192" s="4" t="s">
        <v>5</v>
      </c>
      <c r="C7192" s="4" t="s">
        <v>10</v>
      </c>
      <c r="D7192" s="4" t="s">
        <v>10</v>
      </c>
      <c r="E7192" s="4" t="s">
        <v>10</v>
      </c>
    </row>
    <row r="7193" spans="1:7">
      <c r="A7193" t="n">
        <v>60312</v>
      </c>
      <c r="B7193" s="58" t="n">
        <v>61</v>
      </c>
      <c r="C7193" s="7" t="n">
        <v>2</v>
      </c>
      <c r="D7193" s="7" t="n">
        <v>7033</v>
      </c>
      <c r="E7193" s="7" t="n">
        <v>1000</v>
      </c>
    </row>
    <row r="7194" spans="1:7">
      <c r="A7194" t="s">
        <v>4</v>
      </c>
      <c r="B7194" s="4" t="s">
        <v>5</v>
      </c>
      <c r="C7194" s="4" t="s">
        <v>10</v>
      </c>
      <c r="D7194" s="4" t="s">
        <v>10</v>
      </c>
      <c r="E7194" s="4" t="s">
        <v>10</v>
      </c>
    </row>
    <row r="7195" spans="1:7">
      <c r="A7195" t="n">
        <v>60319</v>
      </c>
      <c r="B7195" s="58" t="n">
        <v>61</v>
      </c>
      <c r="C7195" s="7" t="n">
        <v>4</v>
      </c>
      <c r="D7195" s="7" t="n">
        <v>7033</v>
      </c>
      <c r="E7195" s="7" t="n">
        <v>1000</v>
      </c>
    </row>
    <row r="7196" spans="1:7">
      <c r="A7196" t="s">
        <v>4</v>
      </c>
      <c r="B7196" s="4" t="s">
        <v>5</v>
      </c>
      <c r="C7196" s="4" t="s">
        <v>10</v>
      </c>
      <c r="D7196" s="4" t="s">
        <v>10</v>
      </c>
      <c r="E7196" s="4" t="s">
        <v>10</v>
      </c>
    </row>
    <row r="7197" spans="1:7">
      <c r="A7197" t="n">
        <v>60326</v>
      </c>
      <c r="B7197" s="58" t="n">
        <v>61</v>
      </c>
      <c r="C7197" s="7" t="n">
        <v>15</v>
      </c>
      <c r="D7197" s="7" t="n">
        <v>7033</v>
      </c>
      <c r="E7197" s="7" t="n">
        <v>1000</v>
      </c>
    </row>
    <row r="7198" spans="1:7">
      <c r="A7198" t="s">
        <v>4</v>
      </c>
      <c r="B7198" s="4" t="s">
        <v>5</v>
      </c>
      <c r="C7198" s="4" t="s">
        <v>10</v>
      </c>
      <c r="D7198" s="4" t="s">
        <v>10</v>
      </c>
      <c r="E7198" s="4" t="s">
        <v>10</v>
      </c>
    </row>
    <row r="7199" spans="1:7">
      <c r="A7199" t="n">
        <v>60333</v>
      </c>
      <c r="B7199" s="58" t="n">
        <v>61</v>
      </c>
      <c r="C7199" s="7" t="n">
        <v>16</v>
      </c>
      <c r="D7199" s="7" t="n">
        <v>7033</v>
      </c>
      <c r="E7199" s="7" t="n">
        <v>1000</v>
      </c>
    </row>
    <row r="7200" spans="1:7">
      <c r="A7200" t="s">
        <v>4</v>
      </c>
      <c r="B7200" s="4" t="s">
        <v>5</v>
      </c>
      <c r="C7200" s="4" t="s">
        <v>10</v>
      </c>
      <c r="D7200" s="4" t="s">
        <v>10</v>
      </c>
      <c r="E7200" s="4" t="s">
        <v>10</v>
      </c>
    </row>
    <row r="7201" spans="1:7">
      <c r="A7201" t="n">
        <v>60340</v>
      </c>
      <c r="B7201" s="58" t="n">
        <v>61</v>
      </c>
      <c r="C7201" s="7" t="n">
        <v>7032</v>
      </c>
      <c r="D7201" s="7" t="n">
        <v>7033</v>
      </c>
      <c r="E7201" s="7" t="n">
        <v>1000</v>
      </c>
    </row>
    <row r="7202" spans="1:7">
      <c r="A7202" t="s">
        <v>4</v>
      </c>
      <c r="B7202" s="4" t="s">
        <v>5</v>
      </c>
      <c r="C7202" s="4" t="s">
        <v>10</v>
      </c>
      <c r="D7202" s="4" t="s">
        <v>22</v>
      </c>
      <c r="E7202" s="4" t="s">
        <v>22</v>
      </c>
      <c r="F7202" s="4" t="s">
        <v>22</v>
      </c>
      <c r="G7202" s="4" t="s">
        <v>22</v>
      </c>
    </row>
    <row r="7203" spans="1:7">
      <c r="A7203" t="n">
        <v>60347</v>
      </c>
      <c r="B7203" s="43" t="n">
        <v>46</v>
      </c>
      <c r="C7203" s="7" t="n">
        <v>7033</v>
      </c>
      <c r="D7203" s="7" t="n">
        <v>89</v>
      </c>
      <c r="E7203" s="7" t="n">
        <v>36.0499992370605</v>
      </c>
      <c r="F7203" s="7" t="n">
        <v>-238</v>
      </c>
      <c r="G7203" s="7" t="n">
        <v>0</v>
      </c>
    </row>
    <row r="7204" spans="1:7">
      <c r="A7204" t="s">
        <v>4</v>
      </c>
      <c r="B7204" s="4" t="s">
        <v>5</v>
      </c>
      <c r="C7204" s="4" t="s">
        <v>10</v>
      </c>
      <c r="D7204" s="4" t="s">
        <v>13</v>
      </c>
      <c r="E7204" s="4" t="s">
        <v>6</v>
      </c>
      <c r="F7204" s="4" t="s">
        <v>22</v>
      </c>
      <c r="G7204" s="4" t="s">
        <v>22</v>
      </c>
      <c r="H7204" s="4" t="s">
        <v>22</v>
      </c>
    </row>
    <row r="7205" spans="1:7">
      <c r="A7205" t="n">
        <v>60366</v>
      </c>
      <c r="B7205" s="47" t="n">
        <v>48</v>
      </c>
      <c r="C7205" s="7" t="n">
        <v>7033</v>
      </c>
      <c r="D7205" s="7" t="n">
        <v>0</v>
      </c>
      <c r="E7205" s="7" t="s">
        <v>84</v>
      </c>
      <c r="F7205" s="7" t="n">
        <v>-1</v>
      </c>
      <c r="G7205" s="7" t="n">
        <v>1</v>
      </c>
      <c r="H7205" s="7" t="n">
        <v>0</v>
      </c>
    </row>
    <row r="7206" spans="1:7">
      <c r="A7206" t="s">
        <v>4</v>
      </c>
      <c r="B7206" s="4" t="s">
        <v>5</v>
      </c>
      <c r="C7206" s="4" t="s">
        <v>13</v>
      </c>
      <c r="D7206" s="4" t="s">
        <v>13</v>
      </c>
      <c r="E7206" s="4" t="s">
        <v>22</v>
      </c>
      <c r="F7206" s="4" t="s">
        <v>22</v>
      </c>
      <c r="G7206" s="4" t="s">
        <v>22</v>
      </c>
      <c r="H7206" s="4" t="s">
        <v>10</v>
      </c>
    </row>
    <row r="7207" spans="1:7">
      <c r="A7207" t="n">
        <v>60393</v>
      </c>
      <c r="B7207" s="32" t="n">
        <v>45</v>
      </c>
      <c r="C7207" s="7" t="n">
        <v>2</v>
      </c>
      <c r="D7207" s="7" t="n">
        <v>3</v>
      </c>
      <c r="E7207" s="7" t="n">
        <v>89</v>
      </c>
      <c r="F7207" s="7" t="n">
        <v>37.7200012207031</v>
      </c>
      <c r="G7207" s="7" t="n">
        <v>-229.850006103516</v>
      </c>
      <c r="H7207" s="7" t="n">
        <v>0</v>
      </c>
    </row>
    <row r="7208" spans="1:7">
      <c r="A7208" t="s">
        <v>4</v>
      </c>
      <c r="B7208" s="4" t="s">
        <v>5</v>
      </c>
      <c r="C7208" s="4" t="s">
        <v>13</v>
      </c>
      <c r="D7208" s="4" t="s">
        <v>13</v>
      </c>
      <c r="E7208" s="4" t="s">
        <v>22</v>
      </c>
      <c r="F7208" s="4" t="s">
        <v>22</v>
      </c>
      <c r="G7208" s="4" t="s">
        <v>22</v>
      </c>
      <c r="H7208" s="4" t="s">
        <v>10</v>
      </c>
      <c r="I7208" s="4" t="s">
        <v>13</v>
      </c>
    </row>
    <row r="7209" spans="1:7">
      <c r="A7209" t="n">
        <v>60410</v>
      </c>
      <c r="B7209" s="32" t="n">
        <v>45</v>
      </c>
      <c r="C7209" s="7" t="n">
        <v>4</v>
      </c>
      <c r="D7209" s="7" t="n">
        <v>3</v>
      </c>
      <c r="E7209" s="7" t="n">
        <v>355</v>
      </c>
      <c r="F7209" s="7" t="n">
        <v>333</v>
      </c>
      <c r="G7209" s="7" t="n">
        <v>0</v>
      </c>
      <c r="H7209" s="7" t="n">
        <v>0</v>
      </c>
      <c r="I7209" s="7" t="n">
        <v>0</v>
      </c>
    </row>
    <row r="7210" spans="1:7">
      <c r="A7210" t="s">
        <v>4</v>
      </c>
      <c r="B7210" s="4" t="s">
        <v>5</v>
      </c>
      <c r="C7210" s="4" t="s">
        <v>13</v>
      </c>
      <c r="D7210" s="4" t="s">
        <v>13</v>
      </c>
      <c r="E7210" s="4" t="s">
        <v>22</v>
      </c>
      <c r="F7210" s="4" t="s">
        <v>10</v>
      </c>
    </row>
    <row r="7211" spans="1:7">
      <c r="A7211" t="n">
        <v>60428</v>
      </c>
      <c r="B7211" s="32" t="n">
        <v>45</v>
      </c>
      <c r="C7211" s="7" t="n">
        <v>5</v>
      </c>
      <c r="D7211" s="7" t="n">
        <v>3</v>
      </c>
      <c r="E7211" s="7" t="n">
        <v>9</v>
      </c>
      <c r="F7211" s="7" t="n">
        <v>0</v>
      </c>
    </row>
    <row r="7212" spans="1:7">
      <c r="A7212" t="s">
        <v>4</v>
      </c>
      <c r="B7212" s="4" t="s">
        <v>5</v>
      </c>
      <c r="C7212" s="4" t="s">
        <v>13</v>
      </c>
      <c r="D7212" s="4" t="s">
        <v>13</v>
      </c>
      <c r="E7212" s="4" t="s">
        <v>22</v>
      </c>
      <c r="F7212" s="4" t="s">
        <v>10</v>
      </c>
    </row>
    <row r="7213" spans="1:7">
      <c r="A7213" t="n">
        <v>60437</v>
      </c>
      <c r="B7213" s="32" t="n">
        <v>45</v>
      </c>
      <c r="C7213" s="7" t="n">
        <v>11</v>
      </c>
      <c r="D7213" s="7" t="n">
        <v>3</v>
      </c>
      <c r="E7213" s="7" t="n">
        <v>40</v>
      </c>
      <c r="F7213" s="7" t="n">
        <v>0</v>
      </c>
    </row>
    <row r="7214" spans="1:7">
      <c r="A7214" t="s">
        <v>4</v>
      </c>
      <c r="B7214" s="4" t="s">
        <v>5</v>
      </c>
      <c r="C7214" s="4" t="s">
        <v>10</v>
      </c>
      <c r="D7214" s="4" t="s">
        <v>10</v>
      </c>
      <c r="E7214" s="4" t="s">
        <v>22</v>
      </c>
      <c r="F7214" s="4" t="s">
        <v>22</v>
      </c>
      <c r="G7214" s="4" t="s">
        <v>22</v>
      </c>
      <c r="H7214" s="4" t="s">
        <v>22</v>
      </c>
      <c r="I7214" s="4" t="s">
        <v>13</v>
      </c>
      <c r="J7214" s="4" t="s">
        <v>10</v>
      </c>
    </row>
    <row r="7215" spans="1:7">
      <c r="A7215" t="n">
        <v>60446</v>
      </c>
      <c r="B7215" s="55" t="n">
        <v>55</v>
      </c>
      <c r="C7215" s="7" t="n">
        <v>0</v>
      </c>
      <c r="D7215" s="7" t="n">
        <v>65533</v>
      </c>
      <c r="E7215" s="7" t="n">
        <v>88.9000015258789</v>
      </c>
      <c r="F7215" s="7" t="n">
        <v>36.0499992370605</v>
      </c>
      <c r="G7215" s="7" t="n">
        <v>-234.199996948242</v>
      </c>
      <c r="H7215" s="7" t="n">
        <v>1.5</v>
      </c>
      <c r="I7215" s="7" t="n">
        <v>1</v>
      </c>
      <c r="J7215" s="7" t="n">
        <v>0</v>
      </c>
    </row>
    <row r="7216" spans="1:7">
      <c r="A7216" t="s">
        <v>4</v>
      </c>
      <c r="B7216" s="4" t="s">
        <v>5</v>
      </c>
      <c r="C7216" s="4" t="s">
        <v>10</v>
      </c>
    </row>
    <row r="7217" spans="1:10">
      <c r="A7217" t="n">
        <v>60470</v>
      </c>
      <c r="B7217" s="30" t="n">
        <v>16</v>
      </c>
      <c r="C7217" s="7" t="n">
        <v>100</v>
      </c>
    </row>
    <row r="7218" spans="1:10">
      <c r="A7218" t="s">
        <v>4</v>
      </c>
      <c r="B7218" s="4" t="s">
        <v>5</v>
      </c>
      <c r="C7218" s="4" t="s">
        <v>10</v>
      </c>
      <c r="D7218" s="4" t="s">
        <v>10</v>
      </c>
      <c r="E7218" s="4" t="s">
        <v>22</v>
      </c>
      <c r="F7218" s="4" t="s">
        <v>22</v>
      </c>
      <c r="G7218" s="4" t="s">
        <v>22</v>
      </c>
      <c r="H7218" s="4" t="s">
        <v>22</v>
      </c>
      <c r="I7218" s="4" t="s">
        <v>13</v>
      </c>
      <c r="J7218" s="4" t="s">
        <v>10</v>
      </c>
    </row>
    <row r="7219" spans="1:10">
      <c r="A7219" t="n">
        <v>60473</v>
      </c>
      <c r="B7219" s="55" t="n">
        <v>55</v>
      </c>
      <c r="C7219" s="7" t="n">
        <v>7032</v>
      </c>
      <c r="D7219" s="7" t="n">
        <v>65533</v>
      </c>
      <c r="E7219" s="7" t="n">
        <v>88.0500030517578</v>
      </c>
      <c r="F7219" s="7" t="n">
        <v>36.0499992370605</v>
      </c>
      <c r="G7219" s="7" t="n">
        <v>-233.850006103516</v>
      </c>
      <c r="H7219" s="7" t="n">
        <v>1.5</v>
      </c>
      <c r="I7219" s="7" t="n">
        <v>1</v>
      </c>
      <c r="J7219" s="7" t="n">
        <v>0</v>
      </c>
    </row>
    <row r="7220" spans="1:10">
      <c r="A7220" t="s">
        <v>4</v>
      </c>
      <c r="B7220" s="4" t="s">
        <v>5</v>
      </c>
      <c r="C7220" s="4" t="s">
        <v>10</v>
      </c>
    </row>
    <row r="7221" spans="1:10">
      <c r="A7221" t="n">
        <v>60497</v>
      </c>
      <c r="B7221" s="30" t="n">
        <v>16</v>
      </c>
      <c r="C7221" s="7" t="n">
        <v>100</v>
      </c>
    </row>
    <row r="7222" spans="1:10">
      <c r="A7222" t="s">
        <v>4</v>
      </c>
      <c r="B7222" s="4" t="s">
        <v>5</v>
      </c>
      <c r="C7222" s="4" t="s">
        <v>10</v>
      </c>
      <c r="D7222" s="4" t="s">
        <v>10</v>
      </c>
      <c r="E7222" s="4" t="s">
        <v>22</v>
      </c>
      <c r="F7222" s="4" t="s">
        <v>22</v>
      </c>
      <c r="G7222" s="4" t="s">
        <v>22</v>
      </c>
      <c r="H7222" s="4" t="s">
        <v>22</v>
      </c>
      <c r="I7222" s="4" t="s">
        <v>13</v>
      </c>
      <c r="J7222" s="4" t="s">
        <v>10</v>
      </c>
    </row>
    <row r="7223" spans="1:10">
      <c r="A7223" t="n">
        <v>60500</v>
      </c>
      <c r="B7223" s="55" t="n">
        <v>55</v>
      </c>
      <c r="C7223" s="7" t="n">
        <v>4</v>
      </c>
      <c r="D7223" s="7" t="n">
        <v>65533</v>
      </c>
      <c r="E7223" s="7" t="n">
        <v>89.8499984741211</v>
      </c>
      <c r="F7223" s="7" t="n">
        <v>36.060001373291</v>
      </c>
      <c r="G7223" s="7" t="n">
        <v>-233.25</v>
      </c>
      <c r="H7223" s="7" t="n">
        <v>1.5</v>
      </c>
      <c r="I7223" s="7" t="n">
        <v>1</v>
      </c>
      <c r="J7223" s="7" t="n">
        <v>0</v>
      </c>
    </row>
    <row r="7224" spans="1:10">
      <c r="A7224" t="s">
        <v>4</v>
      </c>
      <c r="B7224" s="4" t="s">
        <v>5</v>
      </c>
      <c r="C7224" s="4" t="s">
        <v>10</v>
      </c>
    </row>
    <row r="7225" spans="1:10">
      <c r="A7225" t="n">
        <v>60524</v>
      </c>
      <c r="B7225" s="30" t="n">
        <v>16</v>
      </c>
      <c r="C7225" s="7" t="n">
        <v>100</v>
      </c>
    </row>
    <row r="7226" spans="1:10">
      <c r="A7226" t="s">
        <v>4</v>
      </c>
      <c r="B7226" s="4" t="s">
        <v>5</v>
      </c>
      <c r="C7226" s="4" t="s">
        <v>10</v>
      </c>
      <c r="D7226" s="4" t="s">
        <v>10</v>
      </c>
      <c r="E7226" s="4" t="s">
        <v>22</v>
      </c>
      <c r="F7226" s="4" t="s">
        <v>22</v>
      </c>
      <c r="G7226" s="4" t="s">
        <v>22</v>
      </c>
      <c r="H7226" s="4" t="s">
        <v>22</v>
      </c>
      <c r="I7226" s="4" t="s">
        <v>13</v>
      </c>
      <c r="J7226" s="4" t="s">
        <v>10</v>
      </c>
    </row>
    <row r="7227" spans="1:10">
      <c r="A7227" t="n">
        <v>60527</v>
      </c>
      <c r="B7227" s="55" t="n">
        <v>55</v>
      </c>
      <c r="C7227" s="7" t="n">
        <v>7</v>
      </c>
      <c r="D7227" s="7" t="n">
        <v>65533</v>
      </c>
      <c r="E7227" s="7" t="n">
        <v>88</v>
      </c>
      <c r="F7227" s="7" t="n">
        <v>36.060001373291</v>
      </c>
      <c r="G7227" s="7" t="n">
        <v>-233.100006103516</v>
      </c>
      <c r="H7227" s="7" t="n">
        <v>1.5</v>
      </c>
      <c r="I7227" s="7" t="n">
        <v>1</v>
      </c>
      <c r="J7227" s="7" t="n">
        <v>0</v>
      </c>
    </row>
    <row r="7228" spans="1:10">
      <c r="A7228" t="s">
        <v>4</v>
      </c>
      <c r="B7228" s="4" t="s">
        <v>5</v>
      </c>
      <c r="C7228" s="4" t="s">
        <v>10</v>
      </c>
    </row>
    <row r="7229" spans="1:10">
      <c r="A7229" t="n">
        <v>60551</v>
      </c>
      <c r="B7229" s="30" t="n">
        <v>16</v>
      </c>
      <c r="C7229" s="7" t="n">
        <v>100</v>
      </c>
    </row>
    <row r="7230" spans="1:10">
      <c r="A7230" t="s">
        <v>4</v>
      </c>
      <c r="B7230" s="4" t="s">
        <v>5</v>
      </c>
      <c r="C7230" s="4" t="s">
        <v>10</v>
      </c>
      <c r="D7230" s="4" t="s">
        <v>10</v>
      </c>
      <c r="E7230" s="4" t="s">
        <v>22</v>
      </c>
      <c r="F7230" s="4" t="s">
        <v>22</v>
      </c>
      <c r="G7230" s="4" t="s">
        <v>22</v>
      </c>
      <c r="H7230" s="4" t="s">
        <v>22</v>
      </c>
      <c r="I7230" s="4" t="s">
        <v>13</v>
      </c>
      <c r="J7230" s="4" t="s">
        <v>10</v>
      </c>
    </row>
    <row r="7231" spans="1:10">
      <c r="A7231" t="n">
        <v>60554</v>
      </c>
      <c r="B7231" s="55" t="n">
        <v>55</v>
      </c>
      <c r="C7231" s="7" t="n">
        <v>2</v>
      </c>
      <c r="D7231" s="7" t="n">
        <v>65533</v>
      </c>
      <c r="E7231" s="7" t="n">
        <v>89</v>
      </c>
      <c r="F7231" s="7" t="n">
        <v>36.060001373291</v>
      </c>
      <c r="G7231" s="7" t="n">
        <v>-232.800003051758</v>
      </c>
      <c r="H7231" s="7" t="n">
        <v>1.5</v>
      </c>
      <c r="I7231" s="7" t="n">
        <v>1</v>
      </c>
      <c r="J7231" s="7" t="n">
        <v>0</v>
      </c>
    </row>
    <row r="7232" spans="1:10">
      <c r="A7232" t="s">
        <v>4</v>
      </c>
      <c r="B7232" s="4" t="s">
        <v>5</v>
      </c>
      <c r="C7232" s="4" t="s">
        <v>10</v>
      </c>
    </row>
    <row r="7233" spans="1:10">
      <c r="A7233" t="n">
        <v>60578</v>
      </c>
      <c r="B7233" s="30" t="n">
        <v>16</v>
      </c>
      <c r="C7233" s="7" t="n">
        <v>100</v>
      </c>
    </row>
    <row r="7234" spans="1:10">
      <c r="A7234" t="s">
        <v>4</v>
      </c>
      <c r="B7234" s="4" t="s">
        <v>5</v>
      </c>
      <c r="C7234" s="4" t="s">
        <v>10</v>
      </c>
      <c r="D7234" s="4" t="s">
        <v>10</v>
      </c>
      <c r="E7234" s="4" t="s">
        <v>22</v>
      </c>
      <c r="F7234" s="4" t="s">
        <v>22</v>
      </c>
      <c r="G7234" s="4" t="s">
        <v>22</v>
      </c>
      <c r="H7234" s="4" t="s">
        <v>22</v>
      </c>
      <c r="I7234" s="4" t="s">
        <v>13</v>
      </c>
      <c r="J7234" s="4" t="s">
        <v>10</v>
      </c>
    </row>
    <row r="7235" spans="1:10">
      <c r="A7235" t="n">
        <v>60581</v>
      </c>
      <c r="B7235" s="55" t="n">
        <v>55</v>
      </c>
      <c r="C7235" s="7" t="n">
        <v>16</v>
      </c>
      <c r="D7235" s="7" t="n">
        <v>65533</v>
      </c>
      <c r="E7235" s="7" t="n">
        <v>89.6500015258789</v>
      </c>
      <c r="F7235" s="7" t="n">
        <v>36.060001373291</v>
      </c>
      <c r="G7235" s="7" t="n">
        <v>-232.350006103516</v>
      </c>
      <c r="H7235" s="7" t="n">
        <v>1.5</v>
      </c>
      <c r="I7235" s="7" t="n">
        <v>1</v>
      </c>
      <c r="J7235" s="7" t="n">
        <v>0</v>
      </c>
    </row>
    <row r="7236" spans="1:10">
      <c r="A7236" t="s">
        <v>4</v>
      </c>
      <c r="B7236" s="4" t="s">
        <v>5</v>
      </c>
      <c r="C7236" s="4" t="s">
        <v>10</v>
      </c>
    </row>
    <row r="7237" spans="1:10">
      <c r="A7237" t="n">
        <v>60605</v>
      </c>
      <c r="B7237" s="30" t="n">
        <v>16</v>
      </c>
      <c r="C7237" s="7" t="n">
        <v>100</v>
      </c>
    </row>
    <row r="7238" spans="1:10">
      <c r="A7238" t="s">
        <v>4</v>
      </c>
      <c r="B7238" s="4" t="s">
        <v>5</v>
      </c>
      <c r="C7238" s="4" t="s">
        <v>10</v>
      </c>
      <c r="D7238" s="4" t="s">
        <v>10</v>
      </c>
      <c r="E7238" s="4" t="s">
        <v>22</v>
      </c>
      <c r="F7238" s="4" t="s">
        <v>22</v>
      </c>
      <c r="G7238" s="4" t="s">
        <v>22</v>
      </c>
      <c r="H7238" s="4" t="s">
        <v>22</v>
      </c>
      <c r="I7238" s="4" t="s">
        <v>13</v>
      </c>
      <c r="J7238" s="4" t="s">
        <v>10</v>
      </c>
    </row>
    <row r="7239" spans="1:10">
      <c r="A7239" t="n">
        <v>60608</v>
      </c>
      <c r="B7239" s="55" t="n">
        <v>55</v>
      </c>
      <c r="C7239" s="7" t="n">
        <v>15</v>
      </c>
      <c r="D7239" s="7" t="n">
        <v>65533</v>
      </c>
      <c r="E7239" s="7" t="n">
        <v>88.25</v>
      </c>
      <c r="F7239" s="7" t="n">
        <v>36.060001373291</v>
      </c>
      <c r="G7239" s="7" t="n">
        <v>-232.300003051758</v>
      </c>
      <c r="H7239" s="7" t="n">
        <v>1.5</v>
      </c>
      <c r="I7239" s="7" t="n">
        <v>1</v>
      </c>
      <c r="J7239" s="7" t="n">
        <v>0</v>
      </c>
    </row>
    <row r="7240" spans="1:10">
      <c r="A7240" t="s">
        <v>4</v>
      </c>
      <c r="B7240" s="4" t="s">
        <v>5</v>
      </c>
      <c r="C7240" s="4" t="s">
        <v>13</v>
      </c>
      <c r="D7240" s="4" t="s">
        <v>13</v>
      </c>
      <c r="E7240" s="4" t="s">
        <v>22</v>
      </c>
      <c r="F7240" s="4" t="s">
        <v>22</v>
      </c>
      <c r="G7240" s="4" t="s">
        <v>22</v>
      </c>
      <c r="H7240" s="4" t="s">
        <v>10</v>
      </c>
    </row>
    <row r="7241" spans="1:10">
      <c r="A7241" t="n">
        <v>60632</v>
      </c>
      <c r="B7241" s="32" t="n">
        <v>45</v>
      </c>
      <c r="C7241" s="7" t="n">
        <v>2</v>
      </c>
      <c r="D7241" s="7" t="n">
        <v>3</v>
      </c>
      <c r="E7241" s="7" t="n">
        <v>89</v>
      </c>
      <c r="F7241" s="7" t="n">
        <v>37.7200012207031</v>
      </c>
      <c r="G7241" s="7" t="n">
        <v>-234.850006103516</v>
      </c>
      <c r="H7241" s="7" t="n">
        <v>7000</v>
      </c>
    </row>
    <row r="7242" spans="1:10">
      <c r="A7242" t="s">
        <v>4</v>
      </c>
      <c r="B7242" s="4" t="s">
        <v>5</v>
      </c>
      <c r="C7242" s="4" t="s">
        <v>13</v>
      </c>
      <c r="D7242" s="4" t="s">
        <v>13</v>
      </c>
      <c r="E7242" s="4" t="s">
        <v>22</v>
      </c>
      <c r="F7242" s="4" t="s">
        <v>10</v>
      </c>
    </row>
    <row r="7243" spans="1:10">
      <c r="A7243" t="n">
        <v>60649</v>
      </c>
      <c r="B7243" s="32" t="n">
        <v>45</v>
      </c>
      <c r="C7243" s="7" t="n">
        <v>5</v>
      </c>
      <c r="D7243" s="7" t="n">
        <v>3</v>
      </c>
      <c r="E7243" s="7" t="n">
        <v>5.09999990463257</v>
      </c>
      <c r="F7243" s="7" t="n">
        <v>7000</v>
      </c>
    </row>
    <row r="7244" spans="1:10">
      <c r="A7244" t="s">
        <v>4</v>
      </c>
      <c r="B7244" s="4" t="s">
        <v>5</v>
      </c>
      <c r="C7244" s="4" t="s">
        <v>13</v>
      </c>
      <c r="D7244" s="4" t="s">
        <v>10</v>
      </c>
      <c r="E7244" s="4" t="s">
        <v>22</v>
      </c>
    </row>
    <row r="7245" spans="1:10">
      <c r="A7245" t="n">
        <v>60658</v>
      </c>
      <c r="B7245" s="34" t="n">
        <v>58</v>
      </c>
      <c r="C7245" s="7" t="n">
        <v>100</v>
      </c>
      <c r="D7245" s="7" t="n">
        <v>1000</v>
      </c>
      <c r="E7245" s="7" t="n">
        <v>1</v>
      </c>
    </row>
    <row r="7246" spans="1:10">
      <c r="A7246" t="s">
        <v>4</v>
      </c>
      <c r="B7246" s="4" t="s">
        <v>5</v>
      </c>
      <c r="C7246" s="4" t="s">
        <v>13</v>
      </c>
      <c r="D7246" s="4" t="s">
        <v>10</v>
      </c>
    </row>
    <row r="7247" spans="1:10">
      <c r="A7247" t="n">
        <v>60666</v>
      </c>
      <c r="B7247" s="34" t="n">
        <v>58</v>
      </c>
      <c r="C7247" s="7" t="n">
        <v>255</v>
      </c>
      <c r="D7247" s="7" t="n">
        <v>0</v>
      </c>
    </row>
    <row r="7248" spans="1:10">
      <c r="A7248" t="s">
        <v>4</v>
      </c>
      <c r="B7248" s="4" t="s">
        <v>5</v>
      </c>
      <c r="C7248" s="4" t="s">
        <v>10</v>
      </c>
      <c r="D7248" s="4" t="s">
        <v>13</v>
      </c>
    </row>
    <row r="7249" spans="1:10">
      <c r="A7249" t="n">
        <v>60670</v>
      </c>
      <c r="B7249" s="56" t="n">
        <v>56</v>
      </c>
      <c r="C7249" s="7" t="n">
        <v>0</v>
      </c>
      <c r="D7249" s="7" t="n">
        <v>0</v>
      </c>
    </row>
    <row r="7250" spans="1:10">
      <c r="A7250" t="s">
        <v>4</v>
      </c>
      <c r="B7250" s="4" t="s">
        <v>5</v>
      </c>
      <c r="C7250" s="4" t="s">
        <v>10</v>
      </c>
      <c r="D7250" s="4" t="s">
        <v>13</v>
      </c>
    </row>
    <row r="7251" spans="1:10">
      <c r="A7251" t="n">
        <v>60674</v>
      </c>
      <c r="B7251" s="56" t="n">
        <v>56</v>
      </c>
      <c r="C7251" s="7" t="n">
        <v>7032</v>
      </c>
      <c r="D7251" s="7" t="n">
        <v>0</v>
      </c>
    </row>
    <row r="7252" spans="1:10">
      <c r="A7252" t="s">
        <v>4</v>
      </c>
      <c r="B7252" s="4" t="s">
        <v>5</v>
      </c>
      <c r="C7252" s="4" t="s">
        <v>10</v>
      </c>
      <c r="D7252" s="4" t="s">
        <v>13</v>
      </c>
    </row>
    <row r="7253" spans="1:10">
      <c r="A7253" t="n">
        <v>60678</v>
      </c>
      <c r="B7253" s="56" t="n">
        <v>56</v>
      </c>
      <c r="C7253" s="7" t="n">
        <v>4</v>
      </c>
      <c r="D7253" s="7" t="n">
        <v>0</v>
      </c>
    </row>
    <row r="7254" spans="1:10">
      <c r="A7254" t="s">
        <v>4</v>
      </c>
      <c r="B7254" s="4" t="s">
        <v>5</v>
      </c>
      <c r="C7254" s="4" t="s">
        <v>10</v>
      </c>
      <c r="D7254" s="4" t="s">
        <v>10</v>
      </c>
      <c r="E7254" s="4" t="s">
        <v>22</v>
      </c>
      <c r="F7254" s="4" t="s">
        <v>13</v>
      </c>
    </row>
    <row r="7255" spans="1:10">
      <c r="A7255" t="n">
        <v>60682</v>
      </c>
      <c r="B7255" s="62" t="n">
        <v>53</v>
      </c>
      <c r="C7255" s="7" t="n">
        <v>4</v>
      </c>
      <c r="D7255" s="7" t="n">
        <v>7033</v>
      </c>
      <c r="E7255" s="7" t="n">
        <v>10</v>
      </c>
      <c r="F7255" s="7" t="n">
        <v>0</v>
      </c>
    </row>
    <row r="7256" spans="1:10">
      <c r="A7256" t="s">
        <v>4</v>
      </c>
      <c r="B7256" s="4" t="s">
        <v>5</v>
      </c>
      <c r="C7256" s="4" t="s">
        <v>10</v>
      </c>
      <c r="D7256" s="4" t="s">
        <v>13</v>
      </c>
    </row>
    <row r="7257" spans="1:10">
      <c r="A7257" t="n">
        <v>60692</v>
      </c>
      <c r="B7257" s="56" t="n">
        <v>56</v>
      </c>
      <c r="C7257" s="7" t="n">
        <v>7</v>
      </c>
      <c r="D7257" s="7" t="n">
        <v>0</v>
      </c>
    </row>
    <row r="7258" spans="1:10">
      <c r="A7258" t="s">
        <v>4</v>
      </c>
      <c r="B7258" s="4" t="s">
        <v>5</v>
      </c>
      <c r="C7258" s="4" t="s">
        <v>10</v>
      </c>
      <c r="D7258" s="4" t="s">
        <v>10</v>
      </c>
      <c r="E7258" s="4" t="s">
        <v>22</v>
      </c>
      <c r="F7258" s="4" t="s">
        <v>13</v>
      </c>
    </row>
    <row r="7259" spans="1:10">
      <c r="A7259" t="n">
        <v>60696</v>
      </c>
      <c r="B7259" s="62" t="n">
        <v>53</v>
      </c>
      <c r="C7259" s="7" t="n">
        <v>7</v>
      </c>
      <c r="D7259" s="7" t="n">
        <v>7033</v>
      </c>
      <c r="E7259" s="7" t="n">
        <v>10</v>
      </c>
      <c r="F7259" s="7" t="n">
        <v>0</v>
      </c>
    </row>
    <row r="7260" spans="1:10">
      <c r="A7260" t="s">
        <v>4</v>
      </c>
      <c r="B7260" s="4" t="s">
        <v>5</v>
      </c>
      <c r="C7260" s="4" t="s">
        <v>10</v>
      </c>
      <c r="D7260" s="4" t="s">
        <v>13</v>
      </c>
    </row>
    <row r="7261" spans="1:10">
      <c r="A7261" t="n">
        <v>60706</v>
      </c>
      <c r="B7261" s="56" t="n">
        <v>56</v>
      </c>
      <c r="C7261" s="7" t="n">
        <v>2</v>
      </c>
      <c r="D7261" s="7" t="n">
        <v>0</v>
      </c>
    </row>
    <row r="7262" spans="1:10">
      <c r="A7262" t="s">
        <v>4</v>
      </c>
      <c r="B7262" s="4" t="s">
        <v>5</v>
      </c>
      <c r="C7262" s="4" t="s">
        <v>10</v>
      </c>
      <c r="D7262" s="4" t="s">
        <v>13</v>
      </c>
    </row>
    <row r="7263" spans="1:10">
      <c r="A7263" t="n">
        <v>60710</v>
      </c>
      <c r="B7263" s="56" t="n">
        <v>56</v>
      </c>
      <c r="C7263" s="7" t="n">
        <v>16</v>
      </c>
      <c r="D7263" s="7" t="n">
        <v>0</v>
      </c>
    </row>
    <row r="7264" spans="1:10">
      <c r="A7264" t="s">
        <v>4</v>
      </c>
      <c r="B7264" s="4" t="s">
        <v>5</v>
      </c>
      <c r="C7264" s="4" t="s">
        <v>10</v>
      </c>
      <c r="D7264" s="4" t="s">
        <v>10</v>
      </c>
      <c r="E7264" s="4" t="s">
        <v>22</v>
      </c>
      <c r="F7264" s="4" t="s">
        <v>13</v>
      </c>
    </row>
    <row r="7265" spans="1:6">
      <c r="A7265" t="n">
        <v>60714</v>
      </c>
      <c r="B7265" s="62" t="n">
        <v>53</v>
      </c>
      <c r="C7265" s="7" t="n">
        <v>16</v>
      </c>
      <c r="D7265" s="7" t="n">
        <v>7033</v>
      </c>
      <c r="E7265" s="7" t="n">
        <v>10</v>
      </c>
      <c r="F7265" s="7" t="n">
        <v>0</v>
      </c>
    </row>
    <row r="7266" spans="1:6">
      <c r="A7266" t="s">
        <v>4</v>
      </c>
      <c r="B7266" s="4" t="s">
        <v>5</v>
      </c>
      <c r="C7266" s="4" t="s">
        <v>10</v>
      </c>
      <c r="D7266" s="4" t="s">
        <v>13</v>
      </c>
    </row>
    <row r="7267" spans="1:6">
      <c r="A7267" t="n">
        <v>60724</v>
      </c>
      <c r="B7267" s="56" t="n">
        <v>56</v>
      </c>
      <c r="C7267" s="7" t="n">
        <v>15</v>
      </c>
      <c r="D7267" s="7" t="n">
        <v>0</v>
      </c>
    </row>
    <row r="7268" spans="1:6">
      <c r="A7268" t="s">
        <v>4</v>
      </c>
      <c r="B7268" s="4" t="s">
        <v>5</v>
      </c>
      <c r="C7268" s="4" t="s">
        <v>10</v>
      </c>
      <c r="D7268" s="4" t="s">
        <v>10</v>
      </c>
      <c r="E7268" s="4" t="s">
        <v>22</v>
      </c>
      <c r="F7268" s="4" t="s">
        <v>13</v>
      </c>
    </row>
    <row r="7269" spans="1:6">
      <c r="A7269" t="n">
        <v>60728</v>
      </c>
      <c r="B7269" s="62" t="n">
        <v>53</v>
      </c>
      <c r="C7269" s="7" t="n">
        <v>15</v>
      </c>
      <c r="D7269" s="7" t="n">
        <v>7033</v>
      </c>
      <c r="E7269" s="7" t="n">
        <v>10</v>
      </c>
      <c r="F7269" s="7" t="n">
        <v>0</v>
      </c>
    </row>
    <row r="7270" spans="1:6">
      <c r="A7270" t="s">
        <v>4</v>
      </c>
      <c r="B7270" s="4" t="s">
        <v>5</v>
      </c>
      <c r="C7270" s="4" t="s">
        <v>10</v>
      </c>
    </row>
    <row r="7271" spans="1:6">
      <c r="A7271" t="n">
        <v>60738</v>
      </c>
      <c r="B7271" s="71" t="n">
        <v>54</v>
      </c>
      <c r="C7271" s="7" t="n">
        <v>4</v>
      </c>
    </row>
    <row r="7272" spans="1:6">
      <c r="A7272" t="s">
        <v>4</v>
      </c>
      <c r="B7272" s="4" t="s">
        <v>5</v>
      </c>
      <c r="C7272" s="4" t="s">
        <v>10</v>
      </c>
    </row>
    <row r="7273" spans="1:6">
      <c r="A7273" t="n">
        <v>60741</v>
      </c>
      <c r="B7273" s="71" t="n">
        <v>54</v>
      </c>
      <c r="C7273" s="7" t="n">
        <v>7</v>
      </c>
    </row>
    <row r="7274" spans="1:6">
      <c r="A7274" t="s">
        <v>4</v>
      </c>
      <c r="B7274" s="4" t="s">
        <v>5</v>
      </c>
      <c r="C7274" s="4" t="s">
        <v>10</v>
      </c>
    </row>
    <row r="7275" spans="1:6">
      <c r="A7275" t="n">
        <v>60744</v>
      </c>
      <c r="B7275" s="71" t="n">
        <v>54</v>
      </c>
      <c r="C7275" s="7" t="n">
        <v>16</v>
      </c>
    </row>
    <row r="7276" spans="1:6">
      <c r="A7276" t="s">
        <v>4</v>
      </c>
      <c r="B7276" s="4" t="s">
        <v>5</v>
      </c>
      <c r="C7276" s="4" t="s">
        <v>10</v>
      </c>
    </row>
    <row r="7277" spans="1:6">
      <c r="A7277" t="n">
        <v>60747</v>
      </c>
      <c r="B7277" s="71" t="n">
        <v>54</v>
      </c>
      <c r="C7277" s="7" t="n">
        <v>15</v>
      </c>
    </row>
    <row r="7278" spans="1:6">
      <c r="A7278" t="s">
        <v>4</v>
      </c>
      <c r="B7278" s="4" t="s">
        <v>5</v>
      </c>
      <c r="C7278" s="4" t="s">
        <v>13</v>
      </c>
      <c r="D7278" s="4" t="s">
        <v>10</v>
      </c>
    </row>
    <row r="7279" spans="1:6">
      <c r="A7279" t="n">
        <v>60750</v>
      </c>
      <c r="B7279" s="32" t="n">
        <v>45</v>
      </c>
      <c r="C7279" s="7" t="n">
        <v>7</v>
      </c>
      <c r="D7279" s="7" t="n">
        <v>255</v>
      </c>
    </row>
    <row r="7280" spans="1:6">
      <c r="A7280" t="s">
        <v>4</v>
      </c>
      <c r="B7280" s="4" t="s">
        <v>5</v>
      </c>
      <c r="C7280" s="4" t="s">
        <v>13</v>
      </c>
      <c r="D7280" s="4" t="s">
        <v>13</v>
      </c>
      <c r="E7280" s="4" t="s">
        <v>22</v>
      </c>
      <c r="F7280" s="4" t="s">
        <v>22</v>
      </c>
      <c r="G7280" s="4" t="s">
        <v>22</v>
      </c>
      <c r="H7280" s="4" t="s">
        <v>10</v>
      </c>
      <c r="I7280" s="4" t="s">
        <v>13</v>
      </c>
    </row>
    <row r="7281" spans="1:9">
      <c r="A7281" t="n">
        <v>60754</v>
      </c>
      <c r="B7281" s="32" t="n">
        <v>45</v>
      </c>
      <c r="C7281" s="7" t="n">
        <v>4</v>
      </c>
      <c r="D7281" s="7" t="n">
        <v>3</v>
      </c>
      <c r="E7281" s="7" t="n">
        <v>355</v>
      </c>
      <c r="F7281" s="7" t="n">
        <v>310</v>
      </c>
      <c r="G7281" s="7" t="n">
        <v>0</v>
      </c>
      <c r="H7281" s="7" t="n">
        <v>30000</v>
      </c>
      <c r="I7281" s="7" t="n">
        <v>0</v>
      </c>
    </row>
    <row r="7282" spans="1:9">
      <c r="A7282" t="s">
        <v>4</v>
      </c>
      <c r="B7282" s="4" t="s">
        <v>5</v>
      </c>
      <c r="C7282" s="4" t="s">
        <v>13</v>
      </c>
      <c r="D7282" s="4" t="s">
        <v>13</v>
      </c>
      <c r="E7282" s="4" t="s">
        <v>22</v>
      </c>
      <c r="F7282" s="4" t="s">
        <v>10</v>
      </c>
    </row>
    <row r="7283" spans="1:9">
      <c r="A7283" t="n">
        <v>60772</v>
      </c>
      <c r="B7283" s="32" t="n">
        <v>45</v>
      </c>
      <c r="C7283" s="7" t="n">
        <v>5</v>
      </c>
      <c r="D7283" s="7" t="n">
        <v>3</v>
      </c>
      <c r="E7283" s="7" t="n">
        <v>5.5</v>
      </c>
      <c r="F7283" s="7" t="n">
        <v>30000</v>
      </c>
    </row>
    <row r="7284" spans="1:9">
      <c r="A7284" t="s">
        <v>4</v>
      </c>
      <c r="B7284" s="4" t="s">
        <v>5</v>
      </c>
      <c r="C7284" s="4" t="s">
        <v>10</v>
      </c>
      <c r="D7284" s="4" t="s">
        <v>13</v>
      </c>
      <c r="E7284" s="4" t="s">
        <v>6</v>
      </c>
      <c r="F7284" s="4" t="s">
        <v>22</v>
      </c>
      <c r="G7284" s="4" t="s">
        <v>22</v>
      </c>
      <c r="H7284" s="4" t="s">
        <v>22</v>
      </c>
    </row>
    <row r="7285" spans="1:9">
      <c r="A7285" t="n">
        <v>60781</v>
      </c>
      <c r="B7285" s="47" t="n">
        <v>48</v>
      </c>
      <c r="C7285" s="7" t="n">
        <v>4</v>
      </c>
      <c r="D7285" s="7" t="n">
        <v>0</v>
      </c>
      <c r="E7285" s="7" t="s">
        <v>555</v>
      </c>
      <c r="F7285" s="7" t="n">
        <v>-1</v>
      </c>
      <c r="G7285" s="7" t="n">
        <v>1</v>
      </c>
      <c r="H7285" s="7" t="n">
        <v>5.60519385729927e-45</v>
      </c>
    </row>
    <row r="7286" spans="1:9">
      <c r="A7286" t="s">
        <v>4</v>
      </c>
      <c r="B7286" s="4" t="s">
        <v>5</v>
      </c>
      <c r="C7286" s="4" t="s">
        <v>13</v>
      </c>
      <c r="D7286" s="4" t="s">
        <v>10</v>
      </c>
      <c r="E7286" s="4" t="s">
        <v>6</v>
      </c>
    </row>
    <row r="7287" spans="1:9">
      <c r="A7287" t="n">
        <v>60812</v>
      </c>
      <c r="B7287" s="36" t="n">
        <v>51</v>
      </c>
      <c r="C7287" s="7" t="n">
        <v>4</v>
      </c>
      <c r="D7287" s="7" t="n">
        <v>4</v>
      </c>
      <c r="E7287" s="7" t="s">
        <v>61</v>
      </c>
    </row>
    <row r="7288" spans="1:9">
      <c r="A7288" t="s">
        <v>4</v>
      </c>
      <c r="B7288" s="4" t="s">
        <v>5</v>
      </c>
      <c r="C7288" s="4" t="s">
        <v>10</v>
      </c>
    </row>
    <row r="7289" spans="1:9">
      <c r="A7289" t="n">
        <v>60825</v>
      </c>
      <c r="B7289" s="30" t="n">
        <v>16</v>
      </c>
      <c r="C7289" s="7" t="n">
        <v>0</v>
      </c>
    </row>
    <row r="7290" spans="1:9">
      <c r="A7290" t="s">
        <v>4</v>
      </c>
      <c r="B7290" s="4" t="s">
        <v>5</v>
      </c>
      <c r="C7290" s="4" t="s">
        <v>10</v>
      </c>
      <c r="D7290" s="4" t="s">
        <v>37</v>
      </c>
      <c r="E7290" s="4" t="s">
        <v>13</v>
      </c>
      <c r="F7290" s="4" t="s">
        <v>13</v>
      </c>
    </row>
    <row r="7291" spans="1:9">
      <c r="A7291" t="n">
        <v>60828</v>
      </c>
      <c r="B7291" s="37" t="n">
        <v>26</v>
      </c>
      <c r="C7291" s="7" t="n">
        <v>4</v>
      </c>
      <c r="D7291" s="7" t="s">
        <v>557</v>
      </c>
      <c r="E7291" s="7" t="n">
        <v>2</v>
      </c>
      <c r="F7291" s="7" t="n">
        <v>0</v>
      </c>
    </row>
    <row r="7292" spans="1:9">
      <c r="A7292" t="s">
        <v>4</v>
      </c>
      <c r="B7292" s="4" t="s">
        <v>5</v>
      </c>
    </row>
    <row r="7293" spans="1:9">
      <c r="A7293" t="n">
        <v>60865</v>
      </c>
      <c r="B7293" s="28" t="n">
        <v>28</v>
      </c>
    </row>
    <row r="7294" spans="1:9">
      <c r="A7294" t="s">
        <v>4</v>
      </c>
      <c r="B7294" s="4" t="s">
        <v>5</v>
      </c>
      <c r="C7294" s="4" t="s">
        <v>13</v>
      </c>
      <c r="D7294" s="4" t="s">
        <v>10</v>
      </c>
      <c r="E7294" s="4" t="s">
        <v>6</v>
      </c>
    </row>
    <row r="7295" spans="1:9">
      <c r="A7295" t="n">
        <v>60866</v>
      </c>
      <c r="B7295" s="36" t="n">
        <v>51</v>
      </c>
      <c r="C7295" s="7" t="n">
        <v>4</v>
      </c>
      <c r="D7295" s="7" t="n">
        <v>7</v>
      </c>
      <c r="E7295" s="7" t="s">
        <v>108</v>
      </c>
    </row>
    <row r="7296" spans="1:9">
      <c r="A7296" t="s">
        <v>4</v>
      </c>
      <c r="B7296" s="4" t="s">
        <v>5</v>
      </c>
      <c r="C7296" s="4" t="s">
        <v>10</v>
      </c>
    </row>
    <row r="7297" spans="1:9">
      <c r="A7297" t="n">
        <v>60880</v>
      </c>
      <c r="B7297" s="30" t="n">
        <v>16</v>
      </c>
      <c r="C7297" s="7" t="n">
        <v>0</v>
      </c>
    </row>
    <row r="7298" spans="1:9">
      <c r="A7298" t="s">
        <v>4</v>
      </c>
      <c r="B7298" s="4" t="s">
        <v>5</v>
      </c>
      <c r="C7298" s="4" t="s">
        <v>10</v>
      </c>
      <c r="D7298" s="4" t="s">
        <v>37</v>
      </c>
      <c r="E7298" s="4" t="s">
        <v>13</v>
      </c>
      <c r="F7298" s="4" t="s">
        <v>13</v>
      </c>
    </row>
    <row r="7299" spans="1:9">
      <c r="A7299" t="n">
        <v>60883</v>
      </c>
      <c r="B7299" s="37" t="n">
        <v>26</v>
      </c>
      <c r="C7299" s="7" t="n">
        <v>7</v>
      </c>
      <c r="D7299" s="7" t="s">
        <v>558</v>
      </c>
      <c r="E7299" s="7" t="n">
        <v>2</v>
      </c>
      <c r="F7299" s="7" t="n">
        <v>0</v>
      </c>
    </row>
    <row r="7300" spans="1:9">
      <c r="A7300" t="s">
        <v>4</v>
      </c>
      <c r="B7300" s="4" t="s">
        <v>5</v>
      </c>
    </row>
    <row r="7301" spans="1:9">
      <c r="A7301" t="n">
        <v>60910</v>
      </c>
      <c r="B7301" s="28" t="n">
        <v>28</v>
      </c>
    </row>
    <row r="7302" spans="1:9">
      <c r="A7302" t="s">
        <v>4</v>
      </c>
      <c r="B7302" s="4" t="s">
        <v>5</v>
      </c>
      <c r="C7302" s="4" t="s">
        <v>13</v>
      </c>
      <c r="D7302" s="4" t="s">
        <v>10</v>
      </c>
      <c r="E7302" s="4" t="s">
        <v>6</v>
      </c>
    </row>
    <row r="7303" spans="1:9">
      <c r="A7303" t="n">
        <v>60911</v>
      </c>
      <c r="B7303" s="36" t="n">
        <v>51</v>
      </c>
      <c r="C7303" s="7" t="n">
        <v>4</v>
      </c>
      <c r="D7303" s="7" t="n">
        <v>0</v>
      </c>
      <c r="E7303" s="7" t="s">
        <v>113</v>
      </c>
    </row>
    <row r="7304" spans="1:9">
      <c r="A7304" t="s">
        <v>4</v>
      </c>
      <c r="B7304" s="4" t="s">
        <v>5</v>
      </c>
      <c r="C7304" s="4" t="s">
        <v>10</v>
      </c>
    </row>
    <row r="7305" spans="1:9">
      <c r="A7305" t="n">
        <v>60925</v>
      </c>
      <c r="B7305" s="30" t="n">
        <v>16</v>
      </c>
      <c r="C7305" s="7" t="n">
        <v>0</v>
      </c>
    </row>
    <row r="7306" spans="1:9">
      <c r="A7306" t="s">
        <v>4</v>
      </c>
      <c r="B7306" s="4" t="s">
        <v>5</v>
      </c>
      <c r="C7306" s="4" t="s">
        <v>10</v>
      </c>
      <c r="D7306" s="4" t="s">
        <v>37</v>
      </c>
      <c r="E7306" s="4" t="s">
        <v>13</v>
      </c>
      <c r="F7306" s="4" t="s">
        <v>13</v>
      </c>
      <c r="G7306" s="4" t="s">
        <v>37</v>
      </c>
      <c r="H7306" s="4" t="s">
        <v>13</v>
      </c>
      <c r="I7306" s="4" t="s">
        <v>13</v>
      </c>
    </row>
    <row r="7307" spans="1:9">
      <c r="A7307" t="n">
        <v>60928</v>
      </c>
      <c r="B7307" s="37" t="n">
        <v>26</v>
      </c>
      <c r="C7307" s="7" t="n">
        <v>0</v>
      </c>
      <c r="D7307" s="7" t="s">
        <v>559</v>
      </c>
      <c r="E7307" s="7" t="n">
        <v>2</v>
      </c>
      <c r="F7307" s="7" t="n">
        <v>3</v>
      </c>
      <c r="G7307" s="7" t="s">
        <v>560</v>
      </c>
      <c r="H7307" s="7" t="n">
        <v>2</v>
      </c>
      <c r="I7307" s="7" t="n">
        <v>0</v>
      </c>
    </row>
    <row r="7308" spans="1:9">
      <c r="A7308" t="s">
        <v>4</v>
      </c>
      <c r="B7308" s="4" t="s">
        <v>5</v>
      </c>
    </row>
    <row r="7309" spans="1:9">
      <c r="A7309" t="n">
        <v>60986</v>
      </c>
      <c r="B7309" s="28" t="n">
        <v>28</v>
      </c>
    </row>
    <row r="7310" spans="1:9">
      <c r="A7310" t="s">
        <v>4</v>
      </c>
      <c r="B7310" s="4" t="s">
        <v>5</v>
      </c>
      <c r="C7310" s="4" t="s">
        <v>13</v>
      </c>
      <c r="D7310" s="4" t="s">
        <v>10</v>
      </c>
      <c r="E7310" s="4" t="s">
        <v>22</v>
      </c>
    </row>
    <row r="7311" spans="1:9">
      <c r="A7311" t="n">
        <v>60987</v>
      </c>
      <c r="B7311" s="34" t="n">
        <v>58</v>
      </c>
      <c r="C7311" s="7" t="n">
        <v>101</v>
      </c>
      <c r="D7311" s="7" t="n">
        <v>500</v>
      </c>
      <c r="E7311" s="7" t="n">
        <v>1</v>
      </c>
    </row>
    <row r="7312" spans="1:9">
      <c r="A7312" t="s">
        <v>4</v>
      </c>
      <c r="B7312" s="4" t="s">
        <v>5</v>
      </c>
      <c r="C7312" s="4" t="s">
        <v>13</v>
      </c>
      <c r="D7312" s="4" t="s">
        <v>10</v>
      </c>
    </row>
    <row r="7313" spans="1:9">
      <c r="A7313" t="n">
        <v>60995</v>
      </c>
      <c r="B7313" s="34" t="n">
        <v>58</v>
      </c>
      <c r="C7313" s="7" t="n">
        <v>254</v>
      </c>
      <c r="D7313" s="7" t="n">
        <v>0</v>
      </c>
    </row>
    <row r="7314" spans="1:9">
      <c r="A7314" t="s">
        <v>4</v>
      </c>
      <c r="B7314" s="4" t="s">
        <v>5</v>
      </c>
      <c r="C7314" s="4" t="s">
        <v>13</v>
      </c>
      <c r="D7314" s="4" t="s">
        <v>13</v>
      </c>
      <c r="E7314" s="4" t="s">
        <v>22</v>
      </c>
      <c r="F7314" s="4" t="s">
        <v>22</v>
      </c>
      <c r="G7314" s="4" t="s">
        <v>22</v>
      </c>
      <c r="H7314" s="4" t="s">
        <v>10</v>
      </c>
    </row>
    <row r="7315" spans="1:9">
      <c r="A7315" t="n">
        <v>60999</v>
      </c>
      <c r="B7315" s="32" t="n">
        <v>45</v>
      </c>
      <c r="C7315" s="7" t="n">
        <v>2</v>
      </c>
      <c r="D7315" s="7" t="n">
        <v>3</v>
      </c>
      <c r="E7315" s="7" t="n">
        <v>88.9100036621094</v>
      </c>
      <c r="F7315" s="7" t="n">
        <v>38.75</v>
      </c>
      <c r="G7315" s="7" t="n">
        <v>-237.339996337891</v>
      </c>
      <c r="H7315" s="7" t="n">
        <v>0</v>
      </c>
    </row>
    <row r="7316" spans="1:9">
      <c r="A7316" t="s">
        <v>4</v>
      </c>
      <c r="B7316" s="4" t="s">
        <v>5</v>
      </c>
      <c r="C7316" s="4" t="s">
        <v>13</v>
      </c>
      <c r="D7316" s="4" t="s">
        <v>13</v>
      </c>
      <c r="E7316" s="4" t="s">
        <v>22</v>
      </c>
      <c r="F7316" s="4" t="s">
        <v>22</v>
      </c>
      <c r="G7316" s="4" t="s">
        <v>22</v>
      </c>
      <c r="H7316" s="4" t="s">
        <v>10</v>
      </c>
      <c r="I7316" s="4" t="s">
        <v>13</v>
      </c>
    </row>
    <row r="7317" spans="1:9">
      <c r="A7317" t="n">
        <v>61016</v>
      </c>
      <c r="B7317" s="32" t="n">
        <v>45</v>
      </c>
      <c r="C7317" s="7" t="n">
        <v>4</v>
      </c>
      <c r="D7317" s="7" t="n">
        <v>3</v>
      </c>
      <c r="E7317" s="7" t="n">
        <v>336.130004882813</v>
      </c>
      <c r="F7317" s="7" t="n">
        <v>336.529998779297</v>
      </c>
      <c r="G7317" s="7" t="n">
        <v>0</v>
      </c>
      <c r="H7317" s="7" t="n">
        <v>0</v>
      </c>
      <c r="I7317" s="7" t="n">
        <v>0</v>
      </c>
    </row>
    <row r="7318" spans="1:9">
      <c r="A7318" t="s">
        <v>4</v>
      </c>
      <c r="B7318" s="4" t="s">
        <v>5</v>
      </c>
      <c r="C7318" s="4" t="s">
        <v>13</v>
      </c>
      <c r="D7318" s="4" t="s">
        <v>13</v>
      </c>
      <c r="E7318" s="4" t="s">
        <v>22</v>
      </c>
      <c r="F7318" s="4" t="s">
        <v>10</v>
      </c>
    </row>
    <row r="7319" spans="1:9">
      <c r="A7319" t="n">
        <v>61034</v>
      </c>
      <c r="B7319" s="32" t="n">
        <v>45</v>
      </c>
      <c r="C7319" s="7" t="n">
        <v>5</v>
      </c>
      <c r="D7319" s="7" t="n">
        <v>3</v>
      </c>
      <c r="E7319" s="7" t="n">
        <v>4.09999990463257</v>
      </c>
      <c r="F7319" s="7" t="n">
        <v>0</v>
      </c>
    </row>
    <row r="7320" spans="1:9">
      <c r="A7320" t="s">
        <v>4</v>
      </c>
      <c r="B7320" s="4" t="s">
        <v>5</v>
      </c>
      <c r="C7320" s="4" t="s">
        <v>13</v>
      </c>
      <c r="D7320" s="4" t="s">
        <v>13</v>
      </c>
      <c r="E7320" s="4" t="s">
        <v>22</v>
      </c>
      <c r="F7320" s="4" t="s">
        <v>10</v>
      </c>
    </row>
    <row r="7321" spans="1:9">
      <c r="A7321" t="n">
        <v>61043</v>
      </c>
      <c r="B7321" s="32" t="n">
        <v>45</v>
      </c>
      <c r="C7321" s="7" t="n">
        <v>11</v>
      </c>
      <c r="D7321" s="7" t="n">
        <v>3</v>
      </c>
      <c r="E7321" s="7" t="n">
        <v>40</v>
      </c>
      <c r="F7321" s="7" t="n">
        <v>0</v>
      </c>
    </row>
    <row r="7322" spans="1:9">
      <c r="A7322" t="s">
        <v>4</v>
      </c>
      <c r="B7322" s="4" t="s">
        <v>5</v>
      </c>
      <c r="C7322" s="4" t="s">
        <v>13</v>
      </c>
      <c r="D7322" s="4" t="s">
        <v>13</v>
      </c>
      <c r="E7322" s="4" t="s">
        <v>22</v>
      </c>
      <c r="F7322" s="4" t="s">
        <v>10</v>
      </c>
    </row>
    <row r="7323" spans="1:9">
      <c r="A7323" t="n">
        <v>61052</v>
      </c>
      <c r="B7323" s="32" t="n">
        <v>45</v>
      </c>
      <c r="C7323" s="7" t="n">
        <v>5</v>
      </c>
      <c r="D7323" s="7" t="n">
        <v>3</v>
      </c>
      <c r="E7323" s="7" t="n">
        <v>3.70000004768372</v>
      </c>
      <c r="F7323" s="7" t="n">
        <v>2500</v>
      </c>
    </row>
    <row r="7324" spans="1:9">
      <c r="A7324" t="s">
        <v>4</v>
      </c>
      <c r="B7324" s="4" t="s">
        <v>5</v>
      </c>
      <c r="C7324" s="4" t="s">
        <v>13</v>
      </c>
      <c r="D7324" s="4" t="s">
        <v>10</v>
      </c>
    </row>
    <row r="7325" spans="1:9">
      <c r="A7325" t="n">
        <v>61061</v>
      </c>
      <c r="B7325" s="34" t="n">
        <v>58</v>
      </c>
      <c r="C7325" s="7" t="n">
        <v>255</v>
      </c>
      <c r="D7325" s="7" t="n">
        <v>0</v>
      </c>
    </row>
    <row r="7326" spans="1:9">
      <c r="A7326" t="s">
        <v>4</v>
      </c>
      <c r="B7326" s="4" t="s">
        <v>5</v>
      </c>
      <c r="C7326" s="4" t="s">
        <v>10</v>
      </c>
    </row>
    <row r="7327" spans="1:9">
      <c r="A7327" t="n">
        <v>61065</v>
      </c>
      <c r="B7327" s="30" t="n">
        <v>16</v>
      </c>
      <c r="C7327" s="7" t="n">
        <v>300</v>
      </c>
    </row>
    <row r="7328" spans="1:9">
      <c r="A7328" t="s">
        <v>4</v>
      </c>
      <c r="B7328" s="4" t="s">
        <v>5</v>
      </c>
      <c r="C7328" s="4" t="s">
        <v>13</v>
      </c>
      <c r="D7328" s="4" t="s">
        <v>10</v>
      </c>
      <c r="E7328" s="4" t="s">
        <v>10</v>
      </c>
      <c r="F7328" s="4" t="s">
        <v>10</v>
      </c>
      <c r="G7328" s="4" t="s">
        <v>10</v>
      </c>
      <c r="H7328" s="4" t="s">
        <v>10</v>
      </c>
      <c r="I7328" s="4" t="s">
        <v>6</v>
      </c>
      <c r="J7328" s="4" t="s">
        <v>22</v>
      </c>
      <c r="K7328" s="4" t="s">
        <v>22</v>
      </c>
      <c r="L7328" s="4" t="s">
        <v>22</v>
      </c>
      <c r="M7328" s="4" t="s">
        <v>9</v>
      </c>
      <c r="N7328" s="4" t="s">
        <v>9</v>
      </c>
      <c r="O7328" s="4" t="s">
        <v>22</v>
      </c>
      <c r="P7328" s="4" t="s">
        <v>22</v>
      </c>
      <c r="Q7328" s="4" t="s">
        <v>22</v>
      </c>
      <c r="R7328" s="4" t="s">
        <v>22</v>
      </c>
      <c r="S7328" s="4" t="s">
        <v>13</v>
      </c>
    </row>
    <row r="7329" spans="1:19">
      <c r="A7329" t="n">
        <v>61068</v>
      </c>
      <c r="B7329" s="11" t="n">
        <v>39</v>
      </c>
      <c r="C7329" s="7" t="n">
        <v>12</v>
      </c>
      <c r="D7329" s="7" t="n">
        <v>65533</v>
      </c>
      <c r="E7329" s="7" t="n">
        <v>203</v>
      </c>
      <c r="F7329" s="7" t="n">
        <v>0</v>
      </c>
      <c r="G7329" s="7" t="n">
        <v>7033</v>
      </c>
      <c r="H7329" s="7" t="n">
        <v>3</v>
      </c>
      <c r="I7329" s="7" t="s">
        <v>409</v>
      </c>
      <c r="J7329" s="7" t="n">
        <v>0</v>
      </c>
      <c r="K7329" s="7" t="n">
        <v>0.00999999977648258</v>
      </c>
      <c r="L7329" s="7" t="n">
        <v>0</v>
      </c>
      <c r="M7329" s="7" t="n">
        <v>0</v>
      </c>
      <c r="N7329" s="7" t="n">
        <v>0</v>
      </c>
      <c r="O7329" s="7" t="n">
        <v>0</v>
      </c>
      <c r="P7329" s="7" t="n">
        <v>1</v>
      </c>
      <c r="Q7329" s="7" t="n">
        <v>1</v>
      </c>
      <c r="R7329" s="7" t="n">
        <v>1</v>
      </c>
      <c r="S7329" s="7" t="n">
        <v>100</v>
      </c>
    </row>
    <row r="7330" spans="1:19">
      <c r="A7330" t="s">
        <v>4</v>
      </c>
      <c r="B7330" s="4" t="s">
        <v>5</v>
      </c>
      <c r="C7330" s="4" t="s">
        <v>10</v>
      </c>
      <c r="D7330" s="4" t="s">
        <v>13</v>
      </c>
      <c r="E7330" s="4" t="s">
        <v>6</v>
      </c>
      <c r="F7330" s="4" t="s">
        <v>22</v>
      </c>
      <c r="G7330" s="4" t="s">
        <v>22</v>
      </c>
      <c r="H7330" s="4" t="s">
        <v>22</v>
      </c>
    </row>
    <row r="7331" spans="1:19">
      <c r="A7331" t="n">
        <v>61127</v>
      </c>
      <c r="B7331" s="47" t="n">
        <v>48</v>
      </c>
      <c r="C7331" s="7" t="n">
        <v>7033</v>
      </c>
      <c r="D7331" s="7" t="n">
        <v>0</v>
      </c>
      <c r="E7331" s="7" t="s">
        <v>388</v>
      </c>
      <c r="F7331" s="7" t="n">
        <v>-1</v>
      </c>
      <c r="G7331" s="7" t="n">
        <v>1</v>
      </c>
      <c r="H7331" s="7" t="n">
        <v>0</v>
      </c>
    </row>
    <row r="7332" spans="1:19">
      <c r="A7332" t="s">
        <v>4</v>
      </c>
      <c r="B7332" s="4" t="s">
        <v>5</v>
      </c>
      <c r="C7332" s="4" t="s">
        <v>10</v>
      </c>
    </row>
    <row r="7333" spans="1:19">
      <c r="A7333" t="n">
        <v>61154</v>
      </c>
      <c r="B7333" s="30" t="n">
        <v>16</v>
      </c>
      <c r="C7333" s="7" t="n">
        <v>1500</v>
      </c>
    </row>
    <row r="7334" spans="1:19">
      <c r="A7334" t="s">
        <v>4</v>
      </c>
      <c r="B7334" s="4" t="s">
        <v>5</v>
      </c>
      <c r="C7334" s="4" t="s">
        <v>13</v>
      </c>
      <c r="D7334" s="4" t="s">
        <v>10</v>
      </c>
      <c r="E7334" s="4" t="s">
        <v>22</v>
      </c>
      <c r="F7334" s="4" t="s">
        <v>10</v>
      </c>
      <c r="G7334" s="4" t="s">
        <v>9</v>
      </c>
      <c r="H7334" s="4" t="s">
        <v>9</v>
      </c>
      <c r="I7334" s="4" t="s">
        <v>10</v>
      </c>
      <c r="J7334" s="4" t="s">
        <v>10</v>
      </c>
      <c r="K7334" s="4" t="s">
        <v>9</v>
      </c>
      <c r="L7334" s="4" t="s">
        <v>9</v>
      </c>
      <c r="M7334" s="4" t="s">
        <v>9</v>
      </c>
      <c r="N7334" s="4" t="s">
        <v>9</v>
      </c>
      <c r="O7334" s="4" t="s">
        <v>6</v>
      </c>
    </row>
    <row r="7335" spans="1:19">
      <c r="A7335" t="n">
        <v>61157</v>
      </c>
      <c r="B7335" s="59" t="n">
        <v>50</v>
      </c>
      <c r="C7335" s="7" t="n">
        <v>0</v>
      </c>
      <c r="D7335" s="7" t="n">
        <v>2206</v>
      </c>
      <c r="E7335" s="7" t="n">
        <v>1</v>
      </c>
      <c r="F7335" s="7" t="n">
        <v>0</v>
      </c>
      <c r="G7335" s="7" t="n">
        <v>0</v>
      </c>
      <c r="H7335" s="7" t="n">
        <v>0</v>
      </c>
      <c r="I7335" s="7" t="n">
        <v>0</v>
      </c>
      <c r="J7335" s="7" t="n">
        <v>65533</v>
      </c>
      <c r="K7335" s="7" t="n">
        <v>0</v>
      </c>
      <c r="L7335" s="7" t="n">
        <v>0</v>
      </c>
      <c r="M7335" s="7" t="n">
        <v>0</v>
      </c>
      <c r="N7335" s="7" t="n">
        <v>0</v>
      </c>
      <c r="O7335" s="7" t="s">
        <v>12</v>
      </c>
    </row>
    <row r="7336" spans="1:19">
      <c r="A7336" t="s">
        <v>4</v>
      </c>
      <c r="B7336" s="4" t="s">
        <v>5</v>
      </c>
      <c r="C7336" s="4" t="s">
        <v>13</v>
      </c>
      <c r="D7336" s="4" t="s">
        <v>10</v>
      </c>
      <c r="E7336" s="4" t="s">
        <v>6</v>
      </c>
    </row>
    <row r="7337" spans="1:19">
      <c r="A7337" t="n">
        <v>61196</v>
      </c>
      <c r="B7337" s="36" t="n">
        <v>51</v>
      </c>
      <c r="C7337" s="7" t="n">
        <v>4</v>
      </c>
      <c r="D7337" s="7" t="n">
        <v>7033</v>
      </c>
      <c r="E7337" s="7" t="s">
        <v>61</v>
      </c>
    </row>
    <row r="7338" spans="1:19">
      <c r="A7338" t="s">
        <v>4</v>
      </c>
      <c r="B7338" s="4" t="s">
        <v>5</v>
      </c>
      <c r="C7338" s="4" t="s">
        <v>10</v>
      </c>
    </row>
    <row r="7339" spans="1:19">
      <c r="A7339" t="n">
        <v>61209</v>
      </c>
      <c r="B7339" s="30" t="n">
        <v>16</v>
      </c>
      <c r="C7339" s="7" t="n">
        <v>0</v>
      </c>
    </row>
    <row r="7340" spans="1:19">
      <c r="A7340" t="s">
        <v>4</v>
      </c>
      <c r="B7340" s="4" t="s">
        <v>5</v>
      </c>
      <c r="C7340" s="4" t="s">
        <v>10</v>
      </c>
      <c r="D7340" s="4" t="s">
        <v>37</v>
      </c>
      <c r="E7340" s="4" t="s">
        <v>13</v>
      </c>
      <c r="F7340" s="4" t="s">
        <v>13</v>
      </c>
      <c r="G7340" s="4" t="s">
        <v>37</v>
      </c>
      <c r="H7340" s="4" t="s">
        <v>13</v>
      </c>
      <c r="I7340" s="4" t="s">
        <v>13</v>
      </c>
    </row>
    <row r="7341" spans="1:19">
      <c r="A7341" t="n">
        <v>61212</v>
      </c>
      <c r="B7341" s="37" t="n">
        <v>26</v>
      </c>
      <c r="C7341" s="7" t="n">
        <v>7033</v>
      </c>
      <c r="D7341" s="7" t="s">
        <v>561</v>
      </c>
      <c r="E7341" s="7" t="n">
        <v>2</v>
      </c>
      <c r="F7341" s="7" t="n">
        <v>3</v>
      </c>
      <c r="G7341" s="7" t="s">
        <v>562</v>
      </c>
      <c r="H7341" s="7" t="n">
        <v>2</v>
      </c>
      <c r="I7341" s="7" t="n">
        <v>0</v>
      </c>
    </row>
    <row r="7342" spans="1:19">
      <c r="A7342" t="s">
        <v>4</v>
      </c>
      <c r="B7342" s="4" t="s">
        <v>5</v>
      </c>
    </row>
    <row r="7343" spans="1:19">
      <c r="A7343" t="n">
        <v>61324</v>
      </c>
      <c r="B7343" s="28" t="n">
        <v>28</v>
      </c>
    </row>
    <row r="7344" spans="1:19">
      <c r="A7344" t="s">
        <v>4</v>
      </c>
      <c r="B7344" s="4" t="s">
        <v>5</v>
      </c>
      <c r="C7344" s="4" t="s">
        <v>13</v>
      </c>
      <c r="D7344" s="4" t="s">
        <v>10</v>
      </c>
      <c r="E7344" s="4" t="s">
        <v>6</v>
      </c>
    </row>
    <row r="7345" spans="1:19">
      <c r="A7345" t="n">
        <v>61325</v>
      </c>
      <c r="B7345" s="36" t="n">
        <v>51</v>
      </c>
      <c r="C7345" s="7" t="n">
        <v>4</v>
      </c>
      <c r="D7345" s="7" t="n">
        <v>7032</v>
      </c>
      <c r="E7345" s="7" t="s">
        <v>61</v>
      </c>
    </row>
    <row r="7346" spans="1:19">
      <c r="A7346" t="s">
        <v>4</v>
      </c>
      <c r="B7346" s="4" t="s">
        <v>5</v>
      </c>
      <c r="C7346" s="4" t="s">
        <v>10</v>
      </c>
    </row>
    <row r="7347" spans="1:19">
      <c r="A7347" t="n">
        <v>61338</v>
      </c>
      <c r="B7347" s="30" t="n">
        <v>16</v>
      </c>
      <c r="C7347" s="7" t="n">
        <v>0</v>
      </c>
    </row>
    <row r="7348" spans="1:19">
      <c r="A7348" t="s">
        <v>4</v>
      </c>
      <c r="B7348" s="4" t="s">
        <v>5</v>
      </c>
      <c r="C7348" s="4" t="s">
        <v>10</v>
      </c>
      <c r="D7348" s="4" t="s">
        <v>37</v>
      </c>
      <c r="E7348" s="4" t="s">
        <v>13</v>
      </c>
      <c r="F7348" s="4" t="s">
        <v>13</v>
      </c>
    </row>
    <row r="7349" spans="1:19">
      <c r="A7349" t="n">
        <v>61341</v>
      </c>
      <c r="B7349" s="37" t="n">
        <v>26</v>
      </c>
      <c r="C7349" s="7" t="n">
        <v>7032</v>
      </c>
      <c r="D7349" s="7" t="s">
        <v>563</v>
      </c>
      <c r="E7349" s="7" t="n">
        <v>2</v>
      </c>
      <c r="F7349" s="7" t="n">
        <v>0</v>
      </c>
    </row>
    <row r="7350" spans="1:19">
      <c r="A7350" t="s">
        <v>4</v>
      </c>
      <c r="B7350" s="4" t="s">
        <v>5</v>
      </c>
    </row>
    <row r="7351" spans="1:19">
      <c r="A7351" t="n">
        <v>61382</v>
      </c>
      <c r="B7351" s="28" t="n">
        <v>28</v>
      </c>
    </row>
    <row r="7352" spans="1:19">
      <c r="A7352" t="s">
        <v>4</v>
      </c>
      <c r="B7352" s="4" t="s">
        <v>5</v>
      </c>
      <c r="C7352" s="4" t="s">
        <v>13</v>
      </c>
      <c r="D7352" s="4" t="s">
        <v>10</v>
      </c>
      <c r="E7352" s="4" t="s">
        <v>6</v>
      </c>
    </row>
    <row r="7353" spans="1:19">
      <c r="A7353" t="n">
        <v>61383</v>
      </c>
      <c r="B7353" s="36" t="n">
        <v>51</v>
      </c>
      <c r="C7353" s="7" t="n">
        <v>4</v>
      </c>
      <c r="D7353" s="7" t="n">
        <v>2</v>
      </c>
      <c r="E7353" s="7" t="s">
        <v>160</v>
      </c>
    </row>
    <row r="7354" spans="1:19">
      <c r="A7354" t="s">
        <v>4</v>
      </c>
      <c r="B7354" s="4" t="s">
        <v>5</v>
      </c>
      <c r="C7354" s="4" t="s">
        <v>10</v>
      </c>
    </row>
    <row r="7355" spans="1:19">
      <c r="A7355" t="n">
        <v>61397</v>
      </c>
      <c r="B7355" s="30" t="n">
        <v>16</v>
      </c>
      <c r="C7355" s="7" t="n">
        <v>0</v>
      </c>
    </row>
    <row r="7356" spans="1:19">
      <c r="A7356" t="s">
        <v>4</v>
      </c>
      <c r="B7356" s="4" t="s">
        <v>5</v>
      </c>
      <c r="C7356" s="4" t="s">
        <v>10</v>
      </c>
      <c r="D7356" s="4" t="s">
        <v>37</v>
      </c>
      <c r="E7356" s="4" t="s">
        <v>13</v>
      </c>
      <c r="F7356" s="4" t="s">
        <v>13</v>
      </c>
    </row>
    <row r="7357" spans="1:19">
      <c r="A7357" t="n">
        <v>61400</v>
      </c>
      <c r="B7357" s="37" t="n">
        <v>26</v>
      </c>
      <c r="C7357" s="7" t="n">
        <v>2</v>
      </c>
      <c r="D7357" s="7" t="s">
        <v>564</v>
      </c>
      <c r="E7357" s="7" t="n">
        <v>2</v>
      </c>
      <c r="F7357" s="7" t="n">
        <v>0</v>
      </c>
    </row>
    <row r="7358" spans="1:19">
      <c r="A7358" t="s">
        <v>4</v>
      </c>
      <c r="B7358" s="4" t="s">
        <v>5</v>
      </c>
    </row>
    <row r="7359" spans="1:19">
      <c r="A7359" t="n">
        <v>61435</v>
      </c>
      <c r="B7359" s="28" t="n">
        <v>28</v>
      </c>
    </row>
    <row r="7360" spans="1:19">
      <c r="A7360" t="s">
        <v>4</v>
      </c>
      <c r="B7360" s="4" t="s">
        <v>5</v>
      </c>
      <c r="C7360" s="4" t="s">
        <v>13</v>
      </c>
      <c r="D7360" s="4" t="s">
        <v>10</v>
      </c>
      <c r="E7360" s="4" t="s">
        <v>6</v>
      </c>
    </row>
    <row r="7361" spans="1:6">
      <c r="A7361" t="n">
        <v>61436</v>
      </c>
      <c r="B7361" s="36" t="n">
        <v>51</v>
      </c>
      <c r="C7361" s="7" t="n">
        <v>4</v>
      </c>
      <c r="D7361" s="7" t="n">
        <v>16</v>
      </c>
      <c r="E7361" s="7" t="s">
        <v>67</v>
      </c>
    </row>
    <row r="7362" spans="1:6">
      <c r="A7362" t="s">
        <v>4</v>
      </c>
      <c r="B7362" s="4" t="s">
        <v>5</v>
      </c>
      <c r="C7362" s="4" t="s">
        <v>10</v>
      </c>
    </row>
    <row r="7363" spans="1:6">
      <c r="A7363" t="n">
        <v>61449</v>
      </c>
      <c r="B7363" s="30" t="n">
        <v>16</v>
      </c>
      <c r="C7363" s="7" t="n">
        <v>0</v>
      </c>
    </row>
    <row r="7364" spans="1:6">
      <c r="A7364" t="s">
        <v>4</v>
      </c>
      <c r="B7364" s="4" t="s">
        <v>5</v>
      </c>
      <c r="C7364" s="4" t="s">
        <v>10</v>
      </c>
      <c r="D7364" s="4" t="s">
        <v>37</v>
      </c>
      <c r="E7364" s="4" t="s">
        <v>13</v>
      </c>
      <c r="F7364" s="4" t="s">
        <v>13</v>
      </c>
    </row>
    <row r="7365" spans="1:6">
      <c r="A7365" t="n">
        <v>61452</v>
      </c>
      <c r="B7365" s="37" t="n">
        <v>26</v>
      </c>
      <c r="C7365" s="7" t="n">
        <v>16</v>
      </c>
      <c r="D7365" s="7" t="s">
        <v>565</v>
      </c>
      <c r="E7365" s="7" t="n">
        <v>2</v>
      </c>
      <c r="F7365" s="7" t="n">
        <v>0</v>
      </c>
    </row>
    <row r="7366" spans="1:6">
      <c r="A7366" t="s">
        <v>4</v>
      </c>
      <c r="B7366" s="4" t="s">
        <v>5</v>
      </c>
    </row>
    <row r="7367" spans="1:6">
      <c r="A7367" t="n">
        <v>61527</v>
      </c>
      <c r="B7367" s="28" t="n">
        <v>28</v>
      </c>
    </row>
    <row r="7368" spans="1:6">
      <c r="A7368" t="s">
        <v>4</v>
      </c>
      <c r="B7368" s="4" t="s">
        <v>5</v>
      </c>
      <c r="C7368" s="4" t="s">
        <v>13</v>
      </c>
      <c r="D7368" s="4" t="s">
        <v>10</v>
      </c>
      <c r="E7368" s="4" t="s">
        <v>22</v>
      </c>
    </row>
    <row r="7369" spans="1:6">
      <c r="A7369" t="n">
        <v>61528</v>
      </c>
      <c r="B7369" s="34" t="n">
        <v>58</v>
      </c>
      <c r="C7369" s="7" t="n">
        <v>101</v>
      </c>
      <c r="D7369" s="7" t="n">
        <v>500</v>
      </c>
      <c r="E7369" s="7" t="n">
        <v>1</v>
      </c>
    </row>
    <row r="7370" spans="1:6">
      <c r="A7370" t="s">
        <v>4</v>
      </c>
      <c r="B7370" s="4" t="s">
        <v>5</v>
      </c>
      <c r="C7370" s="4" t="s">
        <v>13</v>
      </c>
      <c r="D7370" s="4" t="s">
        <v>10</v>
      </c>
    </row>
    <row r="7371" spans="1:6">
      <c r="A7371" t="n">
        <v>61536</v>
      </c>
      <c r="B7371" s="34" t="n">
        <v>58</v>
      </c>
      <c r="C7371" s="7" t="n">
        <v>254</v>
      </c>
      <c r="D7371" s="7" t="n">
        <v>0</v>
      </c>
    </row>
    <row r="7372" spans="1:6">
      <c r="A7372" t="s">
        <v>4</v>
      </c>
      <c r="B7372" s="4" t="s">
        <v>5</v>
      </c>
      <c r="C7372" s="4" t="s">
        <v>13</v>
      </c>
      <c r="D7372" s="4" t="s">
        <v>13</v>
      </c>
      <c r="E7372" s="4" t="s">
        <v>22</v>
      </c>
      <c r="F7372" s="4" t="s">
        <v>22</v>
      </c>
      <c r="G7372" s="4" t="s">
        <v>22</v>
      </c>
      <c r="H7372" s="4" t="s">
        <v>10</v>
      </c>
    </row>
    <row r="7373" spans="1:6">
      <c r="A7373" t="n">
        <v>61540</v>
      </c>
      <c r="B7373" s="32" t="n">
        <v>45</v>
      </c>
      <c r="C7373" s="7" t="n">
        <v>2</v>
      </c>
      <c r="D7373" s="7" t="n">
        <v>3</v>
      </c>
      <c r="E7373" s="7" t="n">
        <v>88.9199981689453</v>
      </c>
      <c r="F7373" s="7" t="n">
        <v>37.7900009155273</v>
      </c>
      <c r="G7373" s="7" t="n">
        <v>-234.110000610352</v>
      </c>
      <c r="H7373" s="7" t="n">
        <v>0</v>
      </c>
    </row>
    <row r="7374" spans="1:6">
      <c r="A7374" t="s">
        <v>4</v>
      </c>
      <c r="B7374" s="4" t="s">
        <v>5</v>
      </c>
      <c r="C7374" s="4" t="s">
        <v>13</v>
      </c>
      <c r="D7374" s="4" t="s">
        <v>13</v>
      </c>
      <c r="E7374" s="4" t="s">
        <v>22</v>
      </c>
      <c r="F7374" s="4" t="s">
        <v>22</v>
      </c>
      <c r="G7374" s="4" t="s">
        <v>22</v>
      </c>
      <c r="H7374" s="4" t="s">
        <v>10</v>
      </c>
      <c r="I7374" s="4" t="s">
        <v>13</v>
      </c>
    </row>
    <row r="7375" spans="1:6">
      <c r="A7375" t="n">
        <v>61557</v>
      </c>
      <c r="B7375" s="32" t="n">
        <v>45</v>
      </c>
      <c r="C7375" s="7" t="n">
        <v>4</v>
      </c>
      <c r="D7375" s="7" t="n">
        <v>3</v>
      </c>
      <c r="E7375" s="7" t="n">
        <v>358.769989013672</v>
      </c>
      <c r="F7375" s="7" t="n">
        <v>345.380004882813</v>
      </c>
      <c r="G7375" s="7" t="n">
        <v>0</v>
      </c>
      <c r="H7375" s="7" t="n">
        <v>0</v>
      </c>
      <c r="I7375" s="7" t="n">
        <v>0</v>
      </c>
    </row>
    <row r="7376" spans="1:6">
      <c r="A7376" t="s">
        <v>4</v>
      </c>
      <c r="B7376" s="4" t="s">
        <v>5</v>
      </c>
      <c r="C7376" s="4" t="s">
        <v>13</v>
      </c>
      <c r="D7376" s="4" t="s">
        <v>13</v>
      </c>
      <c r="E7376" s="4" t="s">
        <v>22</v>
      </c>
      <c r="F7376" s="4" t="s">
        <v>10</v>
      </c>
    </row>
    <row r="7377" spans="1:9">
      <c r="A7377" t="n">
        <v>61575</v>
      </c>
      <c r="B7377" s="32" t="n">
        <v>45</v>
      </c>
      <c r="C7377" s="7" t="n">
        <v>5</v>
      </c>
      <c r="D7377" s="7" t="n">
        <v>3</v>
      </c>
      <c r="E7377" s="7" t="n">
        <v>3.70000004768372</v>
      </c>
      <c r="F7377" s="7" t="n">
        <v>0</v>
      </c>
    </row>
    <row r="7378" spans="1:9">
      <c r="A7378" t="s">
        <v>4</v>
      </c>
      <c r="B7378" s="4" t="s">
        <v>5</v>
      </c>
      <c r="C7378" s="4" t="s">
        <v>13</v>
      </c>
      <c r="D7378" s="4" t="s">
        <v>13</v>
      </c>
      <c r="E7378" s="4" t="s">
        <v>22</v>
      </c>
      <c r="F7378" s="4" t="s">
        <v>10</v>
      </c>
    </row>
    <row r="7379" spans="1:9">
      <c r="A7379" t="n">
        <v>61584</v>
      </c>
      <c r="B7379" s="32" t="n">
        <v>45</v>
      </c>
      <c r="C7379" s="7" t="n">
        <v>11</v>
      </c>
      <c r="D7379" s="7" t="n">
        <v>3</v>
      </c>
      <c r="E7379" s="7" t="n">
        <v>40</v>
      </c>
      <c r="F7379" s="7" t="n">
        <v>0</v>
      </c>
    </row>
    <row r="7380" spans="1:9">
      <c r="A7380" t="s">
        <v>4</v>
      </c>
      <c r="B7380" s="4" t="s">
        <v>5</v>
      </c>
      <c r="C7380" s="4" t="s">
        <v>13</v>
      </c>
      <c r="D7380" s="4" t="s">
        <v>10</v>
      </c>
    </row>
    <row r="7381" spans="1:9">
      <c r="A7381" t="n">
        <v>61593</v>
      </c>
      <c r="B7381" s="34" t="n">
        <v>58</v>
      </c>
      <c r="C7381" s="7" t="n">
        <v>255</v>
      </c>
      <c r="D7381" s="7" t="n">
        <v>0</v>
      </c>
    </row>
    <row r="7382" spans="1:9">
      <c r="A7382" t="s">
        <v>4</v>
      </c>
      <c r="B7382" s="4" t="s">
        <v>5</v>
      </c>
      <c r="C7382" s="4" t="s">
        <v>10</v>
      </c>
      <c r="D7382" s="4" t="s">
        <v>10</v>
      </c>
      <c r="E7382" s="4" t="s">
        <v>10</v>
      </c>
    </row>
    <row r="7383" spans="1:9">
      <c r="A7383" t="n">
        <v>61597</v>
      </c>
      <c r="B7383" s="58" t="n">
        <v>61</v>
      </c>
      <c r="C7383" s="7" t="n">
        <v>16</v>
      </c>
      <c r="D7383" s="7" t="n">
        <v>0</v>
      </c>
      <c r="E7383" s="7" t="n">
        <v>1000</v>
      </c>
    </row>
    <row r="7384" spans="1:9">
      <c r="A7384" t="s">
        <v>4</v>
      </c>
      <c r="B7384" s="4" t="s">
        <v>5</v>
      </c>
      <c r="C7384" s="4" t="s">
        <v>13</v>
      </c>
      <c r="D7384" s="4" t="s">
        <v>10</v>
      </c>
      <c r="E7384" s="4" t="s">
        <v>6</v>
      </c>
    </row>
    <row r="7385" spans="1:9">
      <c r="A7385" t="n">
        <v>61604</v>
      </c>
      <c r="B7385" s="36" t="n">
        <v>51</v>
      </c>
      <c r="C7385" s="7" t="n">
        <v>4</v>
      </c>
      <c r="D7385" s="7" t="n">
        <v>16</v>
      </c>
      <c r="E7385" s="7" t="s">
        <v>44</v>
      </c>
    </row>
    <row r="7386" spans="1:9">
      <c r="A7386" t="s">
        <v>4</v>
      </c>
      <c r="B7386" s="4" t="s">
        <v>5</v>
      </c>
      <c r="C7386" s="4" t="s">
        <v>10</v>
      </c>
    </row>
    <row r="7387" spans="1:9">
      <c r="A7387" t="n">
        <v>61617</v>
      </c>
      <c r="B7387" s="30" t="n">
        <v>16</v>
      </c>
      <c r="C7387" s="7" t="n">
        <v>0</v>
      </c>
    </row>
    <row r="7388" spans="1:9">
      <c r="A7388" t="s">
        <v>4</v>
      </c>
      <c r="B7388" s="4" t="s">
        <v>5</v>
      </c>
      <c r="C7388" s="4" t="s">
        <v>10</v>
      </c>
      <c r="D7388" s="4" t="s">
        <v>37</v>
      </c>
      <c r="E7388" s="4" t="s">
        <v>13</v>
      </c>
      <c r="F7388" s="4" t="s">
        <v>13</v>
      </c>
    </row>
    <row r="7389" spans="1:9">
      <c r="A7389" t="n">
        <v>61620</v>
      </c>
      <c r="B7389" s="37" t="n">
        <v>26</v>
      </c>
      <c r="C7389" s="7" t="n">
        <v>16</v>
      </c>
      <c r="D7389" s="7" t="s">
        <v>566</v>
      </c>
      <c r="E7389" s="7" t="n">
        <v>2</v>
      </c>
      <c r="F7389" s="7" t="n">
        <v>0</v>
      </c>
    </row>
    <row r="7390" spans="1:9">
      <c r="A7390" t="s">
        <v>4</v>
      </c>
      <c r="B7390" s="4" t="s">
        <v>5</v>
      </c>
    </row>
    <row r="7391" spans="1:9">
      <c r="A7391" t="n">
        <v>61649</v>
      </c>
      <c r="B7391" s="28" t="n">
        <v>28</v>
      </c>
    </row>
    <row r="7392" spans="1:9">
      <c r="A7392" t="s">
        <v>4</v>
      </c>
      <c r="B7392" s="4" t="s">
        <v>5</v>
      </c>
      <c r="C7392" s="4" t="s">
        <v>10</v>
      </c>
      <c r="D7392" s="4" t="s">
        <v>10</v>
      </c>
      <c r="E7392" s="4" t="s">
        <v>10</v>
      </c>
    </row>
    <row r="7393" spans="1:6">
      <c r="A7393" t="n">
        <v>61650</v>
      </c>
      <c r="B7393" s="58" t="n">
        <v>61</v>
      </c>
      <c r="C7393" s="7" t="n">
        <v>0</v>
      </c>
      <c r="D7393" s="7" t="n">
        <v>16</v>
      </c>
      <c r="E7393" s="7" t="n">
        <v>1000</v>
      </c>
    </row>
    <row r="7394" spans="1:6">
      <c r="A7394" t="s">
        <v>4</v>
      </c>
      <c r="B7394" s="4" t="s">
        <v>5</v>
      </c>
      <c r="C7394" s="4" t="s">
        <v>10</v>
      </c>
      <c r="D7394" s="4" t="s">
        <v>22</v>
      </c>
      <c r="E7394" s="4" t="s">
        <v>22</v>
      </c>
      <c r="F7394" s="4" t="s">
        <v>13</v>
      </c>
    </row>
    <row r="7395" spans="1:6">
      <c r="A7395" t="n">
        <v>61657</v>
      </c>
      <c r="B7395" s="70" t="n">
        <v>52</v>
      </c>
      <c r="C7395" s="7" t="n">
        <v>0</v>
      </c>
      <c r="D7395" s="7" t="n">
        <v>90</v>
      </c>
      <c r="E7395" s="7" t="n">
        <v>10</v>
      </c>
      <c r="F7395" s="7" t="n">
        <v>0</v>
      </c>
    </row>
    <row r="7396" spans="1:6">
      <c r="A7396" t="s">
        <v>4</v>
      </c>
      <c r="B7396" s="4" t="s">
        <v>5</v>
      </c>
      <c r="C7396" s="4" t="s">
        <v>10</v>
      </c>
    </row>
    <row r="7397" spans="1:6">
      <c r="A7397" t="n">
        <v>61669</v>
      </c>
      <c r="B7397" s="71" t="n">
        <v>54</v>
      </c>
      <c r="C7397" s="7" t="n">
        <v>0</v>
      </c>
    </row>
    <row r="7398" spans="1:6">
      <c r="A7398" t="s">
        <v>4</v>
      </c>
      <c r="B7398" s="4" t="s">
        <v>5</v>
      </c>
      <c r="C7398" s="4" t="s">
        <v>13</v>
      </c>
      <c r="D7398" s="4" t="s">
        <v>10</v>
      </c>
      <c r="E7398" s="4" t="s">
        <v>6</v>
      </c>
    </row>
    <row r="7399" spans="1:6">
      <c r="A7399" t="n">
        <v>61672</v>
      </c>
      <c r="B7399" s="36" t="n">
        <v>51</v>
      </c>
      <c r="C7399" s="7" t="n">
        <v>4</v>
      </c>
      <c r="D7399" s="7" t="n">
        <v>0</v>
      </c>
      <c r="E7399" s="7" t="s">
        <v>113</v>
      </c>
    </row>
    <row r="7400" spans="1:6">
      <c r="A7400" t="s">
        <v>4</v>
      </c>
      <c r="B7400" s="4" t="s">
        <v>5</v>
      </c>
      <c r="C7400" s="4" t="s">
        <v>10</v>
      </c>
    </row>
    <row r="7401" spans="1:6">
      <c r="A7401" t="n">
        <v>61686</v>
      </c>
      <c r="B7401" s="30" t="n">
        <v>16</v>
      </c>
      <c r="C7401" s="7" t="n">
        <v>0</v>
      </c>
    </row>
    <row r="7402" spans="1:6">
      <c r="A7402" t="s">
        <v>4</v>
      </c>
      <c r="B7402" s="4" t="s">
        <v>5</v>
      </c>
      <c r="C7402" s="4" t="s">
        <v>10</v>
      </c>
      <c r="D7402" s="4" t="s">
        <v>37</v>
      </c>
      <c r="E7402" s="4" t="s">
        <v>13</v>
      </c>
      <c r="F7402" s="4" t="s">
        <v>13</v>
      </c>
    </row>
    <row r="7403" spans="1:6">
      <c r="A7403" t="n">
        <v>61689</v>
      </c>
      <c r="B7403" s="37" t="n">
        <v>26</v>
      </c>
      <c r="C7403" s="7" t="n">
        <v>0</v>
      </c>
      <c r="D7403" s="7" t="s">
        <v>567</v>
      </c>
      <c r="E7403" s="7" t="n">
        <v>2</v>
      </c>
      <c r="F7403" s="7" t="n">
        <v>0</v>
      </c>
    </row>
    <row r="7404" spans="1:6">
      <c r="A7404" t="s">
        <v>4</v>
      </c>
      <c r="B7404" s="4" t="s">
        <v>5</v>
      </c>
    </row>
    <row r="7405" spans="1:6">
      <c r="A7405" t="n">
        <v>61770</v>
      </c>
      <c r="B7405" s="28" t="n">
        <v>28</v>
      </c>
    </row>
    <row r="7406" spans="1:6">
      <c r="A7406" t="s">
        <v>4</v>
      </c>
      <c r="B7406" s="4" t="s">
        <v>5</v>
      </c>
      <c r="C7406" s="4" t="s">
        <v>10</v>
      </c>
      <c r="D7406" s="4" t="s">
        <v>10</v>
      </c>
      <c r="E7406" s="4" t="s">
        <v>10</v>
      </c>
    </row>
    <row r="7407" spans="1:6">
      <c r="A7407" t="n">
        <v>61771</v>
      </c>
      <c r="B7407" s="58" t="n">
        <v>61</v>
      </c>
      <c r="C7407" s="7" t="n">
        <v>0</v>
      </c>
      <c r="D7407" s="7" t="n">
        <v>7033</v>
      </c>
      <c r="E7407" s="7" t="n">
        <v>1000</v>
      </c>
    </row>
    <row r="7408" spans="1:6">
      <c r="A7408" t="s">
        <v>4</v>
      </c>
      <c r="B7408" s="4" t="s">
        <v>5</v>
      </c>
      <c r="C7408" s="4" t="s">
        <v>10</v>
      </c>
      <c r="D7408" s="4" t="s">
        <v>22</v>
      </c>
      <c r="E7408" s="4" t="s">
        <v>22</v>
      </c>
      <c r="F7408" s="4" t="s">
        <v>13</v>
      </c>
    </row>
    <row r="7409" spans="1:6">
      <c r="A7409" t="n">
        <v>61778</v>
      </c>
      <c r="B7409" s="70" t="n">
        <v>52</v>
      </c>
      <c r="C7409" s="7" t="n">
        <v>0</v>
      </c>
      <c r="D7409" s="7" t="n">
        <v>180</v>
      </c>
      <c r="E7409" s="7" t="n">
        <v>10</v>
      </c>
      <c r="F7409" s="7" t="n">
        <v>0</v>
      </c>
    </row>
    <row r="7410" spans="1:6">
      <c r="A7410" t="s">
        <v>4</v>
      </c>
      <c r="B7410" s="4" t="s">
        <v>5</v>
      </c>
      <c r="C7410" s="4" t="s">
        <v>10</v>
      </c>
    </row>
    <row r="7411" spans="1:6">
      <c r="A7411" t="n">
        <v>61790</v>
      </c>
      <c r="B7411" s="71" t="n">
        <v>54</v>
      </c>
      <c r="C7411" s="7" t="n">
        <v>0</v>
      </c>
    </row>
    <row r="7412" spans="1:6">
      <c r="A7412" t="s">
        <v>4</v>
      </c>
      <c r="B7412" s="4" t="s">
        <v>5</v>
      </c>
      <c r="C7412" s="4" t="s">
        <v>10</v>
      </c>
      <c r="D7412" s="4" t="s">
        <v>13</v>
      </c>
      <c r="E7412" s="4" t="s">
        <v>6</v>
      </c>
      <c r="F7412" s="4" t="s">
        <v>22</v>
      </c>
      <c r="G7412" s="4" t="s">
        <v>22</v>
      </c>
      <c r="H7412" s="4" t="s">
        <v>22</v>
      </c>
    </row>
    <row r="7413" spans="1:6">
      <c r="A7413" t="n">
        <v>61793</v>
      </c>
      <c r="B7413" s="47" t="n">
        <v>48</v>
      </c>
      <c r="C7413" s="7" t="n">
        <v>0</v>
      </c>
      <c r="D7413" s="7" t="n">
        <v>0</v>
      </c>
      <c r="E7413" s="7" t="s">
        <v>384</v>
      </c>
      <c r="F7413" s="7" t="n">
        <v>-1</v>
      </c>
      <c r="G7413" s="7" t="n">
        <v>1</v>
      </c>
      <c r="H7413" s="7" t="n">
        <v>0</v>
      </c>
    </row>
    <row r="7414" spans="1:6">
      <c r="A7414" t="s">
        <v>4</v>
      </c>
      <c r="B7414" s="4" t="s">
        <v>5</v>
      </c>
      <c r="C7414" s="4" t="s">
        <v>13</v>
      </c>
      <c r="D7414" s="4" t="s">
        <v>10</v>
      </c>
      <c r="E7414" s="4" t="s">
        <v>6</v>
      </c>
    </row>
    <row r="7415" spans="1:6">
      <c r="A7415" t="n">
        <v>61824</v>
      </c>
      <c r="B7415" s="36" t="n">
        <v>51</v>
      </c>
      <c r="C7415" s="7" t="n">
        <v>4</v>
      </c>
      <c r="D7415" s="7" t="n">
        <v>0</v>
      </c>
      <c r="E7415" s="7" t="s">
        <v>46</v>
      </c>
    </row>
    <row r="7416" spans="1:6">
      <c r="A7416" t="s">
        <v>4</v>
      </c>
      <c r="B7416" s="4" t="s">
        <v>5</v>
      </c>
      <c r="C7416" s="4" t="s">
        <v>10</v>
      </c>
    </row>
    <row r="7417" spans="1:6">
      <c r="A7417" t="n">
        <v>61837</v>
      </c>
      <c r="B7417" s="30" t="n">
        <v>16</v>
      </c>
      <c r="C7417" s="7" t="n">
        <v>0</v>
      </c>
    </row>
    <row r="7418" spans="1:6">
      <c r="A7418" t="s">
        <v>4</v>
      </c>
      <c r="B7418" s="4" t="s">
        <v>5</v>
      </c>
      <c r="C7418" s="4" t="s">
        <v>10</v>
      </c>
      <c r="D7418" s="4" t="s">
        <v>37</v>
      </c>
      <c r="E7418" s="4" t="s">
        <v>13</v>
      </c>
      <c r="F7418" s="4" t="s">
        <v>13</v>
      </c>
    </row>
    <row r="7419" spans="1:6">
      <c r="A7419" t="n">
        <v>61840</v>
      </c>
      <c r="B7419" s="37" t="n">
        <v>26</v>
      </c>
      <c r="C7419" s="7" t="n">
        <v>0</v>
      </c>
      <c r="D7419" s="7" t="s">
        <v>568</v>
      </c>
      <c r="E7419" s="7" t="n">
        <v>2</v>
      </c>
      <c r="F7419" s="7" t="n">
        <v>0</v>
      </c>
    </row>
    <row r="7420" spans="1:6">
      <c r="A7420" t="s">
        <v>4</v>
      </c>
      <c r="B7420" s="4" t="s">
        <v>5</v>
      </c>
    </row>
    <row r="7421" spans="1:6">
      <c r="A7421" t="n">
        <v>61899</v>
      </c>
      <c r="B7421" s="28" t="n">
        <v>28</v>
      </c>
    </row>
    <row r="7422" spans="1:6">
      <c r="A7422" t="s">
        <v>4</v>
      </c>
      <c r="B7422" s="4" t="s">
        <v>5</v>
      </c>
      <c r="C7422" s="4" t="s">
        <v>13</v>
      </c>
      <c r="D7422" s="4" t="s">
        <v>10</v>
      </c>
      <c r="E7422" s="4" t="s">
        <v>6</v>
      </c>
    </row>
    <row r="7423" spans="1:6">
      <c r="A7423" t="n">
        <v>61900</v>
      </c>
      <c r="B7423" s="36" t="n">
        <v>51</v>
      </c>
      <c r="C7423" s="7" t="n">
        <v>4</v>
      </c>
      <c r="D7423" s="7" t="n">
        <v>7033</v>
      </c>
      <c r="E7423" s="7" t="s">
        <v>61</v>
      </c>
    </row>
    <row r="7424" spans="1:6">
      <c r="A7424" t="s">
        <v>4</v>
      </c>
      <c r="B7424" s="4" t="s">
        <v>5</v>
      </c>
      <c r="C7424" s="4" t="s">
        <v>10</v>
      </c>
    </row>
    <row r="7425" spans="1:8">
      <c r="A7425" t="n">
        <v>61913</v>
      </c>
      <c r="B7425" s="30" t="n">
        <v>16</v>
      </c>
      <c r="C7425" s="7" t="n">
        <v>0</v>
      </c>
    </row>
    <row r="7426" spans="1:8">
      <c r="A7426" t="s">
        <v>4</v>
      </c>
      <c r="B7426" s="4" t="s">
        <v>5</v>
      </c>
      <c r="C7426" s="4" t="s">
        <v>10</v>
      </c>
      <c r="D7426" s="4" t="s">
        <v>37</v>
      </c>
      <c r="E7426" s="4" t="s">
        <v>13</v>
      </c>
      <c r="F7426" s="4" t="s">
        <v>13</v>
      </c>
    </row>
    <row r="7427" spans="1:8">
      <c r="A7427" t="n">
        <v>61916</v>
      </c>
      <c r="B7427" s="37" t="n">
        <v>26</v>
      </c>
      <c r="C7427" s="7" t="n">
        <v>7033</v>
      </c>
      <c r="D7427" s="7" t="s">
        <v>569</v>
      </c>
      <c r="E7427" s="7" t="n">
        <v>2</v>
      </c>
      <c r="F7427" s="7" t="n">
        <v>0</v>
      </c>
    </row>
    <row r="7428" spans="1:8">
      <c r="A7428" t="s">
        <v>4</v>
      </c>
      <c r="B7428" s="4" t="s">
        <v>5</v>
      </c>
    </row>
    <row r="7429" spans="1:8">
      <c r="A7429" t="n">
        <v>61940</v>
      </c>
      <c r="B7429" s="28" t="n">
        <v>28</v>
      </c>
    </row>
    <row r="7430" spans="1:8">
      <c r="A7430" t="s">
        <v>4</v>
      </c>
      <c r="B7430" s="4" t="s">
        <v>5</v>
      </c>
      <c r="C7430" s="4" t="s">
        <v>13</v>
      </c>
      <c r="D7430" s="4" t="s">
        <v>10</v>
      </c>
      <c r="E7430" s="4" t="s">
        <v>22</v>
      </c>
      <c r="F7430" s="4" t="s">
        <v>10</v>
      </c>
      <c r="G7430" s="4" t="s">
        <v>9</v>
      </c>
      <c r="H7430" s="4" t="s">
        <v>9</v>
      </c>
      <c r="I7430" s="4" t="s">
        <v>10</v>
      </c>
      <c r="J7430" s="4" t="s">
        <v>10</v>
      </c>
      <c r="K7430" s="4" t="s">
        <v>9</v>
      </c>
      <c r="L7430" s="4" t="s">
        <v>9</v>
      </c>
      <c r="M7430" s="4" t="s">
        <v>9</v>
      </c>
      <c r="N7430" s="4" t="s">
        <v>9</v>
      </c>
      <c r="O7430" s="4" t="s">
        <v>6</v>
      </c>
    </row>
    <row r="7431" spans="1:8">
      <c r="A7431" t="n">
        <v>61941</v>
      </c>
      <c r="B7431" s="59" t="n">
        <v>50</v>
      </c>
      <c r="C7431" s="7" t="n">
        <v>0</v>
      </c>
      <c r="D7431" s="7" t="n">
        <v>5307</v>
      </c>
      <c r="E7431" s="7" t="n">
        <v>0.5</v>
      </c>
      <c r="F7431" s="7" t="n">
        <v>0</v>
      </c>
      <c r="G7431" s="7" t="n">
        <v>0</v>
      </c>
      <c r="H7431" s="7" t="n">
        <v>1082130432</v>
      </c>
      <c r="I7431" s="7" t="n">
        <v>0</v>
      </c>
      <c r="J7431" s="7" t="n">
        <v>65533</v>
      </c>
      <c r="K7431" s="7" t="n">
        <v>0</v>
      </c>
      <c r="L7431" s="7" t="n">
        <v>0</v>
      </c>
      <c r="M7431" s="7" t="n">
        <v>0</v>
      </c>
      <c r="N7431" s="7" t="n">
        <v>0</v>
      </c>
      <c r="O7431" s="7" t="s">
        <v>12</v>
      </c>
    </row>
    <row r="7432" spans="1:8">
      <c r="A7432" t="s">
        <v>4</v>
      </c>
      <c r="B7432" s="4" t="s">
        <v>5</v>
      </c>
      <c r="C7432" s="4" t="s">
        <v>10</v>
      </c>
    </row>
    <row r="7433" spans="1:8">
      <c r="A7433" t="n">
        <v>61980</v>
      </c>
      <c r="B7433" s="30" t="n">
        <v>16</v>
      </c>
      <c r="C7433" s="7" t="n">
        <v>1000</v>
      </c>
    </row>
    <row r="7434" spans="1:8">
      <c r="A7434" t="s">
        <v>4</v>
      </c>
      <c r="B7434" s="4" t="s">
        <v>5</v>
      </c>
      <c r="C7434" s="4" t="s">
        <v>13</v>
      </c>
      <c r="D7434" s="4" t="s">
        <v>10</v>
      </c>
      <c r="E7434" s="4" t="s">
        <v>6</v>
      </c>
    </row>
    <row r="7435" spans="1:8">
      <c r="A7435" t="n">
        <v>61983</v>
      </c>
      <c r="B7435" s="36" t="n">
        <v>51</v>
      </c>
      <c r="C7435" s="7" t="n">
        <v>4</v>
      </c>
      <c r="D7435" s="7" t="n">
        <v>7033</v>
      </c>
      <c r="E7435" s="7" t="s">
        <v>61</v>
      </c>
    </row>
    <row r="7436" spans="1:8">
      <c r="A7436" t="s">
        <v>4</v>
      </c>
      <c r="B7436" s="4" t="s">
        <v>5</v>
      </c>
      <c r="C7436" s="4" t="s">
        <v>10</v>
      </c>
    </row>
    <row r="7437" spans="1:8">
      <c r="A7437" t="n">
        <v>61996</v>
      </c>
      <c r="B7437" s="30" t="n">
        <v>16</v>
      </c>
      <c r="C7437" s="7" t="n">
        <v>0</v>
      </c>
    </row>
    <row r="7438" spans="1:8">
      <c r="A7438" t="s">
        <v>4</v>
      </c>
      <c r="B7438" s="4" t="s">
        <v>5</v>
      </c>
      <c r="C7438" s="4" t="s">
        <v>10</v>
      </c>
      <c r="D7438" s="4" t="s">
        <v>37</v>
      </c>
      <c r="E7438" s="4" t="s">
        <v>13</v>
      </c>
      <c r="F7438" s="4" t="s">
        <v>13</v>
      </c>
      <c r="G7438" s="4" t="s">
        <v>37</v>
      </c>
      <c r="H7438" s="4" t="s">
        <v>13</v>
      </c>
      <c r="I7438" s="4" t="s">
        <v>13</v>
      </c>
    </row>
    <row r="7439" spans="1:8">
      <c r="A7439" t="n">
        <v>61999</v>
      </c>
      <c r="B7439" s="37" t="n">
        <v>26</v>
      </c>
      <c r="C7439" s="7" t="n">
        <v>7033</v>
      </c>
      <c r="D7439" s="7" t="s">
        <v>570</v>
      </c>
      <c r="E7439" s="7" t="n">
        <v>2</v>
      </c>
      <c r="F7439" s="7" t="n">
        <v>3</v>
      </c>
      <c r="G7439" s="7" t="s">
        <v>571</v>
      </c>
      <c r="H7439" s="7" t="n">
        <v>2</v>
      </c>
      <c r="I7439" s="7" t="n">
        <v>0</v>
      </c>
    </row>
    <row r="7440" spans="1:8">
      <c r="A7440" t="s">
        <v>4</v>
      </c>
      <c r="B7440" s="4" t="s">
        <v>5</v>
      </c>
    </row>
    <row r="7441" spans="1:15">
      <c r="A7441" t="n">
        <v>62179</v>
      </c>
      <c r="B7441" s="28" t="n">
        <v>28</v>
      </c>
    </row>
    <row r="7442" spans="1:15">
      <c r="A7442" t="s">
        <v>4</v>
      </c>
      <c r="B7442" s="4" t="s">
        <v>5</v>
      </c>
      <c r="C7442" s="4" t="s">
        <v>13</v>
      </c>
      <c r="D7442" s="4" t="s">
        <v>10</v>
      </c>
      <c r="E7442" s="4" t="s">
        <v>6</v>
      </c>
    </row>
    <row r="7443" spans="1:15">
      <c r="A7443" t="n">
        <v>62180</v>
      </c>
      <c r="B7443" s="36" t="n">
        <v>51</v>
      </c>
      <c r="C7443" s="7" t="n">
        <v>4</v>
      </c>
      <c r="D7443" s="7" t="n">
        <v>0</v>
      </c>
      <c r="E7443" s="7" t="s">
        <v>55</v>
      </c>
    </row>
    <row r="7444" spans="1:15">
      <c r="A7444" t="s">
        <v>4</v>
      </c>
      <c r="B7444" s="4" t="s">
        <v>5</v>
      </c>
      <c r="C7444" s="4" t="s">
        <v>10</v>
      </c>
    </row>
    <row r="7445" spans="1:15">
      <c r="A7445" t="n">
        <v>62193</v>
      </c>
      <c r="B7445" s="30" t="n">
        <v>16</v>
      </c>
      <c r="C7445" s="7" t="n">
        <v>0</v>
      </c>
    </row>
    <row r="7446" spans="1:15">
      <c r="A7446" t="s">
        <v>4</v>
      </c>
      <c r="B7446" s="4" t="s">
        <v>5</v>
      </c>
      <c r="C7446" s="4" t="s">
        <v>10</v>
      </c>
      <c r="D7446" s="4" t="s">
        <v>37</v>
      </c>
      <c r="E7446" s="4" t="s">
        <v>13</v>
      </c>
      <c r="F7446" s="4" t="s">
        <v>13</v>
      </c>
    </row>
    <row r="7447" spans="1:15">
      <c r="A7447" t="n">
        <v>62196</v>
      </c>
      <c r="B7447" s="37" t="n">
        <v>26</v>
      </c>
      <c r="C7447" s="7" t="n">
        <v>0</v>
      </c>
      <c r="D7447" s="7" t="s">
        <v>572</v>
      </c>
      <c r="E7447" s="7" t="n">
        <v>2</v>
      </c>
      <c r="F7447" s="7" t="n">
        <v>0</v>
      </c>
    </row>
    <row r="7448" spans="1:15">
      <c r="A7448" t="s">
        <v>4</v>
      </c>
      <c r="B7448" s="4" t="s">
        <v>5</v>
      </c>
    </row>
    <row r="7449" spans="1:15">
      <c r="A7449" t="n">
        <v>62231</v>
      </c>
      <c r="B7449" s="28" t="n">
        <v>28</v>
      </c>
    </row>
    <row r="7450" spans="1:15">
      <c r="A7450" t="s">
        <v>4</v>
      </c>
      <c r="B7450" s="4" t="s">
        <v>5</v>
      </c>
      <c r="C7450" s="4" t="s">
        <v>13</v>
      </c>
      <c r="D7450" s="4" t="s">
        <v>10</v>
      </c>
      <c r="E7450" s="4" t="s">
        <v>6</v>
      </c>
    </row>
    <row r="7451" spans="1:15">
      <c r="A7451" t="n">
        <v>62232</v>
      </c>
      <c r="B7451" s="36" t="n">
        <v>51</v>
      </c>
      <c r="C7451" s="7" t="n">
        <v>4</v>
      </c>
      <c r="D7451" s="7" t="n">
        <v>7032</v>
      </c>
      <c r="E7451" s="7" t="s">
        <v>113</v>
      </c>
    </row>
    <row r="7452" spans="1:15">
      <c r="A7452" t="s">
        <v>4</v>
      </c>
      <c r="B7452" s="4" t="s">
        <v>5</v>
      </c>
      <c r="C7452" s="4" t="s">
        <v>10</v>
      </c>
    </row>
    <row r="7453" spans="1:15">
      <c r="A7453" t="n">
        <v>62246</v>
      </c>
      <c r="B7453" s="30" t="n">
        <v>16</v>
      </c>
      <c r="C7453" s="7" t="n">
        <v>0</v>
      </c>
    </row>
    <row r="7454" spans="1:15">
      <c r="A7454" t="s">
        <v>4</v>
      </c>
      <c r="B7454" s="4" t="s">
        <v>5</v>
      </c>
      <c r="C7454" s="4" t="s">
        <v>10</v>
      </c>
      <c r="D7454" s="4" t="s">
        <v>37</v>
      </c>
      <c r="E7454" s="4" t="s">
        <v>13</v>
      </c>
      <c r="F7454" s="4" t="s">
        <v>13</v>
      </c>
    </row>
    <row r="7455" spans="1:15">
      <c r="A7455" t="n">
        <v>62249</v>
      </c>
      <c r="B7455" s="37" t="n">
        <v>26</v>
      </c>
      <c r="C7455" s="7" t="n">
        <v>7032</v>
      </c>
      <c r="D7455" s="7" t="s">
        <v>573</v>
      </c>
      <c r="E7455" s="7" t="n">
        <v>2</v>
      </c>
      <c r="F7455" s="7" t="n">
        <v>0</v>
      </c>
    </row>
    <row r="7456" spans="1:15">
      <c r="A7456" t="s">
        <v>4</v>
      </c>
      <c r="B7456" s="4" t="s">
        <v>5</v>
      </c>
    </row>
    <row r="7457" spans="1:6">
      <c r="A7457" t="n">
        <v>62275</v>
      </c>
      <c r="B7457" s="28" t="n">
        <v>28</v>
      </c>
    </row>
    <row r="7458" spans="1:6">
      <c r="A7458" t="s">
        <v>4</v>
      </c>
      <c r="B7458" s="4" t="s">
        <v>5</v>
      </c>
      <c r="C7458" s="4" t="s">
        <v>10</v>
      </c>
      <c r="D7458" s="4" t="s">
        <v>13</v>
      </c>
      <c r="E7458" s="4" t="s">
        <v>6</v>
      </c>
      <c r="F7458" s="4" t="s">
        <v>22</v>
      </c>
      <c r="G7458" s="4" t="s">
        <v>22</v>
      </c>
      <c r="H7458" s="4" t="s">
        <v>22</v>
      </c>
    </row>
    <row r="7459" spans="1:6">
      <c r="A7459" t="n">
        <v>62276</v>
      </c>
      <c r="B7459" s="47" t="n">
        <v>48</v>
      </c>
      <c r="C7459" s="7" t="n">
        <v>2</v>
      </c>
      <c r="D7459" s="7" t="n">
        <v>0</v>
      </c>
      <c r="E7459" s="7" t="s">
        <v>556</v>
      </c>
      <c r="F7459" s="7" t="n">
        <v>-1</v>
      </c>
      <c r="G7459" s="7" t="n">
        <v>1</v>
      </c>
      <c r="H7459" s="7" t="n">
        <v>0</v>
      </c>
    </row>
    <row r="7460" spans="1:6">
      <c r="A7460" t="s">
        <v>4</v>
      </c>
      <c r="B7460" s="4" t="s">
        <v>5</v>
      </c>
      <c r="C7460" s="4" t="s">
        <v>13</v>
      </c>
      <c r="D7460" s="4" t="s">
        <v>10</v>
      </c>
      <c r="E7460" s="4" t="s">
        <v>6</v>
      </c>
    </row>
    <row r="7461" spans="1:6">
      <c r="A7461" t="n">
        <v>62305</v>
      </c>
      <c r="B7461" s="36" t="n">
        <v>51</v>
      </c>
      <c r="C7461" s="7" t="n">
        <v>4</v>
      </c>
      <c r="D7461" s="7" t="n">
        <v>2</v>
      </c>
      <c r="E7461" s="7" t="s">
        <v>67</v>
      </c>
    </row>
    <row r="7462" spans="1:6">
      <c r="A7462" t="s">
        <v>4</v>
      </c>
      <c r="B7462" s="4" t="s">
        <v>5</v>
      </c>
      <c r="C7462" s="4" t="s">
        <v>10</v>
      </c>
    </row>
    <row r="7463" spans="1:6">
      <c r="A7463" t="n">
        <v>62318</v>
      </c>
      <c r="B7463" s="30" t="n">
        <v>16</v>
      </c>
      <c r="C7463" s="7" t="n">
        <v>0</v>
      </c>
    </row>
    <row r="7464" spans="1:6">
      <c r="A7464" t="s">
        <v>4</v>
      </c>
      <c r="B7464" s="4" t="s">
        <v>5</v>
      </c>
      <c r="C7464" s="4" t="s">
        <v>10</v>
      </c>
      <c r="D7464" s="4" t="s">
        <v>37</v>
      </c>
      <c r="E7464" s="4" t="s">
        <v>13</v>
      </c>
      <c r="F7464" s="4" t="s">
        <v>13</v>
      </c>
    </row>
    <row r="7465" spans="1:6">
      <c r="A7465" t="n">
        <v>62321</v>
      </c>
      <c r="B7465" s="37" t="n">
        <v>26</v>
      </c>
      <c r="C7465" s="7" t="n">
        <v>2</v>
      </c>
      <c r="D7465" s="7" t="s">
        <v>574</v>
      </c>
      <c r="E7465" s="7" t="n">
        <v>2</v>
      </c>
      <c r="F7465" s="7" t="n">
        <v>0</v>
      </c>
    </row>
    <row r="7466" spans="1:6">
      <c r="A7466" t="s">
        <v>4</v>
      </c>
      <c r="B7466" s="4" t="s">
        <v>5</v>
      </c>
    </row>
    <row r="7467" spans="1:6">
      <c r="A7467" t="n">
        <v>62426</v>
      </c>
      <c r="B7467" s="28" t="n">
        <v>28</v>
      </c>
    </row>
    <row r="7468" spans="1:6">
      <c r="A7468" t="s">
        <v>4</v>
      </c>
      <c r="B7468" s="4" t="s">
        <v>5</v>
      </c>
      <c r="C7468" s="4" t="s">
        <v>13</v>
      </c>
      <c r="D7468" s="4" t="s">
        <v>10</v>
      </c>
      <c r="E7468" s="4" t="s">
        <v>6</v>
      </c>
    </row>
    <row r="7469" spans="1:6">
      <c r="A7469" t="n">
        <v>62427</v>
      </c>
      <c r="B7469" s="36" t="n">
        <v>51</v>
      </c>
      <c r="C7469" s="7" t="n">
        <v>4</v>
      </c>
      <c r="D7469" s="7" t="n">
        <v>7</v>
      </c>
      <c r="E7469" s="7" t="s">
        <v>469</v>
      </c>
    </row>
    <row r="7470" spans="1:6">
      <c r="A7470" t="s">
        <v>4</v>
      </c>
      <c r="B7470" s="4" t="s">
        <v>5</v>
      </c>
      <c r="C7470" s="4" t="s">
        <v>10</v>
      </c>
    </row>
    <row r="7471" spans="1:6">
      <c r="A7471" t="n">
        <v>62441</v>
      </c>
      <c r="B7471" s="30" t="n">
        <v>16</v>
      </c>
      <c r="C7471" s="7" t="n">
        <v>0</v>
      </c>
    </row>
    <row r="7472" spans="1:6">
      <c r="A7472" t="s">
        <v>4</v>
      </c>
      <c r="B7472" s="4" t="s">
        <v>5</v>
      </c>
      <c r="C7472" s="4" t="s">
        <v>10</v>
      </c>
      <c r="D7472" s="4" t="s">
        <v>37</v>
      </c>
      <c r="E7472" s="4" t="s">
        <v>13</v>
      </c>
      <c r="F7472" s="4" t="s">
        <v>13</v>
      </c>
    </row>
    <row r="7473" spans="1:8">
      <c r="A7473" t="n">
        <v>62444</v>
      </c>
      <c r="B7473" s="37" t="n">
        <v>26</v>
      </c>
      <c r="C7473" s="7" t="n">
        <v>7</v>
      </c>
      <c r="D7473" s="7" t="s">
        <v>575</v>
      </c>
      <c r="E7473" s="7" t="n">
        <v>2</v>
      </c>
      <c r="F7473" s="7" t="n">
        <v>0</v>
      </c>
    </row>
    <row r="7474" spans="1:8">
      <c r="A7474" t="s">
        <v>4</v>
      </c>
      <c r="B7474" s="4" t="s">
        <v>5</v>
      </c>
    </row>
    <row r="7475" spans="1:8">
      <c r="A7475" t="n">
        <v>62474</v>
      </c>
      <c r="B7475" s="28" t="n">
        <v>28</v>
      </c>
    </row>
    <row r="7476" spans="1:8">
      <c r="A7476" t="s">
        <v>4</v>
      </c>
      <c r="B7476" s="4" t="s">
        <v>5</v>
      </c>
      <c r="C7476" s="4" t="s">
        <v>10</v>
      </c>
      <c r="D7476" s="4" t="s">
        <v>10</v>
      </c>
      <c r="E7476" s="4" t="s">
        <v>10</v>
      </c>
    </row>
    <row r="7477" spans="1:8">
      <c r="A7477" t="n">
        <v>62475</v>
      </c>
      <c r="B7477" s="58" t="n">
        <v>61</v>
      </c>
      <c r="C7477" s="7" t="n">
        <v>4</v>
      </c>
      <c r="D7477" s="7" t="n">
        <v>0</v>
      </c>
      <c r="E7477" s="7" t="n">
        <v>1000</v>
      </c>
    </row>
    <row r="7478" spans="1:8">
      <c r="A7478" t="s">
        <v>4</v>
      </c>
      <c r="B7478" s="4" t="s">
        <v>5</v>
      </c>
      <c r="C7478" s="4" t="s">
        <v>13</v>
      </c>
      <c r="D7478" s="4" t="s">
        <v>10</v>
      </c>
      <c r="E7478" s="4" t="s">
        <v>6</v>
      </c>
    </row>
    <row r="7479" spans="1:8">
      <c r="A7479" t="n">
        <v>62482</v>
      </c>
      <c r="B7479" s="36" t="n">
        <v>51</v>
      </c>
      <c r="C7479" s="7" t="n">
        <v>4</v>
      </c>
      <c r="D7479" s="7" t="n">
        <v>4</v>
      </c>
      <c r="E7479" s="7" t="s">
        <v>442</v>
      </c>
    </row>
    <row r="7480" spans="1:8">
      <c r="A7480" t="s">
        <v>4</v>
      </c>
      <c r="B7480" s="4" t="s">
        <v>5</v>
      </c>
      <c r="C7480" s="4" t="s">
        <v>10</v>
      </c>
    </row>
    <row r="7481" spans="1:8">
      <c r="A7481" t="n">
        <v>62495</v>
      </c>
      <c r="B7481" s="30" t="n">
        <v>16</v>
      </c>
      <c r="C7481" s="7" t="n">
        <v>0</v>
      </c>
    </row>
    <row r="7482" spans="1:8">
      <c r="A7482" t="s">
        <v>4</v>
      </c>
      <c r="B7482" s="4" t="s">
        <v>5</v>
      </c>
      <c r="C7482" s="4" t="s">
        <v>10</v>
      </c>
      <c r="D7482" s="4" t="s">
        <v>37</v>
      </c>
      <c r="E7482" s="4" t="s">
        <v>13</v>
      </c>
      <c r="F7482" s="4" t="s">
        <v>13</v>
      </c>
      <c r="G7482" s="4" t="s">
        <v>37</v>
      </c>
      <c r="H7482" s="4" t="s">
        <v>13</v>
      </c>
      <c r="I7482" s="4" t="s">
        <v>13</v>
      </c>
    </row>
    <row r="7483" spans="1:8">
      <c r="A7483" t="n">
        <v>62498</v>
      </c>
      <c r="B7483" s="37" t="n">
        <v>26</v>
      </c>
      <c r="C7483" s="7" t="n">
        <v>4</v>
      </c>
      <c r="D7483" s="7" t="s">
        <v>576</v>
      </c>
      <c r="E7483" s="7" t="n">
        <v>2</v>
      </c>
      <c r="F7483" s="7" t="n">
        <v>3</v>
      </c>
      <c r="G7483" s="7" t="s">
        <v>577</v>
      </c>
      <c r="H7483" s="7" t="n">
        <v>2</v>
      </c>
      <c r="I7483" s="7" t="n">
        <v>0</v>
      </c>
    </row>
    <row r="7484" spans="1:8">
      <c r="A7484" t="s">
        <v>4</v>
      </c>
      <c r="B7484" s="4" t="s">
        <v>5</v>
      </c>
    </row>
    <row r="7485" spans="1:8">
      <c r="A7485" t="n">
        <v>62650</v>
      </c>
      <c r="B7485" s="28" t="n">
        <v>28</v>
      </c>
    </row>
    <row r="7486" spans="1:8">
      <c r="A7486" t="s">
        <v>4</v>
      </c>
      <c r="B7486" s="4" t="s">
        <v>5</v>
      </c>
      <c r="C7486" s="4" t="s">
        <v>10</v>
      </c>
      <c r="D7486" s="4" t="s">
        <v>13</v>
      </c>
      <c r="E7486" s="4" t="s">
        <v>22</v>
      </c>
      <c r="F7486" s="4" t="s">
        <v>10</v>
      </c>
    </row>
    <row r="7487" spans="1:8">
      <c r="A7487" t="n">
        <v>62651</v>
      </c>
      <c r="B7487" s="60" t="n">
        <v>59</v>
      </c>
      <c r="C7487" s="7" t="n">
        <v>0</v>
      </c>
      <c r="D7487" s="7" t="n">
        <v>8</v>
      </c>
      <c r="E7487" s="7" t="n">
        <v>0.150000005960464</v>
      </c>
      <c r="F7487" s="7" t="n">
        <v>0</v>
      </c>
    </row>
    <row r="7488" spans="1:8">
      <c r="A7488" t="s">
        <v>4</v>
      </c>
      <c r="B7488" s="4" t="s">
        <v>5</v>
      </c>
      <c r="C7488" s="4" t="s">
        <v>10</v>
      </c>
    </row>
    <row r="7489" spans="1:9">
      <c r="A7489" t="n">
        <v>62661</v>
      </c>
      <c r="B7489" s="30" t="n">
        <v>16</v>
      </c>
      <c r="C7489" s="7" t="n">
        <v>1500</v>
      </c>
    </row>
    <row r="7490" spans="1:9">
      <c r="A7490" t="s">
        <v>4</v>
      </c>
      <c r="B7490" s="4" t="s">
        <v>5</v>
      </c>
      <c r="C7490" s="4" t="s">
        <v>10</v>
      </c>
      <c r="D7490" s="4" t="s">
        <v>13</v>
      </c>
      <c r="E7490" s="4" t="s">
        <v>22</v>
      </c>
      <c r="F7490" s="4" t="s">
        <v>10</v>
      </c>
    </row>
    <row r="7491" spans="1:9">
      <c r="A7491" t="n">
        <v>62664</v>
      </c>
      <c r="B7491" s="60" t="n">
        <v>59</v>
      </c>
      <c r="C7491" s="7" t="n">
        <v>0</v>
      </c>
      <c r="D7491" s="7" t="n">
        <v>255</v>
      </c>
      <c r="E7491" s="7" t="n">
        <v>0</v>
      </c>
      <c r="F7491" s="7" t="n">
        <v>0</v>
      </c>
    </row>
    <row r="7492" spans="1:9">
      <c r="A7492" t="s">
        <v>4</v>
      </c>
      <c r="B7492" s="4" t="s">
        <v>5</v>
      </c>
      <c r="C7492" s="4" t="s">
        <v>13</v>
      </c>
      <c r="D7492" s="4" t="s">
        <v>13</v>
      </c>
      <c r="E7492" s="4" t="s">
        <v>13</v>
      </c>
      <c r="F7492" s="4" t="s">
        <v>22</v>
      </c>
      <c r="G7492" s="4" t="s">
        <v>22</v>
      </c>
      <c r="H7492" s="4" t="s">
        <v>22</v>
      </c>
      <c r="I7492" s="4" t="s">
        <v>22</v>
      </c>
      <c r="J7492" s="4" t="s">
        <v>22</v>
      </c>
    </row>
    <row r="7493" spans="1:9">
      <c r="A7493" t="n">
        <v>62674</v>
      </c>
      <c r="B7493" s="52" t="n">
        <v>76</v>
      </c>
      <c r="C7493" s="7" t="n">
        <v>0</v>
      </c>
      <c r="D7493" s="7" t="n">
        <v>1</v>
      </c>
      <c r="E7493" s="7" t="n">
        <v>0</v>
      </c>
      <c r="F7493" s="7" t="n">
        <v>0.800000011920929</v>
      </c>
      <c r="G7493" s="7" t="n">
        <v>0.800000011920929</v>
      </c>
      <c r="H7493" s="7" t="n">
        <v>0</v>
      </c>
      <c r="I7493" s="7" t="n">
        <v>0</v>
      </c>
      <c r="J7493" s="7" t="n">
        <v>0</v>
      </c>
    </row>
    <row r="7494" spans="1:9">
      <c r="A7494" t="s">
        <v>4</v>
      </c>
      <c r="B7494" s="4" t="s">
        <v>5</v>
      </c>
      <c r="C7494" s="4" t="s">
        <v>13</v>
      </c>
      <c r="D7494" s="4" t="s">
        <v>13</v>
      </c>
      <c r="E7494" s="4" t="s">
        <v>13</v>
      </c>
      <c r="F7494" s="4" t="s">
        <v>22</v>
      </c>
      <c r="G7494" s="4" t="s">
        <v>22</v>
      </c>
      <c r="H7494" s="4" t="s">
        <v>22</v>
      </c>
      <c r="I7494" s="4" t="s">
        <v>22</v>
      </c>
      <c r="J7494" s="4" t="s">
        <v>22</v>
      </c>
    </row>
    <row r="7495" spans="1:9">
      <c r="A7495" t="n">
        <v>62698</v>
      </c>
      <c r="B7495" s="52" t="n">
        <v>76</v>
      </c>
      <c r="C7495" s="7" t="n">
        <v>0</v>
      </c>
      <c r="D7495" s="7" t="n">
        <v>0</v>
      </c>
      <c r="E7495" s="7" t="n">
        <v>0</v>
      </c>
      <c r="F7495" s="7" t="n">
        <v>1178</v>
      </c>
      <c r="G7495" s="7" t="n">
        <v>142</v>
      </c>
      <c r="H7495" s="7" t="n">
        <v>0</v>
      </c>
      <c r="I7495" s="7" t="n">
        <v>0</v>
      </c>
      <c r="J7495" s="7" t="n">
        <v>0</v>
      </c>
    </row>
    <row r="7496" spans="1:9">
      <c r="A7496" t="s">
        <v>4</v>
      </c>
      <c r="B7496" s="4" t="s">
        <v>5</v>
      </c>
      <c r="C7496" s="4" t="s">
        <v>13</v>
      </c>
      <c r="D7496" s="4" t="s">
        <v>13</v>
      </c>
    </row>
    <row r="7497" spans="1:9">
      <c r="A7497" t="n">
        <v>62722</v>
      </c>
      <c r="B7497" s="57" t="n">
        <v>77</v>
      </c>
      <c r="C7497" s="7" t="n">
        <v>0</v>
      </c>
      <c r="D7497" s="7" t="n">
        <v>1</v>
      </c>
    </row>
    <row r="7498" spans="1:9">
      <c r="A7498" t="s">
        <v>4</v>
      </c>
      <c r="B7498" s="4" t="s">
        <v>5</v>
      </c>
      <c r="C7498" s="4" t="s">
        <v>13</v>
      </c>
      <c r="D7498" s="4" t="s">
        <v>13</v>
      </c>
    </row>
    <row r="7499" spans="1:9">
      <c r="A7499" t="n">
        <v>62725</v>
      </c>
      <c r="B7499" s="57" t="n">
        <v>77</v>
      </c>
      <c r="C7499" s="7" t="n">
        <v>0</v>
      </c>
      <c r="D7499" s="7" t="n">
        <v>0</v>
      </c>
    </row>
    <row r="7500" spans="1:9">
      <c r="A7500" t="s">
        <v>4</v>
      </c>
      <c r="B7500" s="4" t="s">
        <v>5</v>
      </c>
      <c r="C7500" s="4" t="s">
        <v>13</v>
      </c>
      <c r="D7500" s="4" t="s">
        <v>13</v>
      </c>
      <c r="E7500" s="4" t="s">
        <v>13</v>
      </c>
      <c r="F7500" s="4" t="s">
        <v>22</v>
      </c>
      <c r="G7500" s="4" t="s">
        <v>22</v>
      </c>
      <c r="H7500" s="4" t="s">
        <v>22</v>
      </c>
      <c r="I7500" s="4" t="s">
        <v>22</v>
      </c>
      <c r="J7500" s="4" t="s">
        <v>22</v>
      </c>
    </row>
    <row r="7501" spans="1:9">
      <c r="A7501" t="n">
        <v>62728</v>
      </c>
      <c r="B7501" s="52" t="n">
        <v>76</v>
      </c>
      <c r="C7501" s="7" t="n">
        <v>0</v>
      </c>
      <c r="D7501" s="7" t="n">
        <v>3</v>
      </c>
      <c r="E7501" s="7" t="n">
        <v>0</v>
      </c>
      <c r="F7501" s="7" t="n">
        <v>1</v>
      </c>
      <c r="G7501" s="7" t="n">
        <v>1</v>
      </c>
      <c r="H7501" s="7" t="n">
        <v>1</v>
      </c>
      <c r="I7501" s="7" t="n">
        <v>1</v>
      </c>
      <c r="J7501" s="7" t="n">
        <v>1000</v>
      </c>
    </row>
    <row r="7502" spans="1:9">
      <c r="A7502" t="s">
        <v>4</v>
      </c>
      <c r="B7502" s="4" t="s">
        <v>5</v>
      </c>
      <c r="C7502" s="4" t="s">
        <v>10</v>
      </c>
    </row>
    <row r="7503" spans="1:9">
      <c r="A7503" t="n">
        <v>62752</v>
      </c>
      <c r="B7503" s="30" t="n">
        <v>16</v>
      </c>
      <c r="C7503" s="7" t="n">
        <v>1000</v>
      </c>
    </row>
    <row r="7504" spans="1:9">
      <c r="A7504" t="s">
        <v>4</v>
      </c>
      <c r="B7504" s="4" t="s">
        <v>5</v>
      </c>
      <c r="C7504" s="4" t="s">
        <v>13</v>
      </c>
      <c r="D7504" s="4" t="s">
        <v>10</v>
      </c>
      <c r="E7504" s="4" t="s">
        <v>10</v>
      </c>
      <c r="F7504" s="4" t="s">
        <v>13</v>
      </c>
    </row>
    <row r="7505" spans="1:10">
      <c r="A7505" t="n">
        <v>62755</v>
      </c>
      <c r="B7505" s="26" t="n">
        <v>25</v>
      </c>
      <c r="C7505" s="7" t="n">
        <v>1</v>
      </c>
      <c r="D7505" s="7" t="n">
        <v>60</v>
      </c>
      <c r="E7505" s="7" t="n">
        <v>640</v>
      </c>
      <c r="F7505" s="7" t="n">
        <v>1</v>
      </c>
    </row>
    <row r="7506" spans="1:10">
      <c r="A7506" t="s">
        <v>4</v>
      </c>
      <c r="B7506" s="4" t="s">
        <v>5</v>
      </c>
      <c r="C7506" s="4" t="s">
        <v>13</v>
      </c>
      <c r="D7506" s="4" t="s">
        <v>10</v>
      </c>
      <c r="E7506" s="4" t="s">
        <v>6</v>
      </c>
    </row>
    <row r="7507" spans="1:10">
      <c r="A7507" t="n">
        <v>62762</v>
      </c>
      <c r="B7507" s="36" t="n">
        <v>51</v>
      </c>
      <c r="C7507" s="7" t="n">
        <v>4</v>
      </c>
      <c r="D7507" s="7" t="n">
        <v>0</v>
      </c>
      <c r="E7507" s="7" t="s">
        <v>113</v>
      </c>
    </row>
    <row r="7508" spans="1:10">
      <c r="A7508" t="s">
        <v>4</v>
      </c>
      <c r="B7508" s="4" t="s">
        <v>5</v>
      </c>
      <c r="C7508" s="4" t="s">
        <v>10</v>
      </c>
    </row>
    <row r="7509" spans="1:10">
      <c r="A7509" t="n">
        <v>62776</v>
      </c>
      <c r="B7509" s="30" t="n">
        <v>16</v>
      </c>
      <c r="C7509" s="7" t="n">
        <v>0</v>
      </c>
    </row>
    <row r="7510" spans="1:10">
      <c r="A7510" t="s">
        <v>4</v>
      </c>
      <c r="B7510" s="4" t="s">
        <v>5</v>
      </c>
      <c r="C7510" s="4" t="s">
        <v>10</v>
      </c>
      <c r="D7510" s="4" t="s">
        <v>37</v>
      </c>
      <c r="E7510" s="4" t="s">
        <v>13</v>
      </c>
      <c r="F7510" s="4" t="s">
        <v>13</v>
      </c>
      <c r="G7510" s="4" t="s">
        <v>37</v>
      </c>
      <c r="H7510" s="4" t="s">
        <v>13</v>
      </c>
      <c r="I7510" s="4" t="s">
        <v>13</v>
      </c>
    </row>
    <row r="7511" spans="1:10">
      <c r="A7511" t="n">
        <v>62779</v>
      </c>
      <c r="B7511" s="37" t="n">
        <v>26</v>
      </c>
      <c r="C7511" s="7" t="n">
        <v>0</v>
      </c>
      <c r="D7511" s="7" t="s">
        <v>578</v>
      </c>
      <c r="E7511" s="7" t="n">
        <v>2</v>
      </c>
      <c r="F7511" s="7" t="n">
        <v>3</v>
      </c>
      <c r="G7511" s="7" t="s">
        <v>579</v>
      </c>
      <c r="H7511" s="7" t="n">
        <v>2</v>
      </c>
      <c r="I7511" s="7" t="n">
        <v>0</v>
      </c>
    </row>
    <row r="7512" spans="1:10">
      <c r="A7512" t="s">
        <v>4</v>
      </c>
      <c r="B7512" s="4" t="s">
        <v>5</v>
      </c>
    </row>
    <row r="7513" spans="1:10">
      <c r="A7513" t="n">
        <v>62885</v>
      </c>
      <c r="B7513" s="28" t="n">
        <v>28</v>
      </c>
    </row>
    <row r="7514" spans="1:10">
      <c r="A7514" t="s">
        <v>4</v>
      </c>
      <c r="B7514" s="4" t="s">
        <v>5</v>
      </c>
      <c r="C7514" s="4" t="s">
        <v>13</v>
      </c>
      <c r="D7514" s="4" t="s">
        <v>13</v>
      </c>
      <c r="E7514" s="4" t="s">
        <v>13</v>
      </c>
      <c r="F7514" s="4" t="s">
        <v>22</v>
      </c>
      <c r="G7514" s="4" t="s">
        <v>22</v>
      </c>
      <c r="H7514" s="4" t="s">
        <v>22</v>
      </c>
      <c r="I7514" s="4" t="s">
        <v>22</v>
      </c>
      <c r="J7514" s="4" t="s">
        <v>22</v>
      </c>
    </row>
    <row r="7515" spans="1:10">
      <c r="A7515" t="n">
        <v>62886</v>
      </c>
      <c r="B7515" s="52" t="n">
        <v>76</v>
      </c>
      <c r="C7515" s="7" t="n">
        <v>0</v>
      </c>
      <c r="D7515" s="7" t="n">
        <v>1</v>
      </c>
      <c r="E7515" s="7" t="n">
        <v>3</v>
      </c>
      <c r="F7515" s="7" t="n">
        <v>1</v>
      </c>
      <c r="G7515" s="7" t="n">
        <v>1</v>
      </c>
      <c r="H7515" s="7" t="n">
        <v>2500</v>
      </c>
      <c r="I7515" s="7" t="n">
        <v>0</v>
      </c>
      <c r="J7515" s="7" t="n">
        <v>0</v>
      </c>
    </row>
    <row r="7516" spans="1:10">
      <c r="A7516" t="s">
        <v>4</v>
      </c>
      <c r="B7516" s="4" t="s">
        <v>5</v>
      </c>
      <c r="C7516" s="4" t="s">
        <v>13</v>
      </c>
      <c r="D7516" s="4" t="s">
        <v>13</v>
      </c>
      <c r="E7516" s="4" t="s">
        <v>13</v>
      </c>
      <c r="F7516" s="4" t="s">
        <v>22</v>
      </c>
      <c r="G7516" s="4" t="s">
        <v>22</v>
      </c>
      <c r="H7516" s="4" t="s">
        <v>22</v>
      </c>
      <c r="I7516" s="4" t="s">
        <v>22</v>
      </c>
      <c r="J7516" s="4" t="s">
        <v>22</v>
      </c>
    </row>
    <row r="7517" spans="1:10">
      <c r="A7517" t="n">
        <v>62910</v>
      </c>
      <c r="B7517" s="52" t="n">
        <v>76</v>
      </c>
      <c r="C7517" s="7" t="n">
        <v>0</v>
      </c>
      <c r="D7517" s="7" t="n">
        <v>0</v>
      </c>
      <c r="E7517" s="7" t="n">
        <v>3</v>
      </c>
      <c r="F7517" s="7" t="n">
        <v>934</v>
      </c>
      <c r="G7517" s="7" t="n">
        <v>282</v>
      </c>
      <c r="H7517" s="7" t="n">
        <v>2500</v>
      </c>
      <c r="I7517" s="7" t="n">
        <v>0</v>
      </c>
      <c r="J7517" s="7" t="n">
        <v>0</v>
      </c>
    </row>
    <row r="7518" spans="1:10">
      <c r="A7518" t="s">
        <v>4</v>
      </c>
      <c r="B7518" s="4" t="s">
        <v>5</v>
      </c>
      <c r="C7518" s="4" t="s">
        <v>10</v>
      </c>
    </row>
    <row r="7519" spans="1:10">
      <c r="A7519" t="n">
        <v>62934</v>
      </c>
      <c r="B7519" s="30" t="n">
        <v>16</v>
      </c>
      <c r="C7519" s="7" t="n">
        <v>3000</v>
      </c>
    </row>
    <row r="7520" spans="1:10">
      <c r="A7520" t="s">
        <v>4</v>
      </c>
      <c r="B7520" s="4" t="s">
        <v>5</v>
      </c>
      <c r="C7520" s="4" t="s">
        <v>13</v>
      </c>
      <c r="D7520" s="4" t="s">
        <v>13</v>
      </c>
      <c r="E7520" s="4" t="s">
        <v>13</v>
      </c>
      <c r="F7520" s="4" t="s">
        <v>22</v>
      </c>
      <c r="G7520" s="4" t="s">
        <v>22</v>
      </c>
      <c r="H7520" s="4" t="s">
        <v>22</v>
      </c>
      <c r="I7520" s="4" t="s">
        <v>22</v>
      </c>
      <c r="J7520" s="4" t="s">
        <v>22</v>
      </c>
    </row>
    <row r="7521" spans="1:10">
      <c r="A7521" t="n">
        <v>62937</v>
      </c>
      <c r="B7521" s="52" t="n">
        <v>76</v>
      </c>
      <c r="C7521" s="7" t="n">
        <v>1</v>
      </c>
      <c r="D7521" s="7" t="n">
        <v>1</v>
      </c>
      <c r="E7521" s="7" t="n">
        <v>0</v>
      </c>
      <c r="F7521" s="7" t="n">
        <v>1.20000004768372</v>
      </c>
      <c r="G7521" s="7" t="n">
        <v>1.20000004768372</v>
      </c>
      <c r="H7521" s="7" t="n">
        <v>0</v>
      </c>
      <c r="I7521" s="7" t="n">
        <v>0</v>
      </c>
      <c r="J7521" s="7" t="n">
        <v>0</v>
      </c>
    </row>
    <row r="7522" spans="1:10">
      <c r="A7522" t="s">
        <v>4</v>
      </c>
      <c r="B7522" s="4" t="s">
        <v>5</v>
      </c>
      <c r="C7522" s="4" t="s">
        <v>13</v>
      </c>
      <c r="D7522" s="4" t="s">
        <v>13</v>
      </c>
      <c r="E7522" s="4" t="s">
        <v>13</v>
      </c>
      <c r="F7522" s="4" t="s">
        <v>22</v>
      </c>
      <c r="G7522" s="4" t="s">
        <v>22</v>
      </c>
      <c r="H7522" s="4" t="s">
        <v>22</v>
      </c>
      <c r="I7522" s="4" t="s">
        <v>22</v>
      </c>
      <c r="J7522" s="4" t="s">
        <v>22</v>
      </c>
    </row>
    <row r="7523" spans="1:10">
      <c r="A7523" t="n">
        <v>62961</v>
      </c>
      <c r="B7523" s="52" t="n">
        <v>76</v>
      </c>
      <c r="C7523" s="7" t="n">
        <v>1</v>
      </c>
      <c r="D7523" s="7" t="n">
        <v>0</v>
      </c>
      <c r="E7523" s="7" t="n">
        <v>0</v>
      </c>
      <c r="F7523" s="7" t="n">
        <v>926</v>
      </c>
      <c r="G7523" s="7" t="n">
        <v>276</v>
      </c>
      <c r="H7523" s="7" t="n">
        <v>0</v>
      </c>
      <c r="I7523" s="7" t="n">
        <v>0</v>
      </c>
      <c r="J7523" s="7" t="n">
        <v>0</v>
      </c>
    </row>
    <row r="7524" spans="1:10">
      <c r="A7524" t="s">
        <v>4</v>
      </c>
      <c r="B7524" s="4" t="s">
        <v>5</v>
      </c>
      <c r="C7524" s="4" t="s">
        <v>13</v>
      </c>
      <c r="D7524" s="4" t="s">
        <v>13</v>
      </c>
    </row>
    <row r="7525" spans="1:10">
      <c r="A7525" t="n">
        <v>62985</v>
      </c>
      <c r="B7525" s="57" t="n">
        <v>77</v>
      </c>
      <c r="C7525" s="7" t="n">
        <v>1</v>
      </c>
      <c r="D7525" s="7" t="n">
        <v>1</v>
      </c>
    </row>
    <row r="7526" spans="1:10">
      <c r="A7526" t="s">
        <v>4</v>
      </c>
      <c r="B7526" s="4" t="s">
        <v>5</v>
      </c>
      <c r="C7526" s="4" t="s">
        <v>13</v>
      </c>
      <c r="D7526" s="4" t="s">
        <v>13</v>
      </c>
    </row>
    <row r="7527" spans="1:10">
      <c r="A7527" t="n">
        <v>62988</v>
      </c>
      <c r="B7527" s="57" t="n">
        <v>77</v>
      </c>
      <c r="C7527" s="7" t="n">
        <v>1</v>
      </c>
      <c r="D7527" s="7" t="n">
        <v>0</v>
      </c>
    </row>
    <row r="7528" spans="1:10">
      <c r="A7528" t="s">
        <v>4</v>
      </c>
      <c r="B7528" s="4" t="s">
        <v>5</v>
      </c>
      <c r="C7528" s="4" t="s">
        <v>13</v>
      </c>
      <c r="D7528" s="4" t="s">
        <v>13</v>
      </c>
      <c r="E7528" s="4" t="s">
        <v>13</v>
      </c>
      <c r="F7528" s="4" t="s">
        <v>22</v>
      </c>
      <c r="G7528" s="4" t="s">
        <v>22</v>
      </c>
      <c r="H7528" s="4" t="s">
        <v>22</v>
      </c>
      <c r="I7528" s="4" t="s">
        <v>22</v>
      </c>
      <c r="J7528" s="4" t="s">
        <v>22</v>
      </c>
    </row>
    <row r="7529" spans="1:10">
      <c r="A7529" t="n">
        <v>62991</v>
      </c>
      <c r="B7529" s="52" t="n">
        <v>76</v>
      </c>
      <c r="C7529" s="7" t="n">
        <v>1</v>
      </c>
      <c r="D7529" s="7" t="n">
        <v>3</v>
      </c>
      <c r="E7529" s="7" t="n">
        <v>3</v>
      </c>
      <c r="F7529" s="7" t="n">
        <v>1</v>
      </c>
      <c r="G7529" s="7" t="n">
        <v>1</v>
      </c>
      <c r="H7529" s="7" t="n">
        <v>1</v>
      </c>
      <c r="I7529" s="7" t="n">
        <v>1</v>
      </c>
      <c r="J7529" s="7" t="n">
        <v>500</v>
      </c>
    </row>
    <row r="7530" spans="1:10">
      <c r="A7530" t="s">
        <v>4</v>
      </c>
      <c r="B7530" s="4" t="s">
        <v>5</v>
      </c>
      <c r="C7530" s="4" t="s">
        <v>13</v>
      </c>
      <c r="D7530" s="4" t="s">
        <v>13</v>
      </c>
      <c r="E7530" s="4" t="s">
        <v>13</v>
      </c>
      <c r="F7530" s="4" t="s">
        <v>22</v>
      </c>
      <c r="G7530" s="4" t="s">
        <v>22</v>
      </c>
      <c r="H7530" s="4" t="s">
        <v>22</v>
      </c>
      <c r="I7530" s="4" t="s">
        <v>22</v>
      </c>
      <c r="J7530" s="4" t="s">
        <v>22</v>
      </c>
    </row>
    <row r="7531" spans="1:10">
      <c r="A7531" t="n">
        <v>63015</v>
      </c>
      <c r="B7531" s="52" t="n">
        <v>76</v>
      </c>
      <c r="C7531" s="7" t="n">
        <v>1</v>
      </c>
      <c r="D7531" s="7" t="n">
        <v>1</v>
      </c>
      <c r="E7531" s="7" t="n">
        <v>3</v>
      </c>
      <c r="F7531" s="7" t="n">
        <v>1</v>
      </c>
      <c r="G7531" s="7" t="n">
        <v>1</v>
      </c>
      <c r="H7531" s="7" t="n">
        <v>500</v>
      </c>
      <c r="I7531" s="7" t="n">
        <v>0</v>
      </c>
      <c r="J7531" s="7" t="n">
        <v>0</v>
      </c>
    </row>
    <row r="7532" spans="1:10">
      <c r="A7532" t="s">
        <v>4</v>
      </c>
      <c r="B7532" s="4" t="s">
        <v>5</v>
      </c>
      <c r="C7532" s="4" t="s">
        <v>10</v>
      </c>
    </row>
    <row r="7533" spans="1:10">
      <c r="A7533" t="n">
        <v>63039</v>
      </c>
      <c r="B7533" s="30" t="n">
        <v>16</v>
      </c>
      <c r="C7533" s="7" t="n">
        <v>1500</v>
      </c>
    </row>
    <row r="7534" spans="1:10">
      <c r="A7534" t="s">
        <v>4</v>
      </c>
      <c r="B7534" s="4" t="s">
        <v>5</v>
      </c>
      <c r="C7534" s="4" t="s">
        <v>13</v>
      </c>
      <c r="D7534" s="4" t="s">
        <v>10</v>
      </c>
      <c r="E7534" s="4" t="s">
        <v>10</v>
      </c>
      <c r="F7534" s="4" t="s">
        <v>13</v>
      </c>
    </row>
    <row r="7535" spans="1:10">
      <c r="A7535" t="n">
        <v>63042</v>
      </c>
      <c r="B7535" s="26" t="n">
        <v>25</v>
      </c>
      <c r="C7535" s="7" t="n">
        <v>1</v>
      </c>
      <c r="D7535" s="7" t="n">
        <v>60</v>
      </c>
      <c r="E7535" s="7" t="n">
        <v>640</v>
      </c>
      <c r="F7535" s="7" t="n">
        <v>2</v>
      </c>
    </row>
    <row r="7536" spans="1:10">
      <c r="A7536" t="s">
        <v>4</v>
      </c>
      <c r="B7536" s="4" t="s">
        <v>5</v>
      </c>
      <c r="C7536" s="4" t="s">
        <v>13</v>
      </c>
      <c r="D7536" s="4" t="s">
        <v>10</v>
      </c>
      <c r="E7536" s="4" t="s">
        <v>6</v>
      </c>
    </row>
    <row r="7537" spans="1:10">
      <c r="A7537" t="n">
        <v>63049</v>
      </c>
      <c r="B7537" s="36" t="n">
        <v>51</v>
      </c>
      <c r="C7537" s="7" t="n">
        <v>4</v>
      </c>
      <c r="D7537" s="7" t="n">
        <v>2</v>
      </c>
      <c r="E7537" s="7" t="s">
        <v>61</v>
      </c>
    </row>
    <row r="7538" spans="1:10">
      <c r="A7538" t="s">
        <v>4</v>
      </c>
      <c r="B7538" s="4" t="s">
        <v>5</v>
      </c>
      <c r="C7538" s="4" t="s">
        <v>10</v>
      </c>
    </row>
    <row r="7539" spans="1:10">
      <c r="A7539" t="n">
        <v>63062</v>
      </c>
      <c r="B7539" s="30" t="n">
        <v>16</v>
      </c>
      <c r="C7539" s="7" t="n">
        <v>0</v>
      </c>
    </row>
    <row r="7540" spans="1:10">
      <c r="A7540" t="s">
        <v>4</v>
      </c>
      <c r="B7540" s="4" t="s">
        <v>5</v>
      </c>
      <c r="C7540" s="4" t="s">
        <v>10</v>
      </c>
      <c r="D7540" s="4" t="s">
        <v>37</v>
      </c>
      <c r="E7540" s="4" t="s">
        <v>13</v>
      </c>
      <c r="F7540" s="4" t="s">
        <v>13</v>
      </c>
    </row>
    <row r="7541" spans="1:10">
      <c r="A7541" t="n">
        <v>63065</v>
      </c>
      <c r="B7541" s="37" t="n">
        <v>26</v>
      </c>
      <c r="C7541" s="7" t="n">
        <v>2</v>
      </c>
      <c r="D7541" s="7" t="s">
        <v>580</v>
      </c>
      <c r="E7541" s="7" t="n">
        <v>2</v>
      </c>
      <c r="F7541" s="7" t="n">
        <v>0</v>
      </c>
    </row>
    <row r="7542" spans="1:10">
      <c r="A7542" t="s">
        <v>4</v>
      </c>
      <c r="B7542" s="4" t="s">
        <v>5</v>
      </c>
    </row>
    <row r="7543" spans="1:10">
      <c r="A7543" t="n">
        <v>63160</v>
      </c>
      <c r="B7543" s="28" t="n">
        <v>28</v>
      </c>
    </row>
    <row r="7544" spans="1:10">
      <c r="A7544" t="s">
        <v>4</v>
      </c>
      <c r="B7544" s="4" t="s">
        <v>5</v>
      </c>
      <c r="C7544" s="4" t="s">
        <v>13</v>
      </c>
      <c r="D7544" s="4" t="s">
        <v>10</v>
      </c>
      <c r="E7544" s="4" t="s">
        <v>10</v>
      </c>
      <c r="F7544" s="4" t="s">
        <v>13</v>
      </c>
    </row>
    <row r="7545" spans="1:10">
      <c r="A7545" t="n">
        <v>63161</v>
      </c>
      <c r="B7545" s="26" t="n">
        <v>25</v>
      </c>
      <c r="C7545" s="7" t="n">
        <v>1</v>
      </c>
      <c r="D7545" s="7" t="n">
        <v>60</v>
      </c>
      <c r="E7545" s="7" t="n">
        <v>640</v>
      </c>
      <c r="F7545" s="7" t="n">
        <v>2</v>
      </c>
    </row>
    <row r="7546" spans="1:10">
      <c r="A7546" t="s">
        <v>4</v>
      </c>
      <c r="B7546" s="4" t="s">
        <v>5</v>
      </c>
      <c r="C7546" s="4" t="s">
        <v>13</v>
      </c>
      <c r="D7546" s="4" t="s">
        <v>10</v>
      </c>
      <c r="E7546" s="4" t="s">
        <v>6</v>
      </c>
    </row>
    <row r="7547" spans="1:10">
      <c r="A7547" t="n">
        <v>63168</v>
      </c>
      <c r="B7547" s="36" t="n">
        <v>51</v>
      </c>
      <c r="C7547" s="7" t="n">
        <v>4</v>
      </c>
      <c r="D7547" s="7" t="n">
        <v>4</v>
      </c>
      <c r="E7547" s="7" t="s">
        <v>63</v>
      </c>
    </row>
    <row r="7548" spans="1:10">
      <c r="A7548" t="s">
        <v>4</v>
      </c>
      <c r="B7548" s="4" t="s">
        <v>5</v>
      </c>
      <c r="C7548" s="4" t="s">
        <v>10</v>
      </c>
    </row>
    <row r="7549" spans="1:10">
      <c r="A7549" t="n">
        <v>63182</v>
      </c>
      <c r="B7549" s="30" t="n">
        <v>16</v>
      </c>
      <c r="C7549" s="7" t="n">
        <v>0</v>
      </c>
    </row>
    <row r="7550" spans="1:10">
      <c r="A7550" t="s">
        <v>4</v>
      </c>
      <c r="B7550" s="4" t="s">
        <v>5</v>
      </c>
      <c r="C7550" s="4" t="s">
        <v>10</v>
      </c>
      <c r="D7550" s="4" t="s">
        <v>37</v>
      </c>
      <c r="E7550" s="4" t="s">
        <v>13</v>
      </c>
      <c r="F7550" s="4" t="s">
        <v>13</v>
      </c>
      <c r="G7550" s="4" t="s">
        <v>37</v>
      </c>
      <c r="H7550" s="4" t="s">
        <v>13</v>
      </c>
      <c r="I7550" s="4" t="s">
        <v>13</v>
      </c>
    </row>
    <row r="7551" spans="1:10">
      <c r="A7551" t="n">
        <v>63185</v>
      </c>
      <c r="B7551" s="37" t="n">
        <v>26</v>
      </c>
      <c r="C7551" s="7" t="n">
        <v>4</v>
      </c>
      <c r="D7551" s="7" t="s">
        <v>581</v>
      </c>
      <c r="E7551" s="7" t="n">
        <v>2</v>
      </c>
      <c r="F7551" s="7" t="n">
        <v>3</v>
      </c>
      <c r="G7551" s="7" t="s">
        <v>582</v>
      </c>
      <c r="H7551" s="7" t="n">
        <v>2</v>
      </c>
      <c r="I7551" s="7" t="n">
        <v>0</v>
      </c>
    </row>
    <row r="7552" spans="1:10">
      <c r="A7552" t="s">
        <v>4</v>
      </c>
      <c r="B7552" s="4" t="s">
        <v>5</v>
      </c>
    </row>
    <row r="7553" spans="1:9">
      <c r="A7553" t="n">
        <v>63356</v>
      </c>
      <c r="B7553" s="28" t="n">
        <v>28</v>
      </c>
    </row>
    <row r="7554" spans="1:9">
      <c r="A7554" t="s">
        <v>4</v>
      </c>
      <c r="B7554" s="4" t="s">
        <v>5</v>
      </c>
      <c r="C7554" s="4" t="s">
        <v>13</v>
      </c>
      <c r="D7554" s="4" t="s">
        <v>10</v>
      </c>
      <c r="E7554" s="4" t="s">
        <v>10</v>
      </c>
      <c r="F7554" s="4" t="s">
        <v>13</v>
      </c>
    </row>
    <row r="7555" spans="1:9">
      <c r="A7555" t="n">
        <v>63357</v>
      </c>
      <c r="B7555" s="26" t="n">
        <v>25</v>
      </c>
      <c r="C7555" s="7" t="n">
        <v>1</v>
      </c>
      <c r="D7555" s="7" t="n">
        <v>65535</v>
      </c>
      <c r="E7555" s="7" t="n">
        <v>65535</v>
      </c>
      <c r="F7555" s="7" t="n">
        <v>0</v>
      </c>
    </row>
    <row r="7556" spans="1:9">
      <c r="A7556" t="s">
        <v>4</v>
      </c>
      <c r="B7556" s="4" t="s">
        <v>5</v>
      </c>
      <c r="C7556" s="4" t="s">
        <v>13</v>
      </c>
      <c r="D7556" s="4" t="s">
        <v>13</v>
      </c>
      <c r="E7556" s="4" t="s">
        <v>22</v>
      </c>
      <c r="F7556" s="4" t="s">
        <v>22</v>
      </c>
      <c r="G7556" s="4" t="s">
        <v>22</v>
      </c>
      <c r="H7556" s="4" t="s">
        <v>10</v>
      </c>
    </row>
    <row r="7557" spans="1:9">
      <c r="A7557" t="n">
        <v>63364</v>
      </c>
      <c r="B7557" s="32" t="n">
        <v>45</v>
      </c>
      <c r="C7557" s="7" t="n">
        <v>2</v>
      </c>
      <c r="D7557" s="7" t="n">
        <v>3</v>
      </c>
      <c r="E7557" s="7" t="n">
        <v>88.9300003051758</v>
      </c>
      <c r="F7557" s="7" t="n">
        <v>37.3699989318848</v>
      </c>
      <c r="G7557" s="7" t="n">
        <v>-233.270004272461</v>
      </c>
      <c r="H7557" s="7" t="n">
        <v>0</v>
      </c>
    </row>
    <row r="7558" spans="1:9">
      <c r="A7558" t="s">
        <v>4</v>
      </c>
      <c r="B7558" s="4" t="s">
        <v>5</v>
      </c>
      <c r="C7558" s="4" t="s">
        <v>13</v>
      </c>
      <c r="D7558" s="4" t="s">
        <v>13</v>
      </c>
      <c r="E7558" s="4" t="s">
        <v>22</v>
      </c>
      <c r="F7558" s="4" t="s">
        <v>22</v>
      </c>
      <c r="G7558" s="4" t="s">
        <v>22</v>
      </c>
      <c r="H7558" s="4" t="s">
        <v>10</v>
      </c>
      <c r="I7558" s="4" t="s">
        <v>13</v>
      </c>
    </row>
    <row r="7559" spans="1:9">
      <c r="A7559" t="n">
        <v>63381</v>
      </c>
      <c r="B7559" s="32" t="n">
        <v>45</v>
      </c>
      <c r="C7559" s="7" t="n">
        <v>4</v>
      </c>
      <c r="D7559" s="7" t="n">
        <v>3</v>
      </c>
      <c r="E7559" s="7" t="n">
        <v>8.77999973297119</v>
      </c>
      <c r="F7559" s="7" t="n">
        <v>225.970001220703</v>
      </c>
      <c r="G7559" s="7" t="n">
        <v>0</v>
      </c>
      <c r="H7559" s="7" t="n">
        <v>0</v>
      </c>
      <c r="I7559" s="7" t="n">
        <v>0</v>
      </c>
    </row>
    <row r="7560" spans="1:9">
      <c r="A7560" t="s">
        <v>4</v>
      </c>
      <c r="B7560" s="4" t="s">
        <v>5</v>
      </c>
      <c r="C7560" s="4" t="s">
        <v>13</v>
      </c>
      <c r="D7560" s="4" t="s">
        <v>13</v>
      </c>
      <c r="E7560" s="4" t="s">
        <v>22</v>
      </c>
      <c r="F7560" s="4" t="s">
        <v>10</v>
      </c>
    </row>
    <row r="7561" spans="1:9">
      <c r="A7561" t="n">
        <v>63399</v>
      </c>
      <c r="B7561" s="32" t="n">
        <v>45</v>
      </c>
      <c r="C7561" s="7" t="n">
        <v>5</v>
      </c>
      <c r="D7561" s="7" t="n">
        <v>3</v>
      </c>
      <c r="E7561" s="7" t="n">
        <v>2.79999995231628</v>
      </c>
      <c r="F7561" s="7" t="n">
        <v>0</v>
      </c>
    </row>
    <row r="7562" spans="1:9">
      <c r="A7562" t="s">
        <v>4</v>
      </c>
      <c r="B7562" s="4" t="s">
        <v>5</v>
      </c>
      <c r="C7562" s="4" t="s">
        <v>13</v>
      </c>
      <c r="D7562" s="4" t="s">
        <v>13</v>
      </c>
      <c r="E7562" s="4" t="s">
        <v>22</v>
      </c>
      <c r="F7562" s="4" t="s">
        <v>10</v>
      </c>
    </row>
    <row r="7563" spans="1:9">
      <c r="A7563" t="n">
        <v>63408</v>
      </c>
      <c r="B7563" s="32" t="n">
        <v>45</v>
      </c>
      <c r="C7563" s="7" t="n">
        <v>11</v>
      </c>
      <c r="D7563" s="7" t="n">
        <v>3</v>
      </c>
      <c r="E7563" s="7" t="n">
        <v>34.2999992370605</v>
      </c>
      <c r="F7563" s="7" t="n">
        <v>0</v>
      </c>
    </row>
    <row r="7564" spans="1:9">
      <c r="A7564" t="s">
        <v>4</v>
      </c>
      <c r="B7564" s="4" t="s">
        <v>5</v>
      </c>
      <c r="C7564" s="4" t="s">
        <v>10</v>
      </c>
      <c r="D7564" s="4" t="s">
        <v>22</v>
      </c>
      <c r="E7564" s="4" t="s">
        <v>22</v>
      </c>
      <c r="F7564" s="4" t="s">
        <v>22</v>
      </c>
      <c r="G7564" s="4" t="s">
        <v>22</v>
      </c>
    </row>
    <row r="7565" spans="1:9">
      <c r="A7565" t="n">
        <v>63417</v>
      </c>
      <c r="B7565" s="43" t="n">
        <v>46</v>
      </c>
      <c r="C7565" s="7" t="n">
        <v>0</v>
      </c>
      <c r="D7565" s="7" t="n">
        <v>88.9000015258789</v>
      </c>
      <c r="E7565" s="7" t="n">
        <v>36.0499992370605</v>
      </c>
      <c r="F7565" s="7" t="n">
        <v>-234.199996948242</v>
      </c>
      <c r="G7565" s="7" t="n">
        <v>0</v>
      </c>
    </row>
    <row r="7566" spans="1:9">
      <c r="A7566" t="s">
        <v>4</v>
      </c>
      <c r="B7566" s="4" t="s">
        <v>5</v>
      </c>
      <c r="C7566" s="4" t="s">
        <v>10</v>
      </c>
      <c r="D7566" s="4" t="s">
        <v>22</v>
      </c>
      <c r="E7566" s="4" t="s">
        <v>22</v>
      </c>
      <c r="F7566" s="4" t="s">
        <v>22</v>
      </c>
      <c r="G7566" s="4" t="s">
        <v>22</v>
      </c>
    </row>
    <row r="7567" spans="1:9">
      <c r="A7567" t="n">
        <v>63436</v>
      </c>
      <c r="B7567" s="43" t="n">
        <v>46</v>
      </c>
      <c r="C7567" s="7" t="n">
        <v>16</v>
      </c>
      <c r="D7567" s="7" t="n">
        <v>89.6999969482422</v>
      </c>
      <c r="E7567" s="7" t="n">
        <v>36.0499992370605</v>
      </c>
      <c r="F7567" s="7" t="n">
        <v>-232.5</v>
      </c>
      <c r="G7567" s="7" t="n">
        <v>0</v>
      </c>
    </row>
    <row r="7568" spans="1:9">
      <c r="A7568" t="s">
        <v>4</v>
      </c>
      <c r="B7568" s="4" t="s">
        <v>5</v>
      </c>
      <c r="C7568" s="4" t="s">
        <v>10</v>
      </c>
      <c r="D7568" s="4" t="s">
        <v>22</v>
      </c>
      <c r="E7568" s="4" t="s">
        <v>22</v>
      </c>
      <c r="F7568" s="4" t="s">
        <v>22</v>
      </c>
      <c r="G7568" s="4" t="s">
        <v>22</v>
      </c>
    </row>
    <row r="7569" spans="1:9">
      <c r="A7569" t="n">
        <v>63455</v>
      </c>
      <c r="B7569" s="43" t="n">
        <v>46</v>
      </c>
      <c r="C7569" s="7" t="n">
        <v>4</v>
      </c>
      <c r="D7569" s="7" t="n">
        <v>89.8499984741211</v>
      </c>
      <c r="E7569" s="7" t="n">
        <v>36.060001373291</v>
      </c>
      <c r="F7569" s="7" t="n">
        <v>-233.25</v>
      </c>
      <c r="G7569" s="7" t="n">
        <v>0</v>
      </c>
    </row>
    <row r="7570" spans="1:9">
      <c r="A7570" t="s">
        <v>4</v>
      </c>
      <c r="B7570" s="4" t="s">
        <v>5</v>
      </c>
      <c r="C7570" s="4" t="s">
        <v>10</v>
      </c>
      <c r="D7570" s="4" t="s">
        <v>22</v>
      </c>
      <c r="E7570" s="4" t="s">
        <v>22</v>
      </c>
      <c r="F7570" s="4" t="s">
        <v>22</v>
      </c>
      <c r="G7570" s="4" t="s">
        <v>22</v>
      </c>
    </row>
    <row r="7571" spans="1:9">
      <c r="A7571" t="n">
        <v>63474</v>
      </c>
      <c r="B7571" s="43" t="n">
        <v>46</v>
      </c>
      <c r="C7571" s="7" t="n">
        <v>2</v>
      </c>
      <c r="D7571" s="7" t="n">
        <v>88.9000015258789</v>
      </c>
      <c r="E7571" s="7" t="n">
        <v>36.0499992370605</v>
      </c>
      <c r="F7571" s="7" t="n">
        <v>-232.800003051758</v>
      </c>
      <c r="G7571" s="7" t="n">
        <v>0</v>
      </c>
    </row>
    <row r="7572" spans="1:9">
      <c r="A7572" t="s">
        <v>4</v>
      </c>
      <c r="B7572" s="4" t="s">
        <v>5</v>
      </c>
      <c r="C7572" s="4" t="s">
        <v>10</v>
      </c>
      <c r="D7572" s="4" t="s">
        <v>22</v>
      </c>
      <c r="E7572" s="4" t="s">
        <v>22</v>
      </c>
      <c r="F7572" s="4" t="s">
        <v>22</v>
      </c>
      <c r="G7572" s="4" t="s">
        <v>22</v>
      </c>
    </row>
    <row r="7573" spans="1:9">
      <c r="A7573" t="n">
        <v>63493</v>
      </c>
      <c r="B7573" s="43" t="n">
        <v>46</v>
      </c>
      <c r="C7573" s="7" t="n">
        <v>7</v>
      </c>
      <c r="D7573" s="7" t="n">
        <v>88.1999969482422</v>
      </c>
      <c r="E7573" s="7" t="n">
        <v>36.0499992370605</v>
      </c>
      <c r="F7573" s="7" t="n">
        <v>-233</v>
      </c>
      <c r="G7573" s="7" t="n">
        <v>0</v>
      </c>
    </row>
    <row r="7574" spans="1:9">
      <c r="A7574" t="s">
        <v>4</v>
      </c>
      <c r="B7574" s="4" t="s">
        <v>5</v>
      </c>
      <c r="C7574" s="4" t="s">
        <v>10</v>
      </c>
      <c r="D7574" s="4" t="s">
        <v>22</v>
      </c>
      <c r="E7574" s="4" t="s">
        <v>22</v>
      </c>
      <c r="F7574" s="4" t="s">
        <v>22</v>
      </c>
      <c r="G7574" s="4" t="s">
        <v>22</v>
      </c>
    </row>
    <row r="7575" spans="1:9">
      <c r="A7575" t="n">
        <v>63512</v>
      </c>
      <c r="B7575" s="43" t="n">
        <v>46</v>
      </c>
      <c r="C7575" s="7" t="n">
        <v>15</v>
      </c>
      <c r="D7575" s="7" t="n">
        <v>88.25</v>
      </c>
      <c r="E7575" s="7" t="n">
        <v>36.0499992370605</v>
      </c>
      <c r="F7575" s="7" t="n">
        <v>-232.300003051758</v>
      </c>
      <c r="G7575" s="7" t="n">
        <v>0</v>
      </c>
    </row>
    <row r="7576" spans="1:9">
      <c r="A7576" t="s">
        <v>4</v>
      </c>
      <c r="B7576" s="4" t="s">
        <v>5</v>
      </c>
      <c r="C7576" s="4" t="s">
        <v>10</v>
      </c>
      <c r="D7576" s="4" t="s">
        <v>22</v>
      </c>
      <c r="E7576" s="4" t="s">
        <v>22</v>
      </c>
      <c r="F7576" s="4" t="s">
        <v>22</v>
      </c>
      <c r="G7576" s="4" t="s">
        <v>22</v>
      </c>
    </row>
    <row r="7577" spans="1:9">
      <c r="A7577" t="n">
        <v>63531</v>
      </c>
      <c r="B7577" s="43" t="n">
        <v>46</v>
      </c>
      <c r="C7577" s="7" t="n">
        <v>7032</v>
      </c>
      <c r="D7577" s="7" t="n">
        <v>88.0500030517578</v>
      </c>
      <c r="E7577" s="7" t="n">
        <v>36.0499992370605</v>
      </c>
      <c r="F7577" s="7" t="n">
        <v>-233.850006103516</v>
      </c>
      <c r="G7577" s="7" t="n">
        <v>0</v>
      </c>
    </row>
    <row r="7578" spans="1:9">
      <c r="A7578" t="s">
        <v>4</v>
      </c>
      <c r="B7578" s="4" t="s">
        <v>5</v>
      </c>
      <c r="C7578" s="4" t="s">
        <v>10</v>
      </c>
      <c r="D7578" s="4" t="s">
        <v>10</v>
      </c>
      <c r="E7578" s="4" t="s">
        <v>10</v>
      </c>
    </row>
    <row r="7579" spans="1:9">
      <c r="A7579" t="n">
        <v>63550</v>
      </c>
      <c r="B7579" s="58" t="n">
        <v>61</v>
      </c>
      <c r="C7579" s="7" t="n">
        <v>0</v>
      </c>
      <c r="D7579" s="7" t="n">
        <v>65533</v>
      </c>
      <c r="E7579" s="7" t="n">
        <v>0</v>
      </c>
    </row>
    <row r="7580" spans="1:9">
      <c r="A7580" t="s">
        <v>4</v>
      </c>
      <c r="B7580" s="4" t="s">
        <v>5</v>
      </c>
      <c r="C7580" s="4" t="s">
        <v>10</v>
      </c>
      <c r="D7580" s="4" t="s">
        <v>10</v>
      </c>
      <c r="E7580" s="4" t="s">
        <v>22</v>
      </c>
      <c r="F7580" s="4" t="s">
        <v>13</v>
      </c>
    </row>
    <row r="7581" spans="1:9">
      <c r="A7581" t="n">
        <v>63557</v>
      </c>
      <c r="B7581" s="62" t="n">
        <v>53</v>
      </c>
      <c r="C7581" s="7" t="n">
        <v>7</v>
      </c>
      <c r="D7581" s="7" t="n">
        <v>0</v>
      </c>
      <c r="E7581" s="7" t="n">
        <v>0</v>
      </c>
      <c r="F7581" s="7" t="n">
        <v>0</v>
      </c>
    </row>
    <row r="7582" spans="1:9">
      <c r="A7582" t="s">
        <v>4</v>
      </c>
      <c r="B7582" s="4" t="s">
        <v>5</v>
      </c>
      <c r="C7582" s="4" t="s">
        <v>10</v>
      </c>
      <c r="D7582" s="4" t="s">
        <v>10</v>
      </c>
      <c r="E7582" s="4" t="s">
        <v>10</v>
      </c>
    </row>
    <row r="7583" spans="1:9">
      <c r="A7583" t="n">
        <v>63567</v>
      </c>
      <c r="B7583" s="58" t="n">
        <v>61</v>
      </c>
      <c r="C7583" s="7" t="n">
        <v>7</v>
      </c>
      <c r="D7583" s="7" t="n">
        <v>0</v>
      </c>
      <c r="E7583" s="7" t="n">
        <v>0</v>
      </c>
    </row>
    <row r="7584" spans="1:9">
      <c r="A7584" t="s">
        <v>4</v>
      </c>
      <c r="B7584" s="4" t="s">
        <v>5</v>
      </c>
      <c r="C7584" s="4" t="s">
        <v>10</v>
      </c>
      <c r="D7584" s="4" t="s">
        <v>10</v>
      </c>
      <c r="E7584" s="4" t="s">
        <v>22</v>
      </c>
      <c r="F7584" s="4" t="s">
        <v>13</v>
      </c>
    </row>
    <row r="7585" spans="1:7">
      <c r="A7585" t="n">
        <v>63574</v>
      </c>
      <c r="B7585" s="62" t="n">
        <v>53</v>
      </c>
      <c r="C7585" s="7" t="n">
        <v>2</v>
      </c>
      <c r="D7585" s="7" t="n">
        <v>0</v>
      </c>
      <c r="E7585" s="7" t="n">
        <v>0</v>
      </c>
      <c r="F7585" s="7" t="n">
        <v>0</v>
      </c>
    </row>
    <row r="7586" spans="1:7">
      <c r="A7586" t="s">
        <v>4</v>
      </c>
      <c r="B7586" s="4" t="s">
        <v>5</v>
      </c>
      <c r="C7586" s="4" t="s">
        <v>10</v>
      </c>
      <c r="D7586" s="4" t="s">
        <v>10</v>
      </c>
      <c r="E7586" s="4" t="s">
        <v>10</v>
      </c>
    </row>
    <row r="7587" spans="1:7">
      <c r="A7587" t="n">
        <v>63584</v>
      </c>
      <c r="B7587" s="58" t="n">
        <v>61</v>
      </c>
      <c r="C7587" s="7" t="n">
        <v>2</v>
      </c>
      <c r="D7587" s="7" t="n">
        <v>0</v>
      </c>
      <c r="E7587" s="7" t="n">
        <v>0</v>
      </c>
    </row>
    <row r="7588" spans="1:7">
      <c r="A7588" t="s">
        <v>4</v>
      </c>
      <c r="B7588" s="4" t="s">
        <v>5</v>
      </c>
      <c r="C7588" s="4" t="s">
        <v>10</v>
      </c>
      <c r="D7588" s="4" t="s">
        <v>10</v>
      </c>
      <c r="E7588" s="4" t="s">
        <v>22</v>
      </c>
      <c r="F7588" s="4" t="s">
        <v>13</v>
      </c>
    </row>
    <row r="7589" spans="1:7">
      <c r="A7589" t="n">
        <v>63591</v>
      </c>
      <c r="B7589" s="62" t="n">
        <v>53</v>
      </c>
      <c r="C7589" s="7" t="n">
        <v>4</v>
      </c>
      <c r="D7589" s="7" t="n">
        <v>0</v>
      </c>
      <c r="E7589" s="7" t="n">
        <v>0</v>
      </c>
      <c r="F7589" s="7" t="n">
        <v>0</v>
      </c>
    </row>
    <row r="7590" spans="1:7">
      <c r="A7590" t="s">
        <v>4</v>
      </c>
      <c r="B7590" s="4" t="s">
        <v>5</v>
      </c>
      <c r="C7590" s="4" t="s">
        <v>10</v>
      </c>
      <c r="D7590" s="4" t="s">
        <v>10</v>
      </c>
      <c r="E7590" s="4" t="s">
        <v>10</v>
      </c>
    </row>
    <row r="7591" spans="1:7">
      <c r="A7591" t="n">
        <v>63601</v>
      </c>
      <c r="B7591" s="58" t="n">
        <v>61</v>
      </c>
      <c r="C7591" s="7" t="n">
        <v>4</v>
      </c>
      <c r="D7591" s="7" t="n">
        <v>0</v>
      </c>
      <c r="E7591" s="7" t="n">
        <v>0</v>
      </c>
    </row>
    <row r="7592" spans="1:7">
      <c r="A7592" t="s">
        <v>4</v>
      </c>
      <c r="B7592" s="4" t="s">
        <v>5</v>
      </c>
      <c r="C7592" s="4" t="s">
        <v>10</v>
      </c>
      <c r="D7592" s="4" t="s">
        <v>13</v>
      </c>
      <c r="E7592" s="4" t="s">
        <v>6</v>
      </c>
      <c r="F7592" s="4" t="s">
        <v>22</v>
      </c>
      <c r="G7592" s="4" t="s">
        <v>22</v>
      </c>
      <c r="H7592" s="4" t="s">
        <v>22</v>
      </c>
    </row>
    <row r="7593" spans="1:7">
      <c r="A7593" t="n">
        <v>63608</v>
      </c>
      <c r="B7593" s="47" t="n">
        <v>48</v>
      </c>
      <c r="C7593" s="7" t="n">
        <v>4</v>
      </c>
      <c r="D7593" s="7" t="n">
        <v>0</v>
      </c>
      <c r="E7593" s="7" t="s">
        <v>151</v>
      </c>
      <c r="F7593" s="7" t="n">
        <v>-1</v>
      </c>
      <c r="G7593" s="7" t="n">
        <v>1</v>
      </c>
      <c r="H7593" s="7" t="n">
        <v>0</v>
      </c>
    </row>
    <row r="7594" spans="1:7">
      <c r="A7594" t="s">
        <v>4</v>
      </c>
      <c r="B7594" s="4" t="s">
        <v>5</v>
      </c>
      <c r="C7594" s="4" t="s">
        <v>10</v>
      </c>
      <c r="D7594" s="4" t="s">
        <v>10</v>
      </c>
      <c r="E7594" s="4" t="s">
        <v>22</v>
      </c>
      <c r="F7594" s="4" t="s">
        <v>13</v>
      </c>
    </row>
    <row r="7595" spans="1:7">
      <c r="A7595" t="n">
        <v>63634</v>
      </c>
      <c r="B7595" s="62" t="n">
        <v>53</v>
      </c>
      <c r="C7595" s="7" t="n">
        <v>16</v>
      </c>
      <c r="D7595" s="7" t="n">
        <v>0</v>
      </c>
      <c r="E7595" s="7" t="n">
        <v>0</v>
      </c>
      <c r="F7595" s="7" t="n">
        <v>0</v>
      </c>
    </row>
    <row r="7596" spans="1:7">
      <c r="A7596" t="s">
        <v>4</v>
      </c>
      <c r="B7596" s="4" t="s">
        <v>5</v>
      </c>
      <c r="C7596" s="4" t="s">
        <v>10</v>
      </c>
      <c r="D7596" s="4" t="s">
        <v>10</v>
      </c>
      <c r="E7596" s="4" t="s">
        <v>10</v>
      </c>
    </row>
    <row r="7597" spans="1:7">
      <c r="A7597" t="n">
        <v>63644</v>
      </c>
      <c r="B7597" s="58" t="n">
        <v>61</v>
      </c>
      <c r="C7597" s="7" t="n">
        <v>16</v>
      </c>
      <c r="D7597" s="7" t="n">
        <v>0</v>
      </c>
      <c r="E7597" s="7" t="n">
        <v>0</v>
      </c>
    </row>
    <row r="7598" spans="1:7">
      <c r="A7598" t="s">
        <v>4</v>
      </c>
      <c r="B7598" s="4" t="s">
        <v>5</v>
      </c>
      <c r="C7598" s="4" t="s">
        <v>10</v>
      </c>
      <c r="D7598" s="4" t="s">
        <v>10</v>
      </c>
      <c r="E7598" s="4" t="s">
        <v>22</v>
      </c>
      <c r="F7598" s="4" t="s">
        <v>13</v>
      </c>
    </row>
    <row r="7599" spans="1:7">
      <c r="A7599" t="n">
        <v>63651</v>
      </c>
      <c r="B7599" s="62" t="n">
        <v>53</v>
      </c>
      <c r="C7599" s="7" t="n">
        <v>15</v>
      </c>
      <c r="D7599" s="7" t="n">
        <v>0</v>
      </c>
      <c r="E7599" s="7" t="n">
        <v>0</v>
      </c>
      <c r="F7599" s="7" t="n">
        <v>0</v>
      </c>
    </row>
    <row r="7600" spans="1:7">
      <c r="A7600" t="s">
        <v>4</v>
      </c>
      <c r="B7600" s="4" t="s">
        <v>5</v>
      </c>
      <c r="C7600" s="4" t="s">
        <v>10</v>
      </c>
      <c r="D7600" s="4" t="s">
        <v>10</v>
      </c>
      <c r="E7600" s="4" t="s">
        <v>10</v>
      </c>
    </row>
    <row r="7601" spans="1:8">
      <c r="A7601" t="n">
        <v>63661</v>
      </c>
      <c r="B7601" s="58" t="n">
        <v>61</v>
      </c>
      <c r="C7601" s="7" t="n">
        <v>15</v>
      </c>
      <c r="D7601" s="7" t="n">
        <v>0</v>
      </c>
      <c r="E7601" s="7" t="n">
        <v>0</v>
      </c>
    </row>
    <row r="7602" spans="1:8">
      <c r="A7602" t="s">
        <v>4</v>
      </c>
      <c r="B7602" s="4" t="s">
        <v>5</v>
      </c>
      <c r="C7602" s="4" t="s">
        <v>10</v>
      </c>
      <c r="D7602" s="4" t="s">
        <v>10</v>
      </c>
      <c r="E7602" s="4" t="s">
        <v>22</v>
      </c>
      <c r="F7602" s="4" t="s">
        <v>13</v>
      </c>
    </row>
    <row r="7603" spans="1:8">
      <c r="A7603" t="n">
        <v>63668</v>
      </c>
      <c r="B7603" s="62" t="n">
        <v>53</v>
      </c>
      <c r="C7603" s="7" t="n">
        <v>7032</v>
      </c>
      <c r="D7603" s="7" t="n">
        <v>0</v>
      </c>
      <c r="E7603" s="7" t="n">
        <v>0</v>
      </c>
      <c r="F7603" s="7" t="n">
        <v>0</v>
      </c>
    </row>
    <row r="7604" spans="1:8">
      <c r="A7604" t="s">
        <v>4</v>
      </c>
      <c r="B7604" s="4" t="s">
        <v>5</v>
      </c>
      <c r="C7604" s="4" t="s">
        <v>10</v>
      </c>
      <c r="D7604" s="4" t="s">
        <v>10</v>
      </c>
      <c r="E7604" s="4" t="s">
        <v>10</v>
      </c>
    </row>
    <row r="7605" spans="1:8">
      <c r="A7605" t="n">
        <v>63678</v>
      </c>
      <c r="B7605" s="58" t="n">
        <v>61</v>
      </c>
      <c r="C7605" s="7" t="n">
        <v>7032</v>
      </c>
      <c r="D7605" s="7" t="n">
        <v>0</v>
      </c>
      <c r="E7605" s="7" t="n">
        <v>0</v>
      </c>
    </row>
    <row r="7606" spans="1:8">
      <c r="A7606" t="s">
        <v>4</v>
      </c>
      <c r="B7606" s="4" t="s">
        <v>5</v>
      </c>
      <c r="C7606" s="4" t="s">
        <v>13</v>
      </c>
      <c r="D7606" s="4" t="s">
        <v>13</v>
      </c>
      <c r="E7606" s="4" t="s">
        <v>13</v>
      </c>
      <c r="F7606" s="4" t="s">
        <v>22</v>
      </c>
      <c r="G7606" s="4" t="s">
        <v>22</v>
      </c>
      <c r="H7606" s="4" t="s">
        <v>22</v>
      </c>
      <c r="I7606" s="4" t="s">
        <v>22</v>
      </c>
      <c r="J7606" s="4" t="s">
        <v>22</v>
      </c>
    </row>
    <row r="7607" spans="1:8">
      <c r="A7607" t="n">
        <v>63685</v>
      </c>
      <c r="B7607" s="52" t="n">
        <v>76</v>
      </c>
      <c r="C7607" s="7" t="n">
        <v>1</v>
      </c>
      <c r="D7607" s="7" t="n">
        <v>3</v>
      </c>
      <c r="E7607" s="7" t="n">
        <v>0</v>
      </c>
      <c r="F7607" s="7" t="n">
        <v>1</v>
      </c>
      <c r="G7607" s="7" t="n">
        <v>1</v>
      </c>
      <c r="H7607" s="7" t="n">
        <v>1</v>
      </c>
      <c r="I7607" s="7" t="n">
        <v>0</v>
      </c>
      <c r="J7607" s="7" t="n">
        <v>500</v>
      </c>
    </row>
    <row r="7608" spans="1:8">
      <c r="A7608" t="s">
        <v>4</v>
      </c>
      <c r="B7608" s="4" t="s">
        <v>5</v>
      </c>
      <c r="C7608" s="4" t="s">
        <v>13</v>
      </c>
      <c r="D7608" s="4" t="s">
        <v>13</v>
      </c>
    </row>
    <row r="7609" spans="1:8">
      <c r="A7609" t="n">
        <v>63709</v>
      </c>
      <c r="B7609" s="57" t="n">
        <v>77</v>
      </c>
      <c r="C7609" s="7" t="n">
        <v>1</v>
      </c>
      <c r="D7609" s="7" t="n">
        <v>3</v>
      </c>
    </row>
    <row r="7610" spans="1:8">
      <c r="A7610" t="s">
        <v>4</v>
      </c>
      <c r="B7610" s="4" t="s">
        <v>5</v>
      </c>
      <c r="C7610" s="4" t="s">
        <v>13</v>
      </c>
      <c r="D7610" s="4" t="s">
        <v>13</v>
      </c>
      <c r="E7610" s="4" t="s">
        <v>13</v>
      </c>
      <c r="F7610" s="4" t="s">
        <v>22</v>
      </c>
      <c r="G7610" s="4" t="s">
        <v>22</v>
      </c>
      <c r="H7610" s="4" t="s">
        <v>22</v>
      </c>
      <c r="I7610" s="4" t="s">
        <v>22</v>
      </c>
      <c r="J7610" s="4" t="s">
        <v>22</v>
      </c>
    </row>
    <row r="7611" spans="1:8">
      <c r="A7611" t="n">
        <v>63712</v>
      </c>
      <c r="B7611" s="52" t="n">
        <v>76</v>
      </c>
      <c r="C7611" s="7" t="n">
        <v>0</v>
      </c>
      <c r="D7611" s="7" t="n">
        <v>3</v>
      </c>
      <c r="E7611" s="7" t="n">
        <v>0</v>
      </c>
      <c r="F7611" s="7" t="n">
        <v>1</v>
      </c>
      <c r="G7611" s="7" t="n">
        <v>1</v>
      </c>
      <c r="H7611" s="7" t="n">
        <v>1</v>
      </c>
      <c r="I7611" s="7" t="n">
        <v>0</v>
      </c>
      <c r="J7611" s="7" t="n">
        <v>1000</v>
      </c>
    </row>
    <row r="7612" spans="1:8">
      <c r="A7612" t="s">
        <v>4</v>
      </c>
      <c r="B7612" s="4" t="s">
        <v>5</v>
      </c>
      <c r="C7612" s="4" t="s">
        <v>13</v>
      </c>
      <c r="D7612" s="4" t="s">
        <v>13</v>
      </c>
    </row>
    <row r="7613" spans="1:8">
      <c r="A7613" t="n">
        <v>63736</v>
      </c>
      <c r="B7613" s="57" t="n">
        <v>77</v>
      </c>
      <c r="C7613" s="7" t="n">
        <v>0</v>
      </c>
      <c r="D7613" s="7" t="n">
        <v>3</v>
      </c>
    </row>
    <row r="7614" spans="1:8">
      <c r="A7614" t="s">
        <v>4</v>
      </c>
      <c r="B7614" s="4" t="s">
        <v>5</v>
      </c>
      <c r="C7614" s="4" t="s">
        <v>13</v>
      </c>
      <c r="D7614" s="4" t="s">
        <v>10</v>
      </c>
      <c r="E7614" s="4" t="s">
        <v>6</v>
      </c>
    </row>
    <row r="7615" spans="1:8">
      <c r="A7615" t="n">
        <v>63739</v>
      </c>
      <c r="B7615" s="36" t="n">
        <v>51</v>
      </c>
      <c r="C7615" s="7" t="n">
        <v>4</v>
      </c>
      <c r="D7615" s="7" t="n">
        <v>7</v>
      </c>
      <c r="E7615" s="7" t="s">
        <v>113</v>
      </c>
    </row>
    <row r="7616" spans="1:8">
      <c r="A7616" t="s">
        <v>4</v>
      </c>
      <c r="B7616" s="4" t="s">
        <v>5</v>
      </c>
      <c r="C7616" s="4" t="s">
        <v>10</v>
      </c>
    </row>
    <row r="7617" spans="1:10">
      <c r="A7617" t="n">
        <v>63753</v>
      </c>
      <c r="B7617" s="30" t="n">
        <v>16</v>
      </c>
      <c r="C7617" s="7" t="n">
        <v>0</v>
      </c>
    </row>
    <row r="7618" spans="1:10">
      <c r="A7618" t="s">
        <v>4</v>
      </c>
      <c r="B7618" s="4" t="s">
        <v>5</v>
      </c>
      <c r="C7618" s="4" t="s">
        <v>10</v>
      </c>
      <c r="D7618" s="4" t="s">
        <v>37</v>
      </c>
      <c r="E7618" s="4" t="s">
        <v>13</v>
      </c>
      <c r="F7618" s="4" t="s">
        <v>13</v>
      </c>
      <c r="G7618" s="4" t="s">
        <v>37</v>
      </c>
      <c r="H7618" s="4" t="s">
        <v>13</v>
      </c>
      <c r="I7618" s="4" t="s">
        <v>13</v>
      </c>
    </row>
    <row r="7619" spans="1:10">
      <c r="A7619" t="n">
        <v>63756</v>
      </c>
      <c r="B7619" s="37" t="n">
        <v>26</v>
      </c>
      <c r="C7619" s="7" t="n">
        <v>7</v>
      </c>
      <c r="D7619" s="7" t="s">
        <v>583</v>
      </c>
      <c r="E7619" s="7" t="n">
        <v>2</v>
      </c>
      <c r="F7619" s="7" t="n">
        <v>3</v>
      </c>
      <c r="G7619" s="7" t="s">
        <v>584</v>
      </c>
      <c r="H7619" s="7" t="n">
        <v>2</v>
      </c>
      <c r="I7619" s="7" t="n">
        <v>0</v>
      </c>
    </row>
    <row r="7620" spans="1:10">
      <c r="A7620" t="s">
        <v>4</v>
      </c>
      <c r="B7620" s="4" t="s">
        <v>5</v>
      </c>
    </row>
    <row r="7621" spans="1:10">
      <c r="A7621" t="n">
        <v>63833</v>
      </c>
      <c r="B7621" s="28" t="n">
        <v>28</v>
      </c>
    </row>
    <row r="7622" spans="1:10">
      <c r="A7622" t="s">
        <v>4</v>
      </c>
      <c r="B7622" s="4" t="s">
        <v>5</v>
      </c>
      <c r="C7622" s="4" t="s">
        <v>10</v>
      </c>
      <c r="D7622" s="4" t="s">
        <v>13</v>
      </c>
      <c r="E7622" s="4" t="s">
        <v>13</v>
      </c>
      <c r="F7622" s="4" t="s">
        <v>6</v>
      </c>
    </row>
    <row r="7623" spans="1:10">
      <c r="A7623" t="n">
        <v>63834</v>
      </c>
      <c r="B7623" s="53" t="n">
        <v>20</v>
      </c>
      <c r="C7623" s="7" t="n">
        <v>15</v>
      </c>
      <c r="D7623" s="7" t="n">
        <v>2</v>
      </c>
      <c r="E7623" s="7" t="n">
        <v>10</v>
      </c>
      <c r="F7623" s="7" t="s">
        <v>527</v>
      </c>
    </row>
    <row r="7624" spans="1:10">
      <c r="A7624" t="s">
        <v>4</v>
      </c>
      <c r="B7624" s="4" t="s">
        <v>5</v>
      </c>
      <c r="C7624" s="4" t="s">
        <v>13</v>
      </c>
      <c r="D7624" s="4" t="s">
        <v>10</v>
      </c>
      <c r="E7624" s="4" t="s">
        <v>6</v>
      </c>
    </row>
    <row r="7625" spans="1:10">
      <c r="A7625" t="n">
        <v>63854</v>
      </c>
      <c r="B7625" s="36" t="n">
        <v>51</v>
      </c>
      <c r="C7625" s="7" t="n">
        <v>4</v>
      </c>
      <c r="D7625" s="7" t="n">
        <v>15</v>
      </c>
      <c r="E7625" s="7" t="s">
        <v>144</v>
      </c>
    </row>
    <row r="7626" spans="1:10">
      <c r="A7626" t="s">
        <v>4</v>
      </c>
      <c r="B7626" s="4" t="s">
        <v>5</v>
      </c>
      <c r="C7626" s="4" t="s">
        <v>10</v>
      </c>
    </row>
    <row r="7627" spans="1:10">
      <c r="A7627" t="n">
        <v>63868</v>
      </c>
      <c r="B7627" s="30" t="n">
        <v>16</v>
      </c>
      <c r="C7627" s="7" t="n">
        <v>0</v>
      </c>
    </row>
    <row r="7628" spans="1:10">
      <c r="A7628" t="s">
        <v>4</v>
      </c>
      <c r="B7628" s="4" t="s">
        <v>5</v>
      </c>
      <c r="C7628" s="4" t="s">
        <v>10</v>
      </c>
      <c r="D7628" s="4" t="s">
        <v>37</v>
      </c>
      <c r="E7628" s="4" t="s">
        <v>13</v>
      </c>
      <c r="F7628" s="4" t="s">
        <v>13</v>
      </c>
      <c r="G7628" s="4" t="s">
        <v>37</v>
      </c>
      <c r="H7628" s="4" t="s">
        <v>13</v>
      </c>
      <c r="I7628" s="4" t="s">
        <v>13</v>
      </c>
      <c r="J7628" s="4" t="s">
        <v>37</v>
      </c>
      <c r="K7628" s="4" t="s">
        <v>13</v>
      </c>
      <c r="L7628" s="4" t="s">
        <v>13</v>
      </c>
    </row>
    <row r="7629" spans="1:10">
      <c r="A7629" t="n">
        <v>63871</v>
      </c>
      <c r="B7629" s="37" t="n">
        <v>26</v>
      </c>
      <c r="C7629" s="7" t="n">
        <v>15</v>
      </c>
      <c r="D7629" s="7" t="s">
        <v>585</v>
      </c>
      <c r="E7629" s="7" t="n">
        <v>2</v>
      </c>
      <c r="F7629" s="7" t="n">
        <v>3</v>
      </c>
      <c r="G7629" s="7" t="s">
        <v>586</v>
      </c>
      <c r="H7629" s="7" t="n">
        <v>2</v>
      </c>
      <c r="I7629" s="7" t="n">
        <v>3</v>
      </c>
      <c r="J7629" s="7" t="s">
        <v>587</v>
      </c>
      <c r="K7629" s="7" t="n">
        <v>2</v>
      </c>
      <c r="L7629" s="7" t="n">
        <v>0</v>
      </c>
    </row>
    <row r="7630" spans="1:10">
      <c r="A7630" t="s">
        <v>4</v>
      </c>
      <c r="B7630" s="4" t="s">
        <v>5</v>
      </c>
    </row>
    <row r="7631" spans="1:10">
      <c r="A7631" t="n">
        <v>64153</v>
      </c>
      <c r="B7631" s="28" t="n">
        <v>28</v>
      </c>
    </row>
    <row r="7632" spans="1:10">
      <c r="A7632" t="s">
        <v>4</v>
      </c>
      <c r="B7632" s="4" t="s">
        <v>5</v>
      </c>
      <c r="C7632" s="4" t="s">
        <v>10</v>
      </c>
      <c r="D7632" s="4" t="s">
        <v>13</v>
      </c>
      <c r="E7632" s="4" t="s">
        <v>6</v>
      </c>
      <c r="F7632" s="4" t="s">
        <v>22</v>
      </c>
      <c r="G7632" s="4" t="s">
        <v>22</v>
      </c>
      <c r="H7632" s="4" t="s">
        <v>22</v>
      </c>
    </row>
    <row r="7633" spans="1:12">
      <c r="A7633" t="n">
        <v>64154</v>
      </c>
      <c r="B7633" s="47" t="n">
        <v>48</v>
      </c>
      <c r="C7633" s="7" t="n">
        <v>16</v>
      </c>
      <c r="D7633" s="7" t="n">
        <v>0</v>
      </c>
      <c r="E7633" s="7" t="s">
        <v>249</v>
      </c>
      <c r="F7633" s="7" t="n">
        <v>-1</v>
      </c>
      <c r="G7633" s="7" t="n">
        <v>1</v>
      </c>
      <c r="H7633" s="7" t="n">
        <v>0</v>
      </c>
    </row>
    <row r="7634" spans="1:12">
      <c r="A7634" t="s">
        <v>4</v>
      </c>
      <c r="B7634" s="4" t="s">
        <v>5</v>
      </c>
      <c r="C7634" s="4" t="s">
        <v>13</v>
      </c>
      <c r="D7634" s="4" t="s">
        <v>10</v>
      </c>
      <c r="E7634" s="4" t="s">
        <v>6</v>
      </c>
    </row>
    <row r="7635" spans="1:12">
      <c r="A7635" t="n">
        <v>64183</v>
      </c>
      <c r="B7635" s="36" t="n">
        <v>51</v>
      </c>
      <c r="C7635" s="7" t="n">
        <v>4</v>
      </c>
      <c r="D7635" s="7" t="n">
        <v>16</v>
      </c>
      <c r="E7635" s="7" t="s">
        <v>128</v>
      </c>
    </row>
    <row r="7636" spans="1:12">
      <c r="A7636" t="s">
        <v>4</v>
      </c>
      <c r="B7636" s="4" t="s">
        <v>5</v>
      </c>
      <c r="C7636" s="4" t="s">
        <v>10</v>
      </c>
    </row>
    <row r="7637" spans="1:12">
      <c r="A7637" t="n">
        <v>64197</v>
      </c>
      <c r="B7637" s="30" t="n">
        <v>16</v>
      </c>
      <c r="C7637" s="7" t="n">
        <v>0</v>
      </c>
    </row>
    <row r="7638" spans="1:12">
      <c r="A7638" t="s">
        <v>4</v>
      </c>
      <c r="B7638" s="4" t="s">
        <v>5</v>
      </c>
      <c r="C7638" s="4" t="s">
        <v>10</v>
      </c>
      <c r="D7638" s="4" t="s">
        <v>37</v>
      </c>
      <c r="E7638" s="4" t="s">
        <v>13</v>
      </c>
      <c r="F7638" s="4" t="s">
        <v>13</v>
      </c>
      <c r="G7638" s="4" t="s">
        <v>37</v>
      </c>
      <c r="H7638" s="4" t="s">
        <v>13</v>
      </c>
      <c r="I7638" s="4" t="s">
        <v>13</v>
      </c>
    </row>
    <row r="7639" spans="1:12">
      <c r="A7639" t="n">
        <v>64200</v>
      </c>
      <c r="B7639" s="37" t="n">
        <v>26</v>
      </c>
      <c r="C7639" s="7" t="n">
        <v>16</v>
      </c>
      <c r="D7639" s="7" t="s">
        <v>588</v>
      </c>
      <c r="E7639" s="7" t="n">
        <v>2</v>
      </c>
      <c r="F7639" s="7" t="n">
        <v>3</v>
      </c>
      <c r="G7639" s="7" t="s">
        <v>589</v>
      </c>
      <c r="H7639" s="7" t="n">
        <v>2</v>
      </c>
      <c r="I7639" s="7" t="n">
        <v>0</v>
      </c>
    </row>
    <row r="7640" spans="1:12">
      <c r="A7640" t="s">
        <v>4</v>
      </c>
      <c r="B7640" s="4" t="s">
        <v>5</v>
      </c>
    </row>
    <row r="7641" spans="1:12">
      <c r="A7641" t="n">
        <v>64324</v>
      </c>
      <c r="B7641" s="28" t="n">
        <v>28</v>
      </c>
    </row>
    <row r="7642" spans="1:12">
      <c r="A7642" t="s">
        <v>4</v>
      </c>
      <c r="B7642" s="4" t="s">
        <v>5</v>
      </c>
      <c r="C7642" s="4" t="s">
        <v>10</v>
      </c>
      <c r="D7642" s="4" t="s">
        <v>13</v>
      </c>
      <c r="E7642" s="4" t="s">
        <v>13</v>
      </c>
      <c r="F7642" s="4" t="s">
        <v>6</v>
      </c>
    </row>
    <row r="7643" spans="1:12">
      <c r="A7643" t="n">
        <v>64325</v>
      </c>
      <c r="B7643" s="53" t="n">
        <v>20</v>
      </c>
      <c r="C7643" s="7" t="n">
        <v>0</v>
      </c>
      <c r="D7643" s="7" t="n">
        <v>2</v>
      </c>
      <c r="E7643" s="7" t="n">
        <v>10</v>
      </c>
      <c r="F7643" s="7" t="s">
        <v>200</v>
      </c>
    </row>
    <row r="7644" spans="1:12">
      <c r="A7644" t="s">
        <v>4</v>
      </c>
      <c r="B7644" s="4" t="s">
        <v>5</v>
      </c>
      <c r="C7644" s="4" t="s">
        <v>13</v>
      </c>
      <c r="D7644" s="4" t="s">
        <v>10</v>
      </c>
      <c r="E7644" s="4" t="s">
        <v>6</v>
      </c>
    </row>
    <row r="7645" spans="1:12">
      <c r="A7645" t="n">
        <v>64346</v>
      </c>
      <c r="B7645" s="36" t="n">
        <v>51</v>
      </c>
      <c r="C7645" s="7" t="n">
        <v>4</v>
      </c>
      <c r="D7645" s="7" t="n">
        <v>0</v>
      </c>
      <c r="E7645" s="7" t="s">
        <v>46</v>
      </c>
    </row>
    <row r="7646" spans="1:12">
      <c r="A7646" t="s">
        <v>4</v>
      </c>
      <c r="B7646" s="4" t="s">
        <v>5</v>
      </c>
      <c r="C7646" s="4" t="s">
        <v>10</v>
      </c>
    </row>
    <row r="7647" spans="1:12">
      <c r="A7647" t="n">
        <v>64359</v>
      </c>
      <c r="B7647" s="30" t="n">
        <v>16</v>
      </c>
      <c r="C7647" s="7" t="n">
        <v>0</v>
      </c>
    </row>
    <row r="7648" spans="1:12">
      <c r="A7648" t="s">
        <v>4</v>
      </c>
      <c r="B7648" s="4" t="s">
        <v>5</v>
      </c>
      <c r="C7648" s="4" t="s">
        <v>10</v>
      </c>
      <c r="D7648" s="4" t="s">
        <v>37</v>
      </c>
      <c r="E7648" s="4" t="s">
        <v>13</v>
      </c>
      <c r="F7648" s="4" t="s">
        <v>13</v>
      </c>
      <c r="G7648" s="4" t="s">
        <v>37</v>
      </c>
      <c r="H7648" s="4" t="s">
        <v>13</v>
      </c>
      <c r="I7648" s="4" t="s">
        <v>13</v>
      </c>
      <c r="J7648" s="4" t="s">
        <v>37</v>
      </c>
      <c r="K7648" s="4" t="s">
        <v>13</v>
      </c>
      <c r="L7648" s="4" t="s">
        <v>13</v>
      </c>
    </row>
    <row r="7649" spans="1:12">
      <c r="A7649" t="n">
        <v>64362</v>
      </c>
      <c r="B7649" s="37" t="n">
        <v>26</v>
      </c>
      <c r="C7649" s="7" t="n">
        <v>0</v>
      </c>
      <c r="D7649" s="7" t="s">
        <v>590</v>
      </c>
      <c r="E7649" s="7" t="n">
        <v>2</v>
      </c>
      <c r="F7649" s="7" t="n">
        <v>3</v>
      </c>
      <c r="G7649" s="7" t="s">
        <v>591</v>
      </c>
      <c r="H7649" s="7" t="n">
        <v>2</v>
      </c>
      <c r="I7649" s="7" t="n">
        <v>3</v>
      </c>
      <c r="J7649" s="7" t="s">
        <v>592</v>
      </c>
      <c r="K7649" s="7" t="n">
        <v>2</v>
      </c>
      <c r="L7649" s="7" t="n">
        <v>0</v>
      </c>
    </row>
    <row r="7650" spans="1:12">
      <c r="A7650" t="s">
        <v>4</v>
      </c>
      <c r="B7650" s="4" t="s">
        <v>5</v>
      </c>
    </row>
    <row r="7651" spans="1:12">
      <c r="A7651" t="n">
        <v>64553</v>
      </c>
      <c r="B7651" s="28" t="n">
        <v>28</v>
      </c>
    </row>
    <row r="7652" spans="1:12">
      <c r="A7652" t="s">
        <v>4</v>
      </c>
      <c r="B7652" s="4" t="s">
        <v>5</v>
      </c>
      <c r="C7652" s="4" t="s">
        <v>13</v>
      </c>
      <c r="D7652" s="4" t="s">
        <v>10</v>
      </c>
      <c r="E7652" s="4" t="s">
        <v>6</v>
      </c>
    </row>
    <row r="7653" spans="1:12">
      <c r="A7653" t="n">
        <v>64554</v>
      </c>
      <c r="B7653" s="36" t="n">
        <v>51</v>
      </c>
      <c r="C7653" s="7" t="n">
        <v>4</v>
      </c>
      <c r="D7653" s="7" t="n">
        <v>4</v>
      </c>
      <c r="E7653" s="7" t="s">
        <v>442</v>
      </c>
    </row>
    <row r="7654" spans="1:12">
      <c r="A7654" t="s">
        <v>4</v>
      </c>
      <c r="B7654" s="4" t="s">
        <v>5</v>
      </c>
      <c r="C7654" s="4" t="s">
        <v>10</v>
      </c>
    </row>
    <row r="7655" spans="1:12">
      <c r="A7655" t="n">
        <v>64567</v>
      </c>
      <c r="B7655" s="30" t="n">
        <v>16</v>
      </c>
      <c r="C7655" s="7" t="n">
        <v>0</v>
      </c>
    </row>
    <row r="7656" spans="1:12">
      <c r="A7656" t="s">
        <v>4</v>
      </c>
      <c r="B7656" s="4" t="s">
        <v>5</v>
      </c>
      <c r="C7656" s="4" t="s">
        <v>10</v>
      </c>
      <c r="D7656" s="4" t="s">
        <v>37</v>
      </c>
      <c r="E7656" s="4" t="s">
        <v>13</v>
      </c>
      <c r="F7656" s="4" t="s">
        <v>13</v>
      </c>
    </row>
    <row r="7657" spans="1:12">
      <c r="A7657" t="n">
        <v>64570</v>
      </c>
      <c r="B7657" s="37" t="n">
        <v>26</v>
      </c>
      <c r="C7657" s="7" t="n">
        <v>4</v>
      </c>
      <c r="D7657" s="7" t="s">
        <v>593</v>
      </c>
      <c r="E7657" s="7" t="n">
        <v>2</v>
      </c>
      <c r="F7657" s="7" t="n">
        <v>0</v>
      </c>
    </row>
    <row r="7658" spans="1:12">
      <c r="A7658" t="s">
        <v>4</v>
      </c>
      <c r="B7658" s="4" t="s">
        <v>5</v>
      </c>
    </row>
    <row r="7659" spans="1:12">
      <c r="A7659" t="n">
        <v>64585</v>
      </c>
      <c r="B7659" s="28" t="n">
        <v>28</v>
      </c>
    </row>
    <row r="7660" spans="1:12">
      <c r="A7660" t="s">
        <v>4</v>
      </c>
      <c r="B7660" s="4" t="s">
        <v>5</v>
      </c>
      <c r="C7660" s="4" t="s">
        <v>13</v>
      </c>
      <c r="D7660" s="4" t="s">
        <v>10</v>
      </c>
      <c r="E7660" s="4" t="s">
        <v>6</v>
      </c>
    </row>
    <row r="7661" spans="1:12">
      <c r="A7661" t="n">
        <v>64586</v>
      </c>
      <c r="B7661" s="36" t="n">
        <v>51</v>
      </c>
      <c r="C7661" s="7" t="n">
        <v>4</v>
      </c>
      <c r="D7661" s="7" t="n">
        <v>2</v>
      </c>
      <c r="E7661" s="7" t="s">
        <v>304</v>
      </c>
    </row>
    <row r="7662" spans="1:12">
      <c r="A7662" t="s">
        <v>4</v>
      </c>
      <c r="B7662" s="4" t="s">
        <v>5</v>
      </c>
      <c r="C7662" s="4" t="s">
        <v>10</v>
      </c>
    </row>
    <row r="7663" spans="1:12">
      <c r="A7663" t="n">
        <v>64600</v>
      </c>
      <c r="B7663" s="30" t="n">
        <v>16</v>
      </c>
      <c r="C7663" s="7" t="n">
        <v>0</v>
      </c>
    </row>
    <row r="7664" spans="1:12">
      <c r="A7664" t="s">
        <v>4</v>
      </c>
      <c r="B7664" s="4" t="s">
        <v>5</v>
      </c>
      <c r="C7664" s="4" t="s">
        <v>10</v>
      </c>
      <c r="D7664" s="4" t="s">
        <v>37</v>
      </c>
      <c r="E7664" s="4" t="s">
        <v>13</v>
      </c>
      <c r="F7664" s="4" t="s">
        <v>13</v>
      </c>
    </row>
    <row r="7665" spans="1:12">
      <c r="A7665" t="n">
        <v>64603</v>
      </c>
      <c r="B7665" s="37" t="n">
        <v>26</v>
      </c>
      <c r="C7665" s="7" t="n">
        <v>2</v>
      </c>
      <c r="D7665" s="7" t="s">
        <v>594</v>
      </c>
      <c r="E7665" s="7" t="n">
        <v>2</v>
      </c>
      <c r="F7665" s="7" t="n">
        <v>0</v>
      </c>
    </row>
    <row r="7666" spans="1:12">
      <c r="A7666" t="s">
        <v>4</v>
      </c>
      <c r="B7666" s="4" t="s">
        <v>5</v>
      </c>
    </row>
    <row r="7667" spans="1:12">
      <c r="A7667" t="n">
        <v>64684</v>
      </c>
      <c r="B7667" s="28" t="n">
        <v>28</v>
      </c>
    </row>
    <row r="7668" spans="1:12">
      <c r="A7668" t="s">
        <v>4</v>
      </c>
      <c r="B7668" s="4" t="s">
        <v>5</v>
      </c>
      <c r="C7668" s="4" t="s">
        <v>13</v>
      </c>
      <c r="D7668" s="4" t="s">
        <v>10</v>
      </c>
      <c r="E7668" s="4" t="s">
        <v>6</v>
      </c>
    </row>
    <row r="7669" spans="1:12">
      <c r="A7669" t="n">
        <v>64685</v>
      </c>
      <c r="B7669" s="36" t="n">
        <v>51</v>
      </c>
      <c r="C7669" s="7" t="n">
        <v>4</v>
      </c>
      <c r="D7669" s="7" t="n">
        <v>7</v>
      </c>
      <c r="E7669" s="7" t="s">
        <v>55</v>
      </c>
    </row>
    <row r="7670" spans="1:12">
      <c r="A7670" t="s">
        <v>4</v>
      </c>
      <c r="B7670" s="4" t="s">
        <v>5</v>
      </c>
      <c r="C7670" s="4" t="s">
        <v>10</v>
      </c>
    </row>
    <row r="7671" spans="1:12">
      <c r="A7671" t="n">
        <v>64698</v>
      </c>
      <c r="B7671" s="30" t="n">
        <v>16</v>
      </c>
      <c r="C7671" s="7" t="n">
        <v>0</v>
      </c>
    </row>
    <row r="7672" spans="1:12">
      <c r="A7672" t="s">
        <v>4</v>
      </c>
      <c r="B7672" s="4" t="s">
        <v>5</v>
      </c>
      <c r="C7672" s="4" t="s">
        <v>10</v>
      </c>
      <c r="D7672" s="4" t="s">
        <v>37</v>
      </c>
      <c r="E7672" s="4" t="s">
        <v>13</v>
      </c>
      <c r="F7672" s="4" t="s">
        <v>13</v>
      </c>
    </row>
    <row r="7673" spans="1:12">
      <c r="A7673" t="n">
        <v>64701</v>
      </c>
      <c r="B7673" s="37" t="n">
        <v>26</v>
      </c>
      <c r="C7673" s="7" t="n">
        <v>7</v>
      </c>
      <c r="D7673" s="7" t="s">
        <v>595</v>
      </c>
      <c r="E7673" s="7" t="n">
        <v>2</v>
      </c>
      <c r="F7673" s="7" t="n">
        <v>0</v>
      </c>
    </row>
    <row r="7674" spans="1:12">
      <c r="A7674" t="s">
        <v>4</v>
      </c>
      <c r="B7674" s="4" t="s">
        <v>5</v>
      </c>
    </row>
    <row r="7675" spans="1:12">
      <c r="A7675" t="n">
        <v>64736</v>
      </c>
      <c r="B7675" s="28" t="n">
        <v>28</v>
      </c>
    </row>
    <row r="7676" spans="1:12">
      <c r="A7676" t="s">
        <v>4</v>
      </c>
      <c r="B7676" s="4" t="s">
        <v>5</v>
      </c>
      <c r="C7676" s="4" t="s">
        <v>13</v>
      </c>
      <c r="D7676" s="4" t="s">
        <v>10</v>
      </c>
      <c r="E7676" s="4" t="s">
        <v>6</v>
      </c>
    </row>
    <row r="7677" spans="1:12">
      <c r="A7677" t="n">
        <v>64737</v>
      </c>
      <c r="B7677" s="36" t="n">
        <v>51</v>
      </c>
      <c r="C7677" s="7" t="n">
        <v>4</v>
      </c>
      <c r="D7677" s="7" t="n">
        <v>7032</v>
      </c>
      <c r="E7677" s="7" t="s">
        <v>113</v>
      </c>
    </row>
    <row r="7678" spans="1:12">
      <c r="A7678" t="s">
        <v>4</v>
      </c>
      <c r="B7678" s="4" t="s">
        <v>5</v>
      </c>
      <c r="C7678" s="4" t="s">
        <v>10</v>
      </c>
    </row>
    <row r="7679" spans="1:12">
      <c r="A7679" t="n">
        <v>64751</v>
      </c>
      <c r="B7679" s="30" t="n">
        <v>16</v>
      </c>
      <c r="C7679" s="7" t="n">
        <v>0</v>
      </c>
    </row>
    <row r="7680" spans="1:12">
      <c r="A7680" t="s">
        <v>4</v>
      </c>
      <c r="B7680" s="4" t="s">
        <v>5</v>
      </c>
      <c r="C7680" s="4" t="s">
        <v>10</v>
      </c>
      <c r="D7680" s="4" t="s">
        <v>37</v>
      </c>
      <c r="E7680" s="4" t="s">
        <v>13</v>
      </c>
      <c r="F7680" s="4" t="s">
        <v>13</v>
      </c>
      <c r="G7680" s="4" t="s">
        <v>37</v>
      </c>
      <c r="H7680" s="4" t="s">
        <v>13</v>
      </c>
      <c r="I7680" s="4" t="s">
        <v>13</v>
      </c>
      <c r="J7680" s="4" t="s">
        <v>37</v>
      </c>
      <c r="K7680" s="4" t="s">
        <v>13</v>
      </c>
      <c r="L7680" s="4" t="s">
        <v>13</v>
      </c>
    </row>
    <row r="7681" spans="1:12">
      <c r="A7681" t="n">
        <v>64754</v>
      </c>
      <c r="B7681" s="37" t="n">
        <v>26</v>
      </c>
      <c r="C7681" s="7" t="n">
        <v>7032</v>
      </c>
      <c r="D7681" s="7" t="s">
        <v>596</v>
      </c>
      <c r="E7681" s="7" t="n">
        <v>2</v>
      </c>
      <c r="F7681" s="7" t="n">
        <v>3</v>
      </c>
      <c r="G7681" s="7" t="s">
        <v>597</v>
      </c>
      <c r="H7681" s="7" t="n">
        <v>2</v>
      </c>
      <c r="I7681" s="7" t="n">
        <v>3</v>
      </c>
      <c r="J7681" s="7" t="s">
        <v>598</v>
      </c>
      <c r="K7681" s="7" t="n">
        <v>2</v>
      </c>
      <c r="L7681" s="7" t="n">
        <v>0</v>
      </c>
    </row>
    <row r="7682" spans="1:12">
      <c r="A7682" t="s">
        <v>4</v>
      </c>
      <c r="B7682" s="4" t="s">
        <v>5</v>
      </c>
    </row>
    <row r="7683" spans="1:12">
      <c r="A7683" t="n">
        <v>64895</v>
      </c>
      <c r="B7683" s="28" t="n">
        <v>28</v>
      </c>
    </row>
    <row r="7684" spans="1:12">
      <c r="A7684" t="s">
        <v>4</v>
      </c>
      <c r="B7684" s="4" t="s">
        <v>5</v>
      </c>
      <c r="C7684" s="4" t="s">
        <v>13</v>
      </c>
      <c r="D7684" s="4" t="s">
        <v>10</v>
      </c>
      <c r="E7684" s="4" t="s">
        <v>22</v>
      </c>
    </row>
    <row r="7685" spans="1:12">
      <c r="A7685" t="n">
        <v>64896</v>
      </c>
      <c r="B7685" s="34" t="n">
        <v>58</v>
      </c>
      <c r="C7685" s="7" t="n">
        <v>0</v>
      </c>
      <c r="D7685" s="7" t="n">
        <v>1000</v>
      </c>
      <c r="E7685" s="7" t="n">
        <v>1</v>
      </c>
    </row>
    <row r="7686" spans="1:12">
      <c r="A7686" t="s">
        <v>4</v>
      </c>
      <c r="B7686" s="4" t="s">
        <v>5</v>
      </c>
      <c r="C7686" s="4" t="s">
        <v>13</v>
      </c>
      <c r="D7686" s="4" t="s">
        <v>10</v>
      </c>
    </row>
    <row r="7687" spans="1:12">
      <c r="A7687" t="n">
        <v>64904</v>
      </c>
      <c r="B7687" s="34" t="n">
        <v>58</v>
      </c>
      <c r="C7687" s="7" t="n">
        <v>255</v>
      </c>
      <c r="D7687" s="7" t="n">
        <v>0</v>
      </c>
    </row>
    <row r="7688" spans="1:12">
      <c r="A7688" t="s">
        <v>4</v>
      </c>
      <c r="B7688" s="4" t="s">
        <v>5</v>
      </c>
      <c r="C7688" s="4" t="s">
        <v>13</v>
      </c>
      <c r="D7688" s="4" t="s">
        <v>10</v>
      </c>
      <c r="E7688" s="4" t="s">
        <v>22</v>
      </c>
      <c r="F7688" s="4" t="s">
        <v>10</v>
      </c>
      <c r="G7688" s="4" t="s">
        <v>9</v>
      </c>
      <c r="H7688" s="4" t="s">
        <v>9</v>
      </c>
      <c r="I7688" s="4" t="s">
        <v>10</v>
      </c>
      <c r="J7688" s="4" t="s">
        <v>10</v>
      </c>
      <c r="K7688" s="4" t="s">
        <v>9</v>
      </c>
      <c r="L7688" s="4" t="s">
        <v>9</v>
      </c>
      <c r="M7688" s="4" t="s">
        <v>9</v>
      </c>
      <c r="N7688" s="4" t="s">
        <v>9</v>
      </c>
      <c r="O7688" s="4" t="s">
        <v>6</v>
      </c>
    </row>
    <row r="7689" spans="1:12">
      <c r="A7689" t="n">
        <v>64908</v>
      </c>
      <c r="B7689" s="59" t="n">
        <v>50</v>
      </c>
      <c r="C7689" s="7" t="n">
        <v>0</v>
      </c>
      <c r="D7689" s="7" t="n">
        <v>12105</v>
      </c>
      <c r="E7689" s="7" t="n">
        <v>1</v>
      </c>
      <c r="F7689" s="7" t="n">
        <v>0</v>
      </c>
      <c r="G7689" s="7" t="n">
        <v>0</v>
      </c>
      <c r="H7689" s="7" t="n">
        <v>0</v>
      </c>
      <c r="I7689" s="7" t="n">
        <v>0</v>
      </c>
      <c r="J7689" s="7" t="n">
        <v>65533</v>
      </c>
      <c r="K7689" s="7" t="n">
        <v>0</v>
      </c>
      <c r="L7689" s="7" t="n">
        <v>0</v>
      </c>
      <c r="M7689" s="7" t="n">
        <v>0</v>
      </c>
      <c r="N7689" s="7" t="n">
        <v>0</v>
      </c>
      <c r="O7689" s="7" t="s">
        <v>12</v>
      </c>
    </row>
    <row r="7690" spans="1:12">
      <c r="A7690" t="s">
        <v>4</v>
      </c>
      <c r="B7690" s="4" t="s">
        <v>5</v>
      </c>
      <c r="C7690" s="4" t="s">
        <v>13</v>
      </c>
      <c r="D7690" s="4" t="s">
        <v>10</v>
      </c>
      <c r="E7690" s="4" t="s">
        <v>10</v>
      </c>
      <c r="F7690" s="4" t="s">
        <v>10</v>
      </c>
      <c r="G7690" s="4" t="s">
        <v>10</v>
      </c>
      <c r="H7690" s="4" t="s">
        <v>13</v>
      </c>
    </row>
    <row r="7691" spans="1:12">
      <c r="A7691" t="n">
        <v>64947</v>
      </c>
      <c r="B7691" s="26" t="n">
        <v>25</v>
      </c>
      <c r="C7691" s="7" t="n">
        <v>5</v>
      </c>
      <c r="D7691" s="7" t="n">
        <v>65535</v>
      </c>
      <c r="E7691" s="7" t="n">
        <v>500</v>
      </c>
      <c r="F7691" s="7" t="n">
        <v>800</v>
      </c>
      <c r="G7691" s="7" t="n">
        <v>140</v>
      </c>
      <c r="H7691" s="7" t="n">
        <v>0</v>
      </c>
    </row>
    <row r="7692" spans="1:12">
      <c r="A7692" t="s">
        <v>4</v>
      </c>
      <c r="B7692" s="4" t="s">
        <v>5</v>
      </c>
      <c r="C7692" s="4" t="s">
        <v>10</v>
      </c>
      <c r="D7692" s="4" t="s">
        <v>13</v>
      </c>
      <c r="E7692" s="4" t="s">
        <v>37</v>
      </c>
      <c r="F7692" s="4" t="s">
        <v>13</v>
      </c>
      <c r="G7692" s="4" t="s">
        <v>13</v>
      </c>
    </row>
    <row r="7693" spans="1:12">
      <c r="A7693" t="n">
        <v>64958</v>
      </c>
      <c r="B7693" s="27" t="n">
        <v>24</v>
      </c>
      <c r="C7693" s="7" t="n">
        <v>65533</v>
      </c>
      <c r="D7693" s="7" t="n">
        <v>11</v>
      </c>
      <c r="E7693" s="7" t="s">
        <v>599</v>
      </c>
      <c r="F7693" s="7" t="n">
        <v>2</v>
      </c>
      <c r="G7693" s="7" t="n">
        <v>0</v>
      </c>
    </row>
    <row r="7694" spans="1:12">
      <c r="A7694" t="s">
        <v>4</v>
      </c>
      <c r="B7694" s="4" t="s">
        <v>5</v>
      </c>
    </row>
    <row r="7695" spans="1:12">
      <c r="A7695" t="n">
        <v>65045</v>
      </c>
      <c r="B7695" s="28" t="n">
        <v>28</v>
      </c>
    </row>
    <row r="7696" spans="1:12">
      <c r="A7696" t="s">
        <v>4</v>
      </c>
      <c r="B7696" s="4" t="s">
        <v>5</v>
      </c>
      <c r="C7696" s="4" t="s">
        <v>10</v>
      </c>
      <c r="D7696" s="4" t="s">
        <v>13</v>
      </c>
      <c r="E7696" s="4" t="s">
        <v>37</v>
      </c>
      <c r="F7696" s="4" t="s">
        <v>13</v>
      </c>
      <c r="G7696" s="4" t="s">
        <v>13</v>
      </c>
    </row>
    <row r="7697" spans="1:15">
      <c r="A7697" t="n">
        <v>65046</v>
      </c>
      <c r="B7697" s="27" t="n">
        <v>24</v>
      </c>
      <c r="C7697" s="7" t="n">
        <v>65533</v>
      </c>
      <c r="D7697" s="7" t="n">
        <v>11</v>
      </c>
      <c r="E7697" s="7" t="s">
        <v>600</v>
      </c>
      <c r="F7697" s="7" t="n">
        <v>2</v>
      </c>
      <c r="G7697" s="7" t="n">
        <v>0</v>
      </c>
    </row>
    <row r="7698" spans="1:15">
      <c r="A7698" t="s">
        <v>4</v>
      </c>
      <c r="B7698" s="4" t="s">
        <v>5</v>
      </c>
    </row>
    <row r="7699" spans="1:15">
      <c r="A7699" t="n">
        <v>65143</v>
      </c>
      <c r="B7699" s="28" t="n">
        <v>28</v>
      </c>
    </row>
    <row r="7700" spans="1:15">
      <c r="A7700" t="s">
        <v>4</v>
      </c>
      <c r="B7700" s="4" t="s">
        <v>5</v>
      </c>
      <c r="C7700" s="4" t="s">
        <v>10</v>
      </c>
      <c r="D7700" s="4" t="s">
        <v>13</v>
      </c>
      <c r="E7700" s="4" t="s">
        <v>37</v>
      </c>
      <c r="F7700" s="4" t="s">
        <v>13</v>
      </c>
      <c r="G7700" s="4" t="s">
        <v>13</v>
      </c>
    </row>
    <row r="7701" spans="1:15">
      <c r="A7701" t="n">
        <v>65144</v>
      </c>
      <c r="B7701" s="27" t="n">
        <v>24</v>
      </c>
      <c r="C7701" s="7" t="n">
        <v>65533</v>
      </c>
      <c r="D7701" s="7" t="n">
        <v>11</v>
      </c>
      <c r="E7701" s="7" t="s">
        <v>601</v>
      </c>
      <c r="F7701" s="7" t="n">
        <v>2</v>
      </c>
      <c r="G7701" s="7" t="n">
        <v>0</v>
      </c>
    </row>
    <row r="7702" spans="1:15">
      <c r="A7702" t="s">
        <v>4</v>
      </c>
      <c r="B7702" s="4" t="s">
        <v>5</v>
      </c>
    </row>
    <row r="7703" spans="1:15">
      <c r="A7703" t="n">
        <v>65240</v>
      </c>
      <c r="B7703" s="28" t="n">
        <v>28</v>
      </c>
    </row>
    <row r="7704" spans="1:15">
      <c r="A7704" t="s">
        <v>4</v>
      </c>
      <c r="B7704" s="4" t="s">
        <v>5</v>
      </c>
      <c r="C7704" s="4" t="s">
        <v>13</v>
      </c>
    </row>
    <row r="7705" spans="1:15">
      <c r="A7705" t="n">
        <v>65241</v>
      </c>
      <c r="B7705" s="29" t="n">
        <v>27</v>
      </c>
      <c r="C7705" s="7" t="n">
        <v>0</v>
      </c>
    </row>
    <row r="7706" spans="1:15">
      <c r="A7706" t="s">
        <v>4</v>
      </c>
      <c r="B7706" s="4" t="s">
        <v>5</v>
      </c>
      <c r="C7706" s="4" t="s">
        <v>13</v>
      </c>
    </row>
    <row r="7707" spans="1:15">
      <c r="A7707" t="n">
        <v>65243</v>
      </c>
      <c r="B7707" s="29" t="n">
        <v>27</v>
      </c>
      <c r="C7707" s="7" t="n">
        <v>1</v>
      </c>
    </row>
    <row r="7708" spans="1:15">
      <c r="A7708" t="s">
        <v>4</v>
      </c>
      <c r="B7708" s="4" t="s">
        <v>5</v>
      </c>
      <c r="C7708" s="4" t="s">
        <v>13</v>
      </c>
      <c r="D7708" s="4" t="s">
        <v>10</v>
      </c>
      <c r="E7708" s="4" t="s">
        <v>10</v>
      </c>
      <c r="F7708" s="4" t="s">
        <v>10</v>
      </c>
      <c r="G7708" s="4" t="s">
        <v>10</v>
      </c>
      <c r="H7708" s="4" t="s">
        <v>13</v>
      </c>
    </row>
    <row r="7709" spans="1:15">
      <c r="A7709" t="n">
        <v>65245</v>
      </c>
      <c r="B7709" s="26" t="n">
        <v>25</v>
      </c>
      <c r="C7709" s="7" t="n">
        <v>5</v>
      </c>
      <c r="D7709" s="7" t="n">
        <v>65535</v>
      </c>
      <c r="E7709" s="7" t="n">
        <v>65535</v>
      </c>
      <c r="F7709" s="7" t="n">
        <v>65535</v>
      </c>
      <c r="G7709" s="7" t="n">
        <v>65535</v>
      </c>
      <c r="H7709" s="7" t="n">
        <v>0</v>
      </c>
    </row>
    <row r="7710" spans="1:15">
      <c r="A7710" t="s">
        <v>4</v>
      </c>
      <c r="B7710" s="4" t="s">
        <v>5</v>
      </c>
      <c r="C7710" s="4" t="s">
        <v>13</v>
      </c>
    </row>
    <row r="7711" spans="1:15">
      <c r="A7711" t="n">
        <v>65256</v>
      </c>
      <c r="B7711" s="82" t="n">
        <v>78</v>
      </c>
      <c r="C7711" s="7" t="n">
        <v>255</v>
      </c>
    </row>
    <row r="7712" spans="1:15">
      <c r="A7712" t="s">
        <v>4</v>
      </c>
      <c r="B7712" s="4" t="s">
        <v>5</v>
      </c>
      <c r="C7712" s="4" t="s">
        <v>13</v>
      </c>
      <c r="D7712" s="4" t="s">
        <v>10</v>
      </c>
      <c r="E7712" s="4" t="s">
        <v>13</v>
      </c>
    </row>
    <row r="7713" spans="1:8">
      <c r="A7713" t="n">
        <v>65258</v>
      </c>
      <c r="B7713" s="11" t="n">
        <v>39</v>
      </c>
      <c r="C7713" s="7" t="n">
        <v>11</v>
      </c>
      <c r="D7713" s="7" t="n">
        <v>65533</v>
      </c>
      <c r="E7713" s="7" t="n">
        <v>203</v>
      </c>
    </row>
    <row r="7714" spans="1:8">
      <c r="A7714" t="s">
        <v>4</v>
      </c>
      <c r="B7714" s="4" t="s">
        <v>5</v>
      </c>
      <c r="C7714" s="4" t="s">
        <v>13</v>
      </c>
      <c r="D7714" s="4" t="s">
        <v>10</v>
      </c>
      <c r="E7714" s="4" t="s">
        <v>13</v>
      </c>
    </row>
    <row r="7715" spans="1:8">
      <c r="A7715" t="n">
        <v>65263</v>
      </c>
      <c r="B7715" s="46" t="n">
        <v>36</v>
      </c>
      <c r="C7715" s="7" t="n">
        <v>9</v>
      </c>
      <c r="D7715" s="7" t="n">
        <v>4</v>
      </c>
      <c r="E7715" s="7" t="n">
        <v>0</v>
      </c>
    </row>
    <row r="7716" spans="1:8">
      <c r="A7716" t="s">
        <v>4</v>
      </c>
      <c r="B7716" s="4" t="s">
        <v>5</v>
      </c>
      <c r="C7716" s="4" t="s">
        <v>13</v>
      </c>
      <c r="D7716" s="4" t="s">
        <v>10</v>
      </c>
      <c r="E7716" s="4" t="s">
        <v>13</v>
      </c>
    </row>
    <row r="7717" spans="1:8">
      <c r="A7717" t="n">
        <v>65268</v>
      </c>
      <c r="B7717" s="46" t="n">
        <v>36</v>
      </c>
      <c r="C7717" s="7" t="n">
        <v>9</v>
      </c>
      <c r="D7717" s="7" t="n">
        <v>0</v>
      </c>
      <c r="E7717" s="7" t="n">
        <v>0</v>
      </c>
    </row>
    <row r="7718" spans="1:8">
      <c r="A7718" t="s">
        <v>4</v>
      </c>
      <c r="B7718" s="4" t="s">
        <v>5</v>
      </c>
      <c r="C7718" s="4" t="s">
        <v>13</v>
      </c>
      <c r="D7718" s="4" t="s">
        <v>10</v>
      </c>
      <c r="E7718" s="4" t="s">
        <v>13</v>
      </c>
    </row>
    <row r="7719" spans="1:8">
      <c r="A7719" t="n">
        <v>65273</v>
      </c>
      <c r="B7719" s="46" t="n">
        <v>36</v>
      </c>
      <c r="C7719" s="7" t="n">
        <v>9</v>
      </c>
      <c r="D7719" s="7" t="n">
        <v>2</v>
      </c>
      <c r="E7719" s="7" t="n">
        <v>0</v>
      </c>
    </row>
    <row r="7720" spans="1:8">
      <c r="A7720" t="s">
        <v>4</v>
      </c>
      <c r="B7720" s="4" t="s">
        <v>5</v>
      </c>
      <c r="C7720" s="4" t="s">
        <v>13</v>
      </c>
      <c r="D7720" s="4" t="s">
        <v>10</v>
      </c>
      <c r="E7720" s="4" t="s">
        <v>13</v>
      </c>
    </row>
    <row r="7721" spans="1:8">
      <c r="A7721" t="n">
        <v>65278</v>
      </c>
      <c r="B7721" s="46" t="n">
        <v>36</v>
      </c>
      <c r="C7721" s="7" t="n">
        <v>9</v>
      </c>
      <c r="D7721" s="7" t="n">
        <v>16</v>
      </c>
      <c r="E7721" s="7" t="n">
        <v>0</v>
      </c>
    </row>
    <row r="7722" spans="1:8">
      <c r="A7722" t="s">
        <v>4</v>
      </c>
      <c r="B7722" s="4" t="s">
        <v>5</v>
      </c>
      <c r="C7722" s="4" t="s">
        <v>13</v>
      </c>
      <c r="D7722" s="4" t="s">
        <v>10</v>
      </c>
    </row>
    <row r="7723" spans="1:8">
      <c r="A7723" t="n">
        <v>65283</v>
      </c>
      <c r="B7723" s="10" t="n">
        <v>162</v>
      </c>
      <c r="C7723" s="7" t="n">
        <v>1</v>
      </c>
      <c r="D7723" s="7" t="n">
        <v>0</v>
      </c>
    </row>
    <row r="7724" spans="1:8">
      <c r="A7724" t="s">
        <v>4</v>
      </c>
      <c r="B7724" s="4" t="s">
        <v>5</v>
      </c>
    </row>
    <row r="7725" spans="1:8">
      <c r="A7725" t="n">
        <v>65287</v>
      </c>
      <c r="B7725" s="5" t="n">
        <v>1</v>
      </c>
    </row>
    <row r="7726" spans="1:8" s="3" customFormat="1" customHeight="0">
      <c r="A7726" s="3" t="s">
        <v>2</v>
      </c>
      <c r="B7726" s="3" t="s">
        <v>602</v>
      </c>
    </row>
    <row r="7727" spans="1:8">
      <c r="A7727" t="s">
        <v>4</v>
      </c>
      <c r="B7727" s="4" t="s">
        <v>5</v>
      </c>
      <c r="C7727" s="4" t="s">
        <v>13</v>
      </c>
      <c r="D7727" s="4" t="s">
        <v>13</v>
      </c>
      <c r="E7727" s="4" t="s">
        <v>13</v>
      </c>
      <c r="F7727" s="4" t="s">
        <v>13</v>
      </c>
    </row>
    <row r="7728" spans="1:8">
      <c r="A7728" t="n">
        <v>65288</v>
      </c>
      <c r="B7728" s="8" t="n">
        <v>14</v>
      </c>
      <c r="C7728" s="7" t="n">
        <v>2</v>
      </c>
      <c r="D7728" s="7" t="n">
        <v>0</v>
      </c>
      <c r="E7728" s="7" t="n">
        <v>0</v>
      </c>
      <c r="F7728" s="7" t="n">
        <v>0</v>
      </c>
    </row>
    <row r="7729" spans="1:6">
      <c r="A7729" t="s">
        <v>4</v>
      </c>
      <c r="B7729" s="4" t="s">
        <v>5</v>
      </c>
      <c r="C7729" s="4" t="s">
        <v>13</v>
      </c>
      <c r="D7729" s="17" t="s">
        <v>24</v>
      </c>
      <c r="E7729" s="4" t="s">
        <v>5</v>
      </c>
      <c r="F7729" s="4" t="s">
        <v>13</v>
      </c>
      <c r="G7729" s="4" t="s">
        <v>10</v>
      </c>
      <c r="H7729" s="17" t="s">
        <v>25</v>
      </c>
      <c r="I7729" s="4" t="s">
        <v>13</v>
      </c>
      <c r="J7729" s="4" t="s">
        <v>9</v>
      </c>
      <c r="K7729" s="4" t="s">
        <v>13</v>
      </c>
      <c r="L7729" s="4" t="s">
        <v>13</v>
      </c>
      <c r="M7729" s="17" t="s">
        <v>24</v>
      </c>
      <c r="N7729" s="4" t="s">
        <v>5</v>
      </c>
      <c r="O7729" s="4" t="s">
        <v>13</v>
      </c>
      <c r="P7729" s="4" t="s">
        <v>10</v>
      </c>
      <c r="Q7729" s="17" t="s">
        <v>25</v>
      </c>
      <c r="R7729" s="4" t="s">
        <v>13</v>
      </c>
      <c r="S7729" s="4" t="s">
        <v>9</v>
      </c>
      <c r="T7729" s="4" t="s">
        <v>13</v>
      </c>
      <c r="U7729" s="4" t="s">
        <v>13</v>
      </c>
      <c r="V7729" s="4" t="s">
        <v>13</v>
      </c>
      <c r="W7729" s="4" t="s">
        <v>26</v>
      </c>
    </row>
    <row r="7730" spans="1:6">
      <c r="A7730" t="n">
        <v>65293</v>
      </c>
      <c r="B7730" s="16" t="n">
        <v>5</v>
      </c>
      <c r="C7730" s="7" t="n">
        <v>28</v>
      </c>
      <c r="D7730" s="17" t="s">
        <v>3</v>
      </c>
      <c r="E7730" s="10" t="n">
        <v>162</v>
      </c>
      <c r="F7730" s="7" t="n">
        <v>3</v>
      </c>
      <c r="G7730" s="7" t="n">
        <v>4153</v>
      </c>
      <c r="H7730" s="17" t="s">
        <v>3</v>
      </c>
      <c r="I7730" s="7" t="n">
        <v>0</v>
      </c>
      <c r="J7730" s="7" t="n">
        <v>1</v>
      </c>
      <c r="K7730" s="7" t="n">
        <v>2</v>
      </c>
      <c r="L7730" s="7" t="n">
        <v>28</v>
      </c>
      <c r="M7730" s="17" t="s">
        <v>3</v>
      </c>
      <c r="N7730" s="10" t="n">
        <v>162</v>
      </c>
      <c r="O7730" s="7" t="n">
        <v>3</v>
      </c>
      <c r="P7730" s="7" t="n">
        <v>4153</v>
      </c>
      <c r="Q7730" s="17" t="s">
        <v>3</v>
      </c>
      <c r="R7730" s="7" t="n">
        <v>0</v>
      </c>
      <c r="S7730" s="7" t="n">
        <v>2</v>
      </c>
      <c r="T7730" s="7" t="n">
        <v>2</v>
      </c>
      <c r="U7730" s="7" t="n">
        <v>11</v>
      </c>
      <c r="V7730" s="7" t="n">
        <v>1</v>
      </c>
      <c r="W7730" s="19" t="n">
        <f t="normal" ca="1">A7734</f>
        <v>0</v>
      </c>
    </row>
    <row r="7731" spans="1:6">
      <c r="A7731" t="s">
        <v>4</v>
      </c>
      <c r="B7731" s="4" t="s">
        <v>5</v>
      </c>
      <c r="C7731" s="4" t="s">
        <v>13</v>
      </c>
      <c r="D7731" s="4" t="s">
        <v>10</v>
      </c>
      <c r="E7731" s="4" t="s">
        <v>22</v>
      </c>
    </row>
    <row r="7732" spans="1:6">
      <c r="A7732" t="n">
        <v>65322</v>
      </c>
      <c r="B7732" s="34" t="n">
        <v>58</v>
      </c>
      <c r="C7732" s="7" t="n">
        <v>0</v>
      </c>
      <c r="D7732" s="7" t="n">
        <v>0</v>
      </c>
      <c r="E7732" s="7" t="n">
        <v>1</v>
      </c>
    </row>
    <row r="7733" spans="1:6">
      <c r="A7733" t="s">
        <v>4</v>
      </c>
      <c r="B7733" s="4" t="s">
        <v>5</v>
      </c>
      <c r="C7733" s="4" t="s">
        <v>13</v>
      </c>
      <c r="D7733" s="17" t="s">
        <v>24</v>
      </c>
      <c r="E7733" s="4" t="s">
        <v>5</v>
      </c>
      <c r="F7733" s="4" t="s">
        <v>13</v>
      </c>
      <c r="G7733" s="4" t="s">
        <v>10</v>
      </c>
      <c r="H7733" s="17" t="s">
        <v>25</v>
      </c>
      <c r="I7733" s="4" t="s">
        <v>13</v>
      </c>
      <c r="J7733" s="4" t="s">
        <v>9</v>
      </c>
      <c r="K7733" s="4" t="s">
        <v>13</v>
      </c>
      <c r="L7733" s="4" t="s">
        <v>13</v>
      </c>
      <c r="M7733" s="17" t="s">
        <v>24</v>
      </c>
      <c r="N7733" s="4" t="s">
        <v>5</v>
      </c>
      <c r="O7733" s="4" t="s">
        <v>13</v>
      </c>
      <c r="P7733" s="4" t="s">
        <v>10</v>
      </c>
      <c r="Q7733" s="17" t="s">
        <v>25</v>
      </c>
      <c r="R7733" s="4" t="s">
        <v>13</v>
      </c>
      <c r="S7733" s="4" t="s">
        <v>9</v>
      </c>
      <c r="T7733" s="4" t="s">
        <v>13</v>
      </c>
      <c r="U7733" s="4" t="s">
        <v>13</v>
      </c>
      <c r="V7733" s="4" t="s">
        <v>13</v>
      </c>
      <c r="W7733" s="4" t="s">
        <v>26</v>
      </c>
    </row>
    <row r="7734" spans="1:6">
      <c r="A7734" t="n">
        <v>65330</v>
      </c>
      <c r="B7734" s="16" t="n">
        <v>5</v>
      </c>
      <c r="C7734" s="7" t="n">
        <v>28</v>
      </c>
      <c r="D7734" s="17" t="s">
        <v>3</v>
      </c>
      <c r="E7734" s="10" t="n">
        <v>162</v>
      </c>
      <c r="F7734" s="7" t="n">
        <v>3</v>
      </c>
      <c r="G7734" s="7" t="n">
        <v>4153</v>
      </c>
      <c r="H7734" s="17" t="s">
        <v>3</v>
      </c>
      <c r="I7734" s="7" t="n">
        <v>0</v>
      </c>
      <c r="J7734" s="7" t="n">
        <v>1</v>
      </c>
      <c r="K7734" s="7" t="n">
        <v>3</v>
      </c>
      <c r="L7734" s="7" t="n">
        <v>28</v>
      </c>
      <c r="M7734" s="17" t="s">
        <v>3</v>
      </c>
      <c r="N7734" s="10" t="n">
        <v>162</v>
      </c>
      <c r="O7734" s="7" t="n">
        <v>3</v>
      </c>
      <c r="P7734" s="7" t="n">
        <v>4153</v>
      </c>
      <c r="Q7734" s="17" t="s">
        <v>3</v>
      </c>
      <c r="R7734" s="7" t="n">
        <v>0</v>
      </c>
      <c r="S7734" s="7" t="n">
        <v>2</v>
      </c>
      <c r="T7734" s="7" t="n">
        <v>3</v>
      </c>
      <c r="U7734" s="7" t="n">
        <v>9</v>
      </c>
      <c r="V7734" s="7" t="n">
        <v>1</v>
      </c>
      <c r="W7734" s="19" t="n">
        <f t="normal" ca="1">A7744</f>
        <v>0</v>
      </c>
    </row>
    <row r="7735" spans="1:6">
      <c r="A7735" t="s">
        <v>4</v>
      </c>
      <c r="B7735" s="4" t="s">
        <v>5</v>
      </c>
      <c r="C7735" s="4" t="s">
        <v>13</v>
      </c>
      <c r="D7735" s="17" t="s">
        <v>24</v>
      </c>
      <c r="E7735" s="4" t="s">
        <v>5</v>
      </c>
      <c r="F7735" s="4" t="s">
        <v>10</v>
      </c>
      <c r="G7735" s="4" t="s">
        <v>13</v>
      </c>
      <c r="H7735" s="4" t="s">
        <v>13</v>
      </c>
      <c r="I7735" s="4" t="s">
        <v>6</v>
      </c>
      <c r="J7735" s="17" t="s">
        <v>25</v>
      </c>
      <c r="K7735" s="4" t="s">
        <v>13</v>
      </c>
      <c r="L7735" s="4" t="s">
        <v>13</v>
      </c>
      <c r="M7735" s="17" t="s">
        <v>24</v>
      </c>
      <c r="N7735" s="4" t="s">
        <v>5</v>
      </c>
      <c r="O7735" s="4" t="s">
        <v>13</v>
      </c>
      <c r="P7735" s="17" t="s">
        <v>25</v>
      </c>
      <c r="Q7735" s="4" t="s">
        <v>13</v>
      </c>
      <c r="R7735" s="4" t="s">
        <v>9</v>
      </c>
      <c r="S7735" s="4" t="s">
        <v>13</v>
      </c>
      <c r="T7735" s="4" t="s">
        <v>13</v>
      </c>
      <c r="U7735" s="4" t="s">
        <v>13</v>
      </c>
      <c r="V7735" s="17" t="s">
        <v>24</v>
      </c>
      <c r="W7735" s="4" t="s">
        <v>5</v>
      </c>
      <c r="X7735" s="4" t="s">
        <v>13</v>
      </c>
      <c r="Y7735" s="17" t="s">
        <v>25</v>
      </c>
      <c r="Z7735" s="4" t="s">
        <v>13</v>
      </c>
      <c r="AA7735" s="4" t="s">
        <v>9</v>
      </c>
      <c r="AB7735" s="4" t="s">
        <v>13</v>
      </c>
      <c r="AC7735" s="4" t="s">
        <v>13</v>
      </c>
      <c r="AD7735" s="4" t="s">
        <v>13</v>
      </c>
      <c r="AE7735" s="4" t="s">
        <v>26</v>
      </c>
    </row>
    <row r="7736" spans="1:6">
      <c r="A7736" t="n">
        <v>65359</v>
      </c>
      <c r="B7736" s="16" t="n">
        <v>5</v>
      </c>
      <c r="C7736" s="7" t="n">
        <v>28</v>
      </c>
      <c r="D7736" s="17" t="s">
        <v>3</v>
      </c>
      <c r="E7736" s="49" t="n">
        <v>47</v>
      </c>
      <c r="F7736" s="7" t="n">
        <v>61456</v>
      </c>
      <c r="G7736" s="7" t="n">
        <v>2</v>
      </c>
      <c r="H7736" s="7" t="n">
        <v>0</v>
      </c>
      <c r="I7736" s="7" t="s">
        <v>87</v>
      </c>
      <c r="J7736" s="17" t="s">
        <v>3</v>
      </c>
      <c r="K7736" s="7" t="n">
        <v>8</v>
      </c>
      <c r="L7736" s="7" t="n">
        <v>28</v>
      </c>
      <c r="M7736" s="17" t="s">
        <v>3</v>
      </c>
      <c r="N7736" s="12" t="n">
        <v>74</v>
      </c>
      <c r="O7736" s="7" t="n">
        <v>65</v>
      </c>
      <c r="P7736" s="17" t="s">
        <v>3</v>
      </c>
      <c r="Q7736" s="7" t="n">
        <v>0</v>
      </c>
      <c r="R7736" s="7" t="n">
        <v>1</v>
      </c>
      <c r="S7736" s="7" t="n">
        <v>3</v>
      </c>
      <c r="T7736" s="7" t="n">
        <v>9</v>
      </c>
      <c r="U7736" s="7" t="n">
        <v>28</v>
      </c>
      <c r="V7736" s="17" t="s">
        <v>3</v>
      </c>
      <c r="W7736" s="12" t="n">
        <v>74</v>
      </c>
      <c r="X7736" s="7" t="n">
        <v>65</v>
      </c>
      <c r="Y7736" s="17" t="s">
        <v>3</v>
      </c>
      <c r="Z7736" s="7" t="n">
        <v>0</v>
      </c>
      <c r="AA7736" s="7" t="n">
        <v>2</v>
      </c>
      <c r="AB7736" s="7" t="n">
        <v>3</v>
      </c>
      <c r="AC7736" s="7" t="n">
        <v>9</v>
      </c>
      <c r="AD7736" s="7" t="n">
        <v>1</v>
      </c>
      <c r="AE7736" s="19" t="n">
        <f t="normal" ca="1">A7740</f>
        <v>0</v>
      </c>
    </row>
    <row r="7737" spans="1:6">
      <c r="A7737" t="s">
        <v>4</v>
      </c>
      <c r="B7737" s="4" t="s">
        <v>5</v>
      </c>
      <c r="C7737" s="4" t="s">
        <v>10</v>
      </c>
      <c r="D7737" s="4" t="s">
        <v>13</v>
      </c>
      <c r="E7737" s="4" t="s">
        <v>13</v>
      </c>
      <c r="F7737" s="4" t="s">
        <v>6</v>
      </c>
    </row>
    <row r="7738" spans="1:6">
      <c r="A7738" t="n">
        <v>65407</v>
      </c>
      <c r="B7738" s="49" t="n">
        <v>47</v>
      </c>
      <c r="C7738" s="7" t="n">
        <v>61456</v>
      </c>
      <c r="D7738" s="7" t="n">
        <v>0</v>
      </c>
      <c r="E7738" s="7" t="n">
        <v>0</v>
      </c>
      <c r="F7738" s="7" t="s">
        <v>88</v>
      </c>
    </row>
    <row r="7739" spans="1:6">
      <c r="A7739" t="s">
        <v>4</v>
      </c>
      <c r="B7739" s="4" t="s">
        <v>5</v>
      </c>
      <c r="C7739" s="4" t="s">
        <v>13</v>
      </c>
      <c r="D7739" s="4" t="s">
        <v>10</v>
      </c>
      <c r="E7739" s="4" t="s">
        <v>22</v>
      </c>
    </row>
    <row r="7740" spans="1:6">
      <c r="A7740" t="n">
        <v>65420</v>
      </c>
      <c r="B7740" s="34" t="n">
        <v>58</v>
      </c>
      <c r="C7740" s="7" t="n">
        <v>0</v>
      </c>
      <c r="D7740" s="7" t="n">
        <v>300</v>
      </c>
      <c r="E7740" s="7" t="n">
        <v>1</v>
      </c>
    </row>
    <row r="7741" spans="1:6">
      <c r="A7741" t="s">
        <v>4</v>
      </c>
      <c r="B7741" s="4" t="s">
        <v>5</v>
      </c>
      <c r="C7741" s="4" t="s">
        <v>13</v>
      </c>
      <c r="D7741" s="4" t="s">
        <v>10</v>
      </c>
    </row>
    <row r="7742" spans="1:6">
      <c r="A7742" t="n">
        <v>65428</v>
      </c>
      <c r="B7742" s="34" t="n">
        <v>58</v>
      </c>
      <c r="C7742" s="7" t="n">
        <v>255</v>
      </c>
      <c r="D7742" s="7" t="n">
        <v>0</v>
      </c>
    </row>
    <row r="7743" spans="1:6">
      <c r="A7743" t="s">
        <v>4</v>
      </c>
      <c r="B7743" s="4" t="s">
        <v>5</v>
      </c>
      <c r="C7743" s="4" t="s">
        <v>13</v>
      </c>
      <c r="D7743" s="4" t="s">
        <v>13</v>
      </c>
      <c r="E7743" s="4" t="s">
        <v>13</v>
      </c>
      <c r="F7743" s="4" t="s">
        <v>13</v>
      </c>
    </row>
    <row r="7744" spans="1:6">
      <c r="A7744" t="n">
        <v>65432</v>
      </c>
      <c r="B7744" s="8" t="n">
        <v>14</v>
      </c>
      <c r="C7744" s="7" t="n">
        <v>0</v>
      </c>
      <c r="D7744" s="7" t="n">
        <v>0</v>
      </c>
      <c r="E7744" s="7" t="n">
        <v>0</v>
      </c>
      <c r="F7744" s="7" t="n">
        <v>64</v>
      </c>
    </row>
    <row r="7745" spans="1:31">
      <c r="A7745" t="s">
        <v>4</v>
      </c>
      <c r="B7745" s="4" t="s">
        <v>5</v>
      </c>
      <c r="C7745" s="4" t="s">
        <v>13</v>
      </c>
      <c r="D7745" s="4" t="s">
        <v>10</v>
      </c>
    </row>
    <row r="7746" spans="1:31">
      <c r="A7746" t="n">
        <v>65437</v>
      </c>
      <c r="B7746" s="25" t="n">
        <v>22</v>
      </c>
      <c r="C7746" s="7" t="n">
        <v>0</v>
      </c>
      <c r="D7746" s="7" t="n">
        <v>4153</v>
      </c>
    </row>
    <row r="7747" spans="1:31">
      <c r="A7747" t="s">
        <v>4</v>
      </c>
      <c r="B7747" s="4" t="s">
        <v>5</v>
      </c>
      <c r="C7747" s="4" t="s">
        <v>13</v>
      </c>
      <c r="D7747" s="4" t="s">
        <v>10</v>
      </c>
    </row>
    <row r="7748" spans="1:31">
      <c r="A7748" t="n">
        <v>65441</v>
      </c>
      <c r="B7748" s="34" t="n">
        <v>58</v>
      </c>
      <c r="C7748" s="7" t="n">
        <v>5</v>
      </c>
      <c r="D7748" s="7" t="n">
        <v>300</v>
      </c>
    </row>
    <row r="7749" spans="1:31">
      <c r="A7749" t="s">
        <v>4</v>
      </c>
      <c r="B7749" s="4" t="s">
        <v>5</v>
      </c>
      <c r="C7749" s="4" t="s">
        <v>22</v>
      </c>
      <c r="D7749" s="4" t="s">
        <v>10</v>
      </c>
    </row>
    <row r="7750" spans="1:31">
      <c r="A7750" t="n">
        <v>65445</v>
      </c>
      <c r="B7750" s="35" t="n">
        <v>103</v>
      </c>
      <c r="C7750" s="7" t="n">
        <v>0</v>
      </c>
      <c r="D7750" s="7" t="n">
        <v>300</v>
      </c>
    </row>
    <row r="7751" spans="1:31">
      <c r="A7751" t="s">
        <v>4</v>
      </c>
      <c r="B7751" s="4" t="s">
        <v>5</v>
      </c>
      <c r="C7751" s="4" t="s">
        <v>13</v>
      </c>
    </row>
    <row r="7752" spans="1:31">
      <c r="A7752" t="n">
        <v>65452</v>
      </c>
      <c r="B7752" s="40" t="n">
        <v>64</v>
      </c>
      <c r="C7752" s="7" t="n">
        <v>7</v>
      </c>
    </row>
    <row r="7753" spans="1:31">
      <c r="A7753" t="s">
        <v>4</v>
      </c>
      <c r="B7753" s="4" t="s">
        <v>5</v>
      </c>
      <c r="C7753" s="4" t="s">
        <v>13</v>
      </c>
      <c r="D7753" s="4" t="s">
        <v>10</v>
      </c>
    </row>
    <row r="7754" spans="1:31">
      <c r="A7754" t="n">
        <v>65454</v>
      </c>
      <c r="B7754" s="50" t="n">
        <v>72</v>
      </c>
      <c r="C7754" s="7" t="n">
        <v>5</v>
      </c>
      <c r="D7754" s="7" t="n">
        <v>0</v>
      </c>
    </row>
    <row r="7755" spans="1:31">
      <c r="A7755" t="s">
        <v>4</v>
      </c>
      <c r="B7755" s="4" t="s">
        <v>5</v>
      </c>
      <c r="C7755" s="4" t="s">
        <v>13</v>
      </c>
      <c r="D7755" s="17" t="s">
        <v>24</v>
      </c>
      <c r="E7755" s="4" t="s">
        <v>5</v>
      </c>
      <c r="F7755" s="4" t="s">
        <v>13</v>
      </c>
      <c r="G7755" s="4" t="s">
        <v>10</v>
      </c>
      <c r="H7755" s="17" t="s">
        <v>25</v>
      </c>
      <c r="I7755" s="4" t="s">
        <v>13</v>
      </c>
      <c r="J7755" s="4" t="s">
        <v>9</v>
      </c>
      <c r="K7755" s="4" t="s">
        <v>13</v>
      </c>
      <c r="L7755" s="4" t="s">
        <v>13</v>
      </c>
      <c r="M7755" s="4" t="s">
        <v>26</v>
      </c>
    </row>
    <row r="7756" spans="1:31">
      <c r="A7756" t="n">
        <v>65458</v>
      </c>
      <c r="B7756" s="16" t="n">
        <v>5</v>
      </c>
      <c r="C7756" s="7" t="n">
        <v>28</v>
      </c>
      <c r="D7756" s="17" t="s">
        <v>3</v>
      </c>
      <c r="E7756" s="10" t="n">
        <v>162</v>
      </c>
      <c r="F7756" s="7" t="n">
        <v>4</v>
      </c>
      <c r="G7756" s="7" t="n">
        <v>4153</v>
      </c>
      <c r="H7756" s="17" t="s">
        <v>3</v>
      </c>
      <c r="I7756" s="7" t="n">
        <v>0</v>
      </c>
      <c r="J7756" s="7" t="n">
        <v>1</v>
      </c>
      <c r="K7756" s="7" t="n">
        <v>2</v>
      </c>
      <c r="L7756" s="7" t="n">
        <v>1</v>
      </c>
      <c r="M7756" s="19" t="n">
        <f t="normal" ca="1">A7762</f>
        <v>0</v>
      </c>
    </row>
    <row r="7757" spans="1:31">
      <c r="A7757" t="s">
        <v>4</v>
      </c>
      <c r="B7757" s="4" t="s">
        <v>5</v>
      </c>
      <c r="C7757" s="4" t="s">
        <v>13</v>
      </c>
      <c r="D7757" s="4" t="s">
        <v>6</v>
      </c>
    </row>
    <row r="7758" spans="1:31">
      <c r="A7758" t="n">
        <v>65475</v>
      </c>
      <c r="B7758" s="9" t="n">
        <v>2</v>
      </c>
      <c r="C7758" s="7" t="n">
        <v>10</v>
      </c>
      <c r="D7758" s="7" t="s">
        <v>89</v>
      </c>
    </row>
    <row r="7759" spans="1:31">
      <c r="A7759" t="s">
        <v>4</v>
      </c>
      <c r="B7759" s="4" t="s">
        <v>5</v>
      </c>
      <c r="C7759" s="4" t="s">
        <v>10</v>
      </c>
    </row>
    <row r="7760" spans="1:31">
      <c r="A7760" t="n">
        <v>65492</v>
      </c>
      <c r="B7760" s="30" t="n">
        <v>16</v>
      </c>
      <c r="C7760" s="7" t="n">
        <v>0</v>
      </c>
    </row>
    <row r="7761" spans="1:13">
      <c r="A7761" t="s">
        <v>4</v>
      </c>
      <c r="B7761" s="4" t="s">
        <v>5</v>
      </c>
      <c r="C7761" s="4" t="s">
        <v>13</v>
      </c>
      <c r="D7761" s="4" t="s">
        <v>13</v>
      </c>
      <c r="E7761" s="4" t="s">
        <v>9</v>
      </c>
      <c r="F7761" s="4" t="s">
        <v>13</v>
      </c>
      <c r="G7761" s="4" t="s">
        <v>13</v>
      </c>
    </row>
    <row r="7762" spans="1:13">
      <c r="A7762" t="n">
        <v>65495</v>
      </c>
      <c r="B7762" s="83" t="n">
        <v>18</v>
      </c>
      <c r="C7762" s="7" t="n">
        <v>6</v>
      </c>
      <c r="D7762" s="7" t="n">
        <v>0</v>
      </c>
      <c r="E7762" s="7" t="n">
        <v>4</v>
      </c>
      <c r="F7762" s="7" t="n">
        <v>19</v>
      </c>
      <c r="G7762" s="7" t="n">
        <v>1</v>
      </c>
    </row>
    <row r="7763" spans="1:13">
      <c r="A7763" t="s">
        <v>4</v>
      </c>
      <c r="B7763" s="4" t="s">
        <v>5</v>
      </c>
      <c r="C7763" s="4" t="s">
        <v>13</v>
      </c>
      <c r="D7763" s="4" t="s">
        <v>6</v>
      </c>
    </row>
    <row r="7764" spans="1:13">
      <c r="A7764" t="n">
        <v>65504</v>
      </c>
      <c r="B7764" s="9" t="n">
        <v>2</v>
      </c>
      <c r="C7764" s="7" t="n">
        <v>10</v>
      </c>
      <c r="D7764" s="7" t="s">
        <v>603</v>
      </c>
    </row>
    <row r="7765" spans="1:13">
      <c r="A7765" t="s">
        <v>4</v>
      </c>
      <c r="B7765" s="4" t="s">
        <v>5</v>
      </c>
      <c r="C7765" s="4" t="s">
        <v>10</v>
      </c>
    </row>
    <row r="7766" spans="1:13">
      <c r="A7766" t="n">
        <v>65522</v>
      </c>
      <c r="B7766" s="30" t="n">
        <v>16</v>
      </c>
      <c r="C7766" s="7" t="n">
        <v>0</v>
      </c>
    </row>
    <row r="7767" spans="1:13">
      <c r="A7767" t="s">
        <v>4</v>
      </c>
      <c r="B7767" s="4" t="s">
        <v>5</v>
      </c>
      <c r="C7767" s="4" t="s">
        <v>13</v>
      </c>
      <c r="D7767" s="4" t="s">
        <v>10</v>
      </c>
      <c r="E7767" s="4" t="s">
        <v>9</v>
      </c>
    </row>
    <row r="7768" spans="1:13">
      <c r="A7768" t="n">
        <v>65525</v>
      </c>
      <c r="B7768" s="84" t="n">
        <v>167</v>
      </c>
      <c r="C7768" s="7" t="n">
        <v>0</v>
      </c>
      <c r="D7768" s="7" t="n">
        <v>0</v>
      </c>
      <c r="E7768" s="7" t="n">
        <v>48</v>
      </c>
    </row>
    <row r="7769" spans="1:13">
      <c r="A7769" t="s">
        <v>4</v>
      </c>
      <c r="B7769" s="4" t="s">
        <v>5</v>
      </c>
      <c r="C7769" s="4" t="s">
        <v>13</v>
      </c>
      <c r="D7769" s="4" t="s">
        <v>10</v>
      </c>
      <c r="E7769" s="4" t="s">
        <v>9</v>
      </c>
    </row>
    <row r="7770" spans="1:13">
      <c r="A7770" t="n">
        <v>65533</v>
      </c>
      <c r="B7770" s="84" t="n">
        <v>167</v>
      </c>
      <c r="C7770" s="7" t="n">
        <v>0</v>
      </c>
      <c r="D7770" s="7" t="n">
        <v>2</v>
      </c>
      <c r="E7770" s="7" t="n">
        <v>16</v>
      </c>
    </row>
    <row r="7771" spans="1:13">
      <c r="A7771" t="s">
        <v>4</v>
      </c>
      <c r="B7771" s="4" t="s">
        <v>5</v>
      </c>
      <c r="C7771" s="4" t="s">
        <v>13</v>
      </c>
      <c r="D7771" s="4" t="s">
        <v>10</v>
      </c>
      <c r="E7771" s="4" t="s">
        <v>9</v>
      </c>
    </row>
    <row r="7772" spans="1:13">
      <c r="A7772" t="n">
        <v>65541</v>
      </c>
      <c r="B7772" s="84" t="n">
        <v>167</v>
      </c>
      <c r="C7772" s="7" t="n">
        <v>0</v>
      </c>
      <c r="D7772" s="7" t="n">
        <v>4</v>
      </c>
      <c r="E7772" s="7" t="n">
        <v>16</v>
      </c>
    </row>
    <row r="7773" spans="1:13">
      <c r="A7773" t="s">
        <v>4</v>
      </c>
      <c r="B7773" s="4" t="s">
        <v>5</v>
      </c>
      <c r="C7773" s="4" t="s">
        <v>13</v>
      </c>
      <c r="D7773" s="4" t="s">
        <v>10</v>
      </c>
      <c r="E7773" s="4" t="s">
        <v>9</v>
      </c>
    </row>
    <row r="7774" spans="1:13">
      <c r="A7774" t="n">
        <v>65549</v>
      </c>
      <c r="B7774" s="84" t="n">
        <v>167</v>
      </c>
      <c r="C7774" s="7" t="n">
        <v>0</v>
      </c>
      <c r="D7774" s="7" t="n">
        <v>7</v>
      </c>
      <c r="E7774" s="7" t="n">
        <v>16</v>
      </c>
    </row>
    <row r="7775" spans="1:13">
      <c r="A7775" t="s">
        <v>4</v>
      </c>
      <c r="B7775" s="4" t="s">
        <v>5</v>
      </c>
      <c r="C7775" s="4" t="s">
        <v>13</v>
      </c>
      <c r="D7775" s="4" t="s">
        <v>10</v>
      </c>
      <c r="E7775" s="4" t="s">
        <v>9</v>
      </c>
    </row>
    <row r="7776" spans="1:13">
      <c r="A7776" t="n">
        <v>65557</v>
      </c>
      <c r="B7776" s="84" t="n">
        <v>167</v>
      </c>
      <c r="C7776" s="7" t="n">
        <v>0</v>
      </c>
      <c r="D7776" s="7" t="n">
        <v>16</v>
      </c>
      <c r="E7776" s="7" t="n">
        <v>80</v>
      </c>
    </row>
    <row r="7777" spans="1:7">
      <c r="A7777" t="s">
        <v>4</v>
      </c>
      <c r="B7777" s="4" t="s">
        <v>5</v>
      </c>
      <c r="C7777" s="4" t="s">
        <v>13</v>
      </c>
      <c r="D7777" s="4" t="s">
        <v>10</v>
      </c>
      <c r="E7777" s="4" t="s">
        <v>9</v>
      </c>
    </row>
    <row r="7778" spans="1:7">
      <c r="A7778" t="n">
        <v>65565</v>
      </c>
      <c r="B7778" s="84" t="n">
        <v>167</v>
      </c>
      <c r="C7778" s="7" t="n">
        <v>0</v>
      </c>
      <c r="D7778" s="7" t="n">
        <v>15</v>
      </c>
      <c r="E7778" s="7" t="n">
        <v>80</v>
      </c>
    </row>
    <row r="7779" spans="1:7">
      <c r="A7779" t="s">
        <v>4</v>
      </c>
      <c r="B7779" s="4" t="s">
        <v>5</v>
      </c>
      <c r="C7779" s="4" t="s">
        <v>10</v>
      </c>
    </row>
    <row r="7780" spans="1:7">
      <c r="A7780" t="n">
        <v>65573</v>
      </c>
      <c r="B7780" s="13" t="n">
        <v>12</v>
      </c>
      <c r="C7780" s="7" t="n">
        <v>6484</v>
      </c>
    </row>
    <row r="7781" spans="1:7">
      <c r="A7781" t="s">
        <v>4</v>
      </c>
      <c r="B7781" s="4" t="s">
        <v>5</v>
      </c>
      <c r="C7781" s="4" t="s">
        <v>13</v>
      </c>
    </row>
    <row r="7782" spans="1:7">
      <c r="A7782" t="n">
        <v>65576</v>
      </c>
      <c r="B7782" s="85" t="n">
        <v>117</v>
      </c>
      <c r="C7782" s="7" t="n">
        <v>2</v>
      </c>
    </row>
    <row r="7783" spans="1:7">
      <c r="A7783" t="s">
        <v>4</v>
      </c>
      <c r="B7783" s="4" t="s">
        <v>5</v>
      </c>
      <c r="C7783" s="4" t="s">
        <v>13</v>
      </c>
      <c r="D7783" s="4" t="s">
        <v>13</v>
      </c>
    </row>
    <row r="7784" spans="1:7">
      <c r="A7784" t="n">
        <v>65578</v>
      </c>
      <c r="B7784" s="85" t="n">
        <v>117</v>
      </c>
      <c r="C7784" s="7" t="n">
        <v>0</v>
      </c>
      <c r="D7784" s="7" t="n">
        <v>0</v>
      </c>
    </row>
    <row r="7785" spans="1:7">
      <c r="A7785" t="s">
        <v>4</v>
      </c>
      <c r="B7785" s="4" t="s">
        <v>5</v>
      </c>
      <c r="C7785" s="4" t="s">
        <v>13</v>
      </c>
    </row>
    <row r="7786" spans="1:7">
      <c r="A7786" t="n">
        <v>65581</v>
      </c>
      <c r="B7786" s="85" t="n">
        <v>117</v>
      </c>
      <c r="C7786" s="7" t="n">
        <v>1</v>
      </c>
    </row>
    <row r="7787" spans="1:7">
      <c r="A7787" t="s">
        <v>4</v>
      </c>
      <c r="B7787" s="4" t="s">
        <v>5</v>
      </c>
      <c r="C7787" s="4" t="s">
        <v>13</v>
      </c>
      <c r="D7787" s="4" t="s">
        <v>13</v>
      </c>
      <c r="E7787" s="4" t="s">
        <v>9</v>
      </c>
      <c r="F7787" s="4" t="s">
        <v>13</v>
      </c>
      <c r="G7787" s="4" t="s">
        <v>13</v>
      </c>
    </row>
    <row r="7788" spans="1:7">
      <c r="A7788" t="n">
        <v>65583</v>
      </c>
      <c r="B7788" s="83" t="n">
        <v>18</v>
      </c>
      <c r="C7788" s="7" t="n">
        <v>0</v>
      </c>
      <c r="D7788" s="7" t="n">
        <v>0</v>
      </c>
      <c r="E7788" s="7" t="n">
        <v>0</v>
      </c>
      <c r="F7788" s="7" t="n">
        <v>19</v>
      </c>
      <c r="G7788" s="7" t="n">
        <v>1</v>
      </c>
    </row>
    <row r="7789" spans="1:7">
      <c r="A7789" t="s">
        <v>4</v>
      </c>
      <c r="B7789" s="4" t="s">
        <v>5</v>
      </c>
      <c r="C7789" s="4" t="s">
        <v>13</v>
      </c>
      <c r="D7789" s="4" t="s">
        <v>13</v>
      </c>
      <c r="E7789" s="4" t="s">
        <v>13</v>
      </c>
      <c r="F7789" s="4" t="s">
        <v>9</v>
      </c>
      <c r="G7789" s="4" t="s">
        <v>13</v>
      </c>
      <c r="H7789" s="4" t="s">
        <v>13</v>
      </c>
      <c r="I7789" s="4" t="s">
        <v>26</v>
      </c>
    </row>
    <row r="7790" spans="1:7">
      <c r="A7790" t="n">
        <v>65592</v>
      </c>
      <c r="B7790" s="16" t="n">
        <v>5</v>
      </c>
      <c r="C7790" s="7" t="n">
        <v>35</v>
      </c>
      <c r="D7790" s="7" t="n">
        <v>0</v>
      </c>
      <c r="E7790" s="7" t="n">
        <v>0</v>
      </c>
      <c r="F7790" s="7" t="n">
        <v>0</v>
      </c>
      <c r="G7790" s="7" t="n">
        <v>7</v>
      </c>
      <c r="H7790" s="7" t="n">
        <v>1</v>
      </c>
      <c r="I7790" s="19" t="n">
        <f t="normal" ca="1">A7856</f>
        <v>0</v>
      </c>
    </row>
    <row r="7791" spans="1:7">
      <c r="A7791" t="s">
        <v>4</v>
      </c>
      <c r="B7791" s="4" t="s">
        <v>5</v>
      </c>
      <c r="C7791" s="4" t="s">
        <v>13</v>
      </c>
      <c r="D7791" s="4" t="s">
        <v>10</v>
      </c>
      <c r="E7791" s="4" t="s">
        <v>10</v>
      </c>
      <c r="F7791" s="4" t="s">
        <v>10</v>
      </c>
      <c r="G7791" s="4" t="s">
        <v>10</v>
      </c>
      <c r="H7791" s="4" t="s">
        <v>13</v>
      </c>
    </row>
    <row r="7792" spans="1:7">
      <c r="A7792" t="n">
        <v>65606</v>
      </c>
      <c r="B7792" s="26" t="n">
        <v>25</v>
      </c>
      <c r="C7792" s="7" t="n">
        <v>5</v>
      </c>
      <c r="D7792" s="7" t="n">
        <v>65535</v>
      </c>
      <c r="E7792" s="7" t="n">
        <v>500</v>
      </c>
      <c r="F7792" s="7" t="n">
        <v>800</v>
      </c>
      <c r="G7792" s="7" t="n">
        <v>140</v>
      </c>
      <c r="H7792" s="7" t="n">
        <v>0</v>
      </c>
    </row>
    <row r="7793" spans="1:9">
      <c r="A7793" t="s">
        <v>4</v>
      </c>
      <c r="B7793" s="4" t="s">
        <v>5</v>
      </c>
      <c r="C7793" s="4" t="s">
        <v>13</v>
      </c>
      <c r="D7793" s="4" t="s">
        <v>13</v>
      </c>
      <c r="E7793" s="4" t="s">
        <v>9</v>
      </c>
      <c r="F7793" s="4" t="s">
        <v>13</v>
      </c>
      <c r="G7793" s="4" t="s">
        <v>13</v>
      </c>
    </row>
    <row r="7794" spans="1:9">
      <c r="A7794" t="n">
        <v>65617</v>
      </c>
      <c r="B7794" s="83" t="n">
        <v>18</v>
      </c>
      <c r="C7794" s="7" t="n">
        <v>0</v>
      </c>
      <c r="D7794" s="7" t="n">
        <v>0</v>
      </c>
      <c r="E7794" s="7" t="n">
        <v>0</v>
      </c>
      <c r="F7794" s="7" t="n">
        <v>19</v>
      </c>
      <c r="G7794" s="7" t="n">
        <v>1</v>
      </c>
    </row>
    <row r="7795" spans="1:9">
      <c r="A7795" t="s">
        <v>4</v>
      </c>
      <c r="B7795" s="4" t="s">
        <v>5</v>
      </c>
      <c r="C7795" s="4" t="s">
        <v>13</v>
      </c>
      <c r="D7795" s="4" t="s">
        <v>13</v>
      </c>
      <c r="E7795" s="4" t="s">
        <v>10</v>
      </c>
      <c r="F7795" s="4" t="s">
        <v>9</v>
      </c>
    </row>
    <row r="7796" spans="1:9">
      <c r="A7796" t="n">
        <v>65626</v>
      </c>
      <c r="B7796" s="86" t="n">
        <v>31</v>
      </c>
      <c r="C7796" s="7" t="n">
        <v>0</v>
      </c>
      <c r="D7796" s="7" t="n">
        <v>0</v>
      </c>
      <c r="E7796" s="7" t="n">
        <v>0</v>
      </c>
      <c r="F7796" s="7" t="n">
        <v>1107296256</v>
      </c>
    </row>
    <row r="7797" spans="1:9">
      <c r="A7797" t="s">
        <v>4</v>
      </c>
      <c r="B7797" s="4" t="s">
        <v>5</v>
      </c>
      <c r="C7797" s="4" t="s">
        <v>13</v>
      </c>
      <c r="D7797" s="4" t="s">
        <v>13</v>
      </c>
      <c r="E7797" s="4" t="s">
        <v>6</v>
      </c>
      <c r="F7797" s="4" t="s">
        <v>10</v>
      </c>
    </row>
    <row r="7798" spans="1:9">
      <c r="A7798" t="n">
        <v>65635</v>
      </c>
      <c r="B7798" s="86" t="n">
        <v>31</v>
      </c>
      <c r="C7798" s="7" t="n">
        <v>1</v>
      </c>
      <c r="D7798" s="7" t="n">
        <v>0</v>
      </c>
      <c r="E7798" s="7" t="s">
        <v>604</v>
      </c>
      <c r="F7798" s="7" t="n">
        <v>1</v>
      </c>
    </row>
    <row r="7799" spans="1:9">
      <c r="A7799" t="s">
        <v>4</v>
      </c>
      <c r="B7799" s="4" t="s">
        <v>5</v>
      </c>
      <c r="C7799" s="4" t="s">
        <v>13</v>
      </c>
      <c r="D7799" s="4" t="s">
        <v>13</v>
      </c>
      <c r="E7799" s="4" t="s">
        <v>6</v>
      </c>
      <c r="F7799" s="4" t="s">
        <v>10</v>
      </c>
    </row>
    <row r="7800" spans="1:9">
      <c r="A7800" t="n">
        <v>65655</v>
      </c>
      <c r="B7800" s="86" t="n">
        <v>31</v>
      </c>
      <c r="C7800" s="7" t="n">
        <v>1</v>
      </c>
      <c r="D7800" s="7" t="n">
        <v>0</v>
      </c>
      <c r="E7800" s="7" t="s">
        <v>605</v>
      </c>
      <c r="F7800" s="7" t="n">
        <v>2</v>
      </c>
    </row>
    <row r="7801" spans="1:9">
      <c r="A7801" t="s">
        <v>4</v>
      </c>
      <c r="B7801" s="4" t="s">
        <v>5</v>
      </c>
      <c r="C7801" s="4" t="s">
        <v>13</v>
      </c>
      <c r="D7801" s="4" t="s">
        <v>13</v>
      </c>
      <c r="E7801" s="4" t="s">
        <v>6</v>
      </c>
      <c r="F7801" s="4" t="s">
        <v>10</v>
      </c>
    </row>
    <row r="7802" spans="1:9">
      <c r="A7802" t="n">
        <v>65670</v>
      </c>
      <c r="B7802" s="86" t="n">
        <v>31</v>
      </c>
      <c r="C7802" s="7" t="n">
        <v>1</v>
      </c>
      <c r="D7802" s="7" t="n">
        <v>0</v>
      </c>
      <c r="E7802" s="7" t="s">
        <v>606</v>
      </c>
      <c r="F7802" s="7" t="n">
        <v>4</v>
      </c>
    </row>
    <row r="7803" spans="1:9">
      <c r="A7803" t="s">
        <v>4</v>
      </c>
      <c r="B7803" s="4" t="s">
        <v>5</v>
      </c>
      <c r="C7803" s="4" t="s">
        <v>13</v>
      </c>
      <c r="D7803" s="4" t="s">
        <v>13</v>
      </c>
      <c r="E7803" s="4" t="s">
        <v>13</v>
      </c>
      <c r="F7803" s="4" t="s">
        <v>10</v>
      </c>
      <c r="G7803" s="4" t="s">
        <v>10</v>
      </c>
      <c r="H7803" s="4" t="s">
        <v>13</v>
      </c>
    </row>
    <row r="7804" spans="1:9">
      <c r="A7804" t="n">
        <v>65683</v>
      </c>
      <c r="B7804" s="86" t="n">
        <v>31</v>
      </c>
      <c r="C7804" s="7" t="n">
        <v>2</v>
      </c>
      <c r="D7804" s="7" t="n">
        <v>0</v>
      </c>
      <c r="E7804" s="7" t="n">
        <v>0</v>
      </c>
      <c r="F7804" s="7" t="n">
        <v>65535</v>
      </c>
      <c r="G7804" s="7" t="n">
        <v>65535</v>
      </c>
      <c r="H7804" s="7" t="n">
        <v>0</v>
      </c>
    </row>
    <row r="7805" spans="1:9">
      <c r="A7805" t="s">
        <v>4</v>
      </c>
      <c r="B7805" s="4" t="s">
        <v>5</v>
      </c>
      <c r="C7805" s="4" t="s">
        <v>13</v>
      </c>
      <c r="D7805" s="4" t="s">
        <v>13</v>
      </c>
      <c r="E7805" s="4" t="s">
        <v>13</v>
      </c>
    </row>
    <row r="7806" spans="1:9">
      <c r="A7806" t="n">
        <v>65692</v>
      </c>
      <c r="B7806" s="86" t="n">
        <v>31</v>
      </c>
      <c r="C7806" s="7" t="n">
        <v>4</v>
      </c>
      <c r="D7806" s="7" t="n">
        <v>0</v>
      </c>
      <c r="E7806" s="7" t="n">
        <v>0</v>
      </c>
    </row>
    <row r="7807" spans="1:9">
      <c r="A7807" t="s">
        <v>4</v>
      </c>
      <c r="B7807" s="4" t="s">
        <v>5</v>
      </c>
      <c r="C7807" s="4" t="s">
        <v>13</v>
      </c>
      <c r="D7807" s="4" t="s">
        <v>13</v>
      </c>
    </row>
    <row r="7808" spans="1:9">
      <c r="A7808" t="n">
        <v>65696</v>
      </c>
      <c r="B7808" s="86" t="n">
        <v>31</v>
      </c>
      <c r="C7808" s="7" t="n">
        <v>3</v>
      </c>
      <c r="D7808" s="7" t="n">
        <v>0</v>
      </c>
    </row>
    <row r="7809" spans="1:8">
      <c r="A7809" t="s">
        <v>4</v>
      </c>
      <c r="B7809" s="4" t="s">
        <v>5</v>
      </c>
      <c r="C7809" s="4" t="s">
        <v>13</v>
      </c>
    </row>
    <row r="7810" spans="1:8">
      <c r="A7810" t="n">
        <v>65699</v>
      </c>
      <c r="B7810" s="29" t="n">
        <v>27</v>
      </c>
      <c r="C7810" s="7" t="n">
        <v>0</v>
      </c>
    </row>
    <row r="7811" spans="1:8">
      <c r="A7811" t="s">
        <v>4</v>
      </c>
      <c r="B7811" s="4" t="s">
        <v>5</v>
      </c>
      <c r="C7811" s="4" t="s">
        <v>13</v>
      </c>
      <c r="D7811" s="4" t="s">
        <v>10</v>
      </c>
      <c r="E7811" s="4" t="s">
        <v>10</v>
      </c>
      <c r="F7811" s="4" t="s">
        <v>10</v>
      </c>
      <c r="G7811" s="4" t="s">
        <v>10</v>
      </c>
      <c r="H7811" s="4" t="s">
        <v>13</v>
      </c>
    </row>
    <row r="7812" spans="1:8">
      <c r="A7812" t="n">
        <v>65701</v>
      </c>
      <c r="B7812" s="26" t="n">
        <v>25</v>
      </c>
      <c r="C7812" s="7" t="n">
        <v>5</v>
      </c>
      <c r="D7812" s="7" t="n">
        <v>65535</v>
      </c>
      <c r="E7812" s="7" t="n">
        <v>65535</v>
      </c>
      <c r="F7812" s="7" t="n">
        <v>65535</v>
      </c>
      <c r="G7812" s="7" t="n">
        <v>65535</v>
      </c>
      <c r="H7812" s="7" t="n">
        <v>0</v>
      </c>
    </row>
    <row r="7813" spans="1:8">
      <c r="A7813" t="s">
        <v>4</v>
      </c>
      <c r="B7813" s="4" t="s">
        <v>5</v>
      </c>
      <c r="C7813" s="4" t="s">
        <v>13</v>
      </c>
      <c r="D7813" s="4" t="s">
        <v>13</v>
      </c>
      <c r="E7813" s="4" t="s">
        <v>13</v>
      </c>
      <c r="F7813" s="4" t="s">
        <v>13</v>
      </c>
      <c r="G7813" s="4" t="s">
        <v>10</v>
      </c>
      <c r="H7813" s="4" t="s">
        <v>26</v>
      </c>
      <c r="I7813" s="4" t="s">
        <v>10</v>
      </c>
      <c r="J7813" s="4" t="s">
        <v>26</v>
      </c>
      <c r="K7813" s="4" t="s">
        <v>10</v>
      </c>
      <c r="L7813" s="4" t="s">
        <v>26</v>
      </c>
      <c r="M7813" s="4" t="s">
        <v>26</v>
      </c>
    </row>
    <row r="7814" spans="1:8">
      <c r="A7814" t="n">
        <v>65712</v>
      </c>
      <c r="B7814" s="42" t="n">
        <v>6</v>
      </c>
      <c r="C7814" s="7" t="n">
        <v>35</v>
      </c>
      <c r="D7814" s="7" t="n">
        <v>0</v>
      </c>
      <c r="E7814" s="7" t="n">
        <v>1</v>
      </c>
      <c r="F7814" s="7" t="n">
        <v>3</v>
      </c>
      <c r="G7814" s="7" t="n">
        <v>1</v>
      </c>
      <c r="H7814" s="19" t="n">
        <f t="normal" ca="1">A7816</f>
        <v>0</v>
      </c>
      <c r="I7814" s="7" t="n">
        <v>2</v>
      </c>
      <c r="J7814" s="19" t="n">
        <f t="normal" ca="1">A7824</f>
        <v>0</v>
      </c>
      <c r="K7814" s="7" t="n">
        <v>4</v>
      </c>
      <c r="L7814" s="19" t="n">
        <f t="normal" ca="1">A7850</f>
        <v>0</v>
      </c>
      <c r="M7814" s="19" t="n">
        <f t="normal" ca="1">A7854</f>
        <v>0</v>
      </c>
    </row>
    <row r="7815" spans="1:8">
      <c r="A7815" t="s">
        <v>4</v>
      </c>
      <c r="B7815" s="4" t="s">
        <v>5</v>
      </c>
      <c r="C7815" s="4" t="s">
        <v>13</v>
      </c>
    </row>
    <row r="7816" spans="1:8">
      <c r="A7816" t="n">
        <v>65739</v>
      </c>
      <c r="B7816" s="85" t="n">
        <v>117</v>
      </c>
      <c r="C7816" s="7" t="n">
        <v>4</v>
      </c>
    </row>
    <row r="7817" spans="1:8">
      <c r="A7817" t="s">
        <v>4</v>
      </c>
      <c r="B7817" s="4" t="s">
        <v>5</v>
      </c>
      <c r="C7817" s="4" t="s">
        <v>13</v>
      </c>
      <c r="D7817" s="4" t="s">
        <v>13</v>
      </c>
    </row>
    <row r="7818" spans="1:8">
      <c r="A7818" t="n">
        <v>65741</v>
      </c>
      <c r="B7818" s="85" t="n">
        <v>117</v>
      </c>
      <c r="C7818" s="7" t="n">
        <v>0</v>
      </c>
      <c r="D7818" s="7" t="n">
        <v>0</v>
      </c>
    </row>
    <row r="7819" spans="1:8">
      <c r="A7819" t="s">
        <v>4</v>
      </c>
      <c r="B7819" s="4" t="s">
        <v>5</v>
      </c>
      <c r="C7819" s="4" t="s">
        <v>13</v>
      </c>
    </row>
    <row r="7820" spans="1:8">
      <c r="A7820" t="n">
        <v>65744</v>
      </c>
      <c r="B7820" s="85" t="n">
        <v>117</v>
      </c>
      <c r="C7820" s="7" t="n">
        <v>1</v>
      </c>
    </row>
    <row r="7821" spans="1:8">
      <c r="A7821" t="s">
        <v>4</v>
      </c>
      <c r="B7821" s="4" t="s">
        <v>5</v>
      </c>
      <c r="C7821" s="4" t="s">
        <v>26</v>
      </c>
    </row>
    <row r="7822" spans="1:8">
      <c r="A7822" t="n">
        <v>65746</v>
      </c>
      <c r="B7822" s="23" t="n">
        <v>3</v>
      </c>
      <c r="C7822" s="19" t="n">
        <f t="normal" ca="1">A7854</f>
        <v>0</v>
      </c>
    </row>
    <row r="7823" spans="1:8">
      <c r="A7823" t="s">
        <v>4</v>
      </c>
      <c r="B7823" s="4" t="s">
        <v>5</v>
      </c>
      <c r="C7823" s="4" t="s">
        <v>13</v>
      </c>
      <c r="D7823" s="4" t="s">
        <v>10</v>
      </c>
      <c r="E7823" s="4" t="s">
        <v>9</v>
      </c>
    </row>
    <row r="7824" spans="1:8">
      <c r="A7824" t="n">
        <v>65751</v>
      </c>
      <c r="B7824" s="84" t="n">
        <v>167</v>
      </c>
      <c r="C7824" s="7" t="n">
        <v>0</v>
      </c>
      <c r="D7824" s="7" t="n">
        <v>2</v>
      </c>
      <c r="E7824" s="7" t="n">
        <v>1</v>
      </c>
    </row>
    <row r="7825" spans="1:13">
      <c r="A7825" t="s">
        <v>4</v>
      </c>
      <c r="B7825" s="4" t="s">
        <v>5</v>
      </c>
      <c r="C7825" s="4" t="s">
        <v>13</v>
      </c>
      <c r="D7825" s="4" t="s">
        <v>10</v>
      </c>
      <c r="E7825" s="4" t="s">
        <v>9</v>
      </c>
    </row>
    <row r="7826" spans="1:13">
      <c r="A7826" t="n">
        <v>65759</v>
      </c>
      <c r="B7826" s="84" t="n">
        <v>167</v>
      </c>
      <c r="C7826" s="7" t="n">
        <v>0</v>
      </c>
      <c r="D7826" s="7" t="n">
        <v>4</v>
      </c>
      <c r="E7826" s="7" t="n">
        <v>1</v>
      </c>
    </row>
    <row r="7827" spans="1:13">
      <c r="A7827" t="s">
        <v>4</v>
      </c>
      <c r="B7827" s="4" t="s">
        <v>5</v>
      </c>
      <c r="C7827" s="4" t="s">
        <v>13</v>
      </c>
      <c r="D7827" s="4" t="s">
        <v>10</v>
      </c>
      <c r="E7827" s="4" t="s">
        <v>9</v>
      </c>
    </row>
    <row r="7828" spans="1:13">
      <c r="A7828" t="n">
        <v>65767</v>
      </c>
      <c r="B7828" s="84" t="n">
        <v>167</v>
      </c>
      <c r="C7828" s="7" t="n">
        <v>0</v>
      </c>
      <c r="D7828" s="7" t="n">
        <v>7</v>
      </c>
      <c r="E7828" s="7" t="n">
        <v>1</v>
      </c>
    </row>
    <row r="7829" spans="1:13">
      <c r="A7829" t="s">
        <v>4</v>
      </c>
      <c r="B7829" s="4" t="s">
        <v>5</v>
      </c>
      <c r="C7829" s="4" t="s">
        <v>13</v>
      </c>
      <c r="D7829" s="4" t="s">
        <v>10</v>
      </c>
      <c r="E7829" s="4" t="s">
        <v>9</v>
      </c>
    </row>
    <row r="7830" spans="1:13">
      <c r="A7830" t="n">
        <v>65775</v>
      </c>
      <c r="B7830" s="84" t="n">
        <v>167</v>
      </c>
      <c r="C7830" s="7" t="n">
        <v>0</v>
      </c>
      <c r="D7830" s="7" t="n">
        <v>16</v>
      </c>
      <c r="E7830" s="7" t="n">
        <v>1</v>
      </c>
    </row>
    <row r="7831" spans="1:13">
      <c r="A7831" t="s">
        <v>4</v>
      </c>
      <c r="B7831" s="4" t="s">
        <v>5</v>
      </c>
      <c r="C7831" s="4" t="s">
        <v>13</v>
      </c>
      <c r="D7831" s="4" t="s">
        <v>10</v>
      </c>
      <c r="E7831" s="4" t="s">
        <v>9</v>
      </c>
    </row>
    <row r="7832" spans="1:13">
      <c r="A7832" t="n">
        <v>65783</v>
      </c>
      <c r="B7832" s="84" t="n">
        <v>167</v>
      </c>
      <c r="C7832" s="7" t="n">
        <v>0</v>
      </c>
      <c r="D7832" s="7" t="n">
        <v>15</v>
      </c>
      <c r="E7832" s="7" t="n">
        <v>1</v>
      </c>
    </row>
    <row r="7833" spans="1:13">
      <c r="A7833" t="s">
        <v>4</v>
      </c>
      <c r="B7833" s="4" t="s">
        <v>5</v>
      </c>
      <c r="C7833" s="4" t="s">
        <v>13</v>
      </c>
      <c r="D7833" s="4" t="s">
        <v>9</v>
      </c>
    </row>
    <row r="7834" spans="1:13">
      <c r="A7834" t="n">
        <v>65791</v>
      </c>
      <c r="B7834" s="87" t="n">
        <v>138</v>
      </c>
      <c r="C7834" s="7" t="n">
        <v>0</v>
      </c>
      <c r="D7834" s="7" t="n">
        <v>536871040</v>
      </c>
    </row>
    <row r="7835" spans="1:13">
      <c r="A7835" t="s">
        <v>4</v>
      </c>
      <c r="B7835" s="4" t="s">
        <v>5</v>
      </c>
      <c r="C7835" s="4" t="s">
        <v>13</v>
      </c>
    </row>
    <row r="7836" spans="1:13">
      <c r="A7836" t="n">
        <v>65797</v>
      </c>
      <c r="B7836" s="87" t="n">
        <v>138</v>
      </c>
      <c r="C7836" s="7" t="n">
        <v>1</v>
      </c>
    </row>
    <row r="7837" spans="1:13">
      <c r="A7837" t="s">
        <v>4</v>
      </c>
      <c r="B7837" s="4" t="s">
        <v>5</v>
      </c>
      <c r="C7837" s="4" t="s">
        <v>13</v>
      </c>
      <c r="D7837" s="4" t="s">
        <v>10</v>
      </c>
      <c r="E7837" s="4" t="s">
        <v>9</v>
      </c>
    </row>
    <row r="7838" spans="1:13">
      <c r="A7838" t="n">
        <v>65799</v>
      </c>
      <c r="B7838" s="84" t="n">
        <v>167</v>
      </c>
      <c r="C7838" s="7" t="n">
        <v>1</v>
      </c>
      <c r="D7838" s="7" t="n">
        <v>2</v>
      </c>
      <c r="E7838" s="7" t="n">
        <v>1</v>
      </c>
    </row>
    <row r="7839" spans="1:13">
      <c r="A7839" t="s">
        <v>4</v>
      </c>
      <c r="B7839" s="4" t="s">
        <v>5</v>
      </c>
      <c r="C7839" s="4" t="s">
        <v>13</v>
      </c>
      <c r="D7839" s="4" t="s">
        <v>10</v>
      </c>
      <c r="E7839" s="4" t="s">
        <v>9</v>
      </c>
    </row>
    <row r="7840" spans="1:13">
      <c r="A7840" t="n">
        <v>65807</v>
      </c>
      <c r="B7840" s="84" t="n">
        <v>167</v>
      </c>
      <c r="C7840" s="7" t="n">
        <v>1</v>
      </c>
      <c r="D7840" s="7" t="n">
        <v>4</v>
      </c>
      <c r="E7840" s="7" t="n">
        <v>1</v>
      </c>
    </row>
    <row r="7841" spans="1:5">
      <c r="A7841" t="s">
        <v>4</v>
      </c>
      <c r="B7841" s="4" t="s">
        <v>5</v>
      </c>
      <c r="C7841" s="4" t="s">
        <v>13</v>
      </c>
      <c r="D7841" s="4" t="s">
        <v>10</v>
      </c>
      <c r="E7841" s="4" t="s">
        <v>9</v>
      </c>
    </row>
    <row r="7842" spans="1:5">
      <c r="A7842" t="n">
        <v>65815</v>
      </c>
      <c r="B7842" s="84" t="n">
        <v>167</v>
      </c>
      <c r="C7842" s="7" t="n">
        <v>1</v>
      </c>
      <c r="D7842" s="7" t="n">
        <v>7</v>
      </c>
      <c r="E7842" s="7" t="n">
        <v>1</v>
      </c>
    </row>
    <row r="7843" spans="1:5">
      <c r="A7843" t="s">
        <v>4</v>
      </c>
      <c r="B7843" s="4" t="s">
        <v>5</v>
      </c>
      <c r="C7843" s="4" t="s">
        <v>13</v>
      </c>
      <c r="D7843" s="4" t="s">
        <v>10</v>
      </c>
      <c r="E7843" s="4" t="s">
        <v>9</v>
      </c>
    </row>
    <row r="7844" spans="1:5">
      <c r="A7844" t="n">
        <v>65823</v>
      </c>
      <c r="B7844" s="84" t="n">
        <v>167</v>
      </c>
      <c r="C7844" s="7" t="n">
        <v>1</v>
      </c>
      <c r="D7844" s="7" t="n">
        <v>16</v>
      </c>
      <c r="E7844" s="7" t="n">
        <v>1</v>
      </c>
    </row>
    <row r="7845" spans="1:5">
      <c r="A7845" t="s">
        <v>4</v>
      </c>
      <c r="B7845" s="4" t="s">
        <v>5</v>
      </c>
      <c r="C7845" s="4" t="s">
        <v>13</v>
      </c>
      <c r="D7845" s="4" t="s">
        <v>10</v>
      </c>
      <c r="E7845" s="4" t="s">
        <v>9</v>
      </c>
    </row>
    <row r="7846" spans="1:5">
      <c r="A7846" t="n">
        <v>65831</v>
      </c>
      <c r="B7846" s="84" t="n">
        <v>167</v>
      </c>
      <c r="C7846" s="7" t="n">
        <v>1</v>
      </c>
      <c r="D7846" s="7" t="n">
        <v>15</v>
      </c>
      <c r="E7846" s="7" t="n">
        <v>1</v>
      </c>
    </row>
    <row r="7847" spans="1:5">
      <c r="A7847" t="s">
        <v>4</v>
      </c>
      <c r="B7847" s="4" t="s">
        <v>5</v>
      </c>
      <c r="C7847" s="4" t="s">
        <v>26</v>
      </c>
    </row>
    <row r="7848" spans="1:5">
      <c r="A7848" t="n">
        <v>65839</v>
      </c>
      <c r="B7848" s="23" t="n">
        <v>3</v>
      </c>
      <c r="C7848" s="19" t="n">
        <f t="normal" ca="1">A7854</f>
        <v>0</v>
      </c>
    </row>
    <row r="7849" spans="1:5">
      <c r="A7849" t="s">
        <v>4</v>
      </c>
      <c r="B7849" s="4" t="s">
        <v>5</v>
      </c>
      <c r="C7849" s="4" t="s">
        <v>13</v>
      </c>
      <c r="D7849" s="4" t="s">
        <v>13</v>
      </c>
      <c r="E7849" s="4" t="s">
        <v>9</v>
      </c>
      <c r="F7849" s="4" t="s">
        <v>13</v>
      </c>
      <c r="G7849" s="4" t="s">
        <v>13</v>
      </c>
      <c r="H7849" s="4" t="s">
        <v>13</v>
      </c>
    </row>
    <row r="7850" spans="1:5">
      <c r="A7850" t="n">
        <v>65844</v>
      </c>
      <c r="B7850" s="83" t="n">
        <v>18</v>
      </c>
      <c r="C7850" s="7" t="n">
        <v>0</v>
      </c>
      <c r="D7850" s="7" t="n">
        <v>0</v>
      </c>
      <c r="E7850" s="7" t="n">
        <v>2</v>
      </c>
      <c r="F7850" s="7" t="n">
        <v>14</v>
      </c>
      <c r="G7850" s="7" t="n">
        <v>19</v>
      </c>
      <c r="H7850" s="7" t="n">
        <v>1</v>
      </c>
    </row>
    <row r="7851" spans="1:5">
      <c r="A7851" t="s">
        <v>4</v>
      </c>
      <c r="B7851" s="4" t="s">
        <v>5</v>
      </c>
      <c r="C7851" s="4" t="s">
        <v>26</v>
      </c>
    </row>
    <row r="7852" spans="1:5">
      <c r="A7852" t="n">
        <v>65854</v>
      </c>
      <c r="B7852" s="23" t="n">
        <v>3</v>
      </c>
      <c r="C7852" s="19" t="n">
        <f t="normal" ca="1">A7854</f>
        <v>0</v>
      </c>
    </row>
    <row r="7853" spans="1:5">
      <c r="A7853" t="s">
        <v>4</v>
      </c>
      <c r="B7853" s="4" t="s">
        <v>5</v>
      </c>
      <c r="C7853" s="4" t="s">
        <v>26</v>
      </c>
    </row>
    <row r="7854" spans="1:5">
      <c r="A7854" t="n">
        <v>65859</v>
      </c>
      <c r="B7854" s="23" t="n">
        <v>3</v>
      </c>
      <c r="C7854" s="19" t="n">
        <f t="normal" ca="1">A7790</f>
        <v>0</v>
      </c>
    </row>
    <row r="7855" spans="1:5">
      <c r="A7855" t="s">
        <v>4</v>
      </c>
      <c r="B7855" s="4" t="s">
        <v>5</v>
      </c>
      <c r="C7855" s="4" t="s">
        <v>13</v>
      </c>
    </row>
    <row r="7856" spans="1:5">
      <c r="A7856" t="n">
        <v>65864</v>
      </c>
      <c r="B7856" s="85" t="n">
        <v>117</v>
      </c>
      <c r="C7856" s="7" t="n">
        <v>3</v>
      </c>
    </row>
    <row r="7857" spans="1:8">
      <c r="A7857" t="s">
        <v>4</v>
      </c>
      <c r="B7857" s="4" t="s">
        <v>5</v>
      </c>
      <c r="C7857" s="4" t="s">
        <v>13</v>
      </c>
      <c r="D7857" s="4" t="s">
        <v>10</v>
      </c>
      <c r="E7857" s="4" t="s">
        <v>10</v>
      </c>
      <c r="F7857" s="4" t="s">
        <v>10</v>
      </c>
      <c r="G7857" s="4" t="s">
        <v>10</v>
      </c>
      <c r="H7857" s="4" t="s">
        <v>10</v>
      </c>
      <c r="I7857" s="4" t="s">
        <v>10</v>
      </c>
      <c r="J7857" s="4" t="s">
        <v>10</v>
      </c>
      <c r="K7857" s="4" t="s">
        <v>10</v>
      </c>
      <c r="L7857" s="4" t="s">
        <v>10</v>
      </c>
      <c r="M7857" s="4" t="s">
        <v>10</v>
      </c>
      <c r="N7857" s="4" t="s">
        <v>22</v>
      </c>
      <c r="O7857" s="4" t="s">
        <v>22</v>
      </c>
      <c r="P7857" s="4" t="s">
        <v>22</v>
      </c>
      <c r="Q7857" s="4" t="s">
        <v>22</v>
      </c>
      <c r="R7857" s="4" t="s">
        <v>13</v>
      </c>
      <c r="S7857" s="4" t="s">
        <v>6</v>
      </c>
      <c r="T7857" s="4" t="s">
        <v>6</v>
      </c>
    </row>
    <row r="7858" spans="1:8">
      <c r="A7858" t="n">
        <v>65866</v>
      </c>
      <c r="B7858" s="81" t="n">
        <v>160</v>
      </c>
      <c r="C7858" s="7" t="n">
        <v>1</v>
      </c>
      <c r="D7858" s="7" t="n">
        <v>0</v>
      </c>
      <c r="E7858" s="7" t="n">
        <v>0</v>
      </c>
      <c r="F7858" s="7" t="n">
        <v>1280</v>
      </c>
      <c r="G7858" s="7" t="n">
        <v>720</v>
      </c>
      <c r="H7858" s="7" t="n">
        <v>0</v>
      </c>
      <c r="I7858" s="7" t="n">
        <v>0</v>
      </c>
      <c r="J7858" s="7" t="n">
        <v>0</v>
      </c>
      <c r="K7858" s="7" t="n">
        <v>0</v>
      </c>
      <c r="L7858" s="7" t="n">
        <v>12</v>
      </c>
      <c r="M7858" s="7" t="n">
        <v>12</v>
      </c>
      <c r="N7858" s="7" t="n">
        <v>0</v>
      </c>
      <c r="O7858" s="7" t="n">
        <v>0</v>
      </c>
      <c r="P7858" s="7" t="n">
        <v>0</v>
      </c>
      <c r="Q7858" s="7" t="n">
        <v>0</v>
      </c>
      <c r="R7858" s="7" t="n">
        <v>0</v>
      </c>
      <c r="S7858" s="7" t="s">
        <v>375</v>
      </c>
      <c r="T7858" s="7" t="s">
        <v>376</v>
      </c>
    </row>
    <row r="7859" spans="1:8">
      <c r="A7859" t="s">
        <v>4</v>
      </c>
      <c r="B7859" s="4" t="s">
        <v>5</v>
      </c>
      <c r="C7859" s="4" t="s">
        <v>13</v>
      </c>
      <c r="D7859" s="4" t="s">
        <v>10</v>
      </c>
      <c r="E7859" s="4" t="s">
        <v>13</v>
      </c>
      <c r="F7859" s="4" t="s">
        <v>6</v>
      </c>
    </row>
    <row r="7860" spans="1:8">
      <c r="A7860" t="n">
        <v>65922</v>
      </c>
      <c r="B7860" s="11" t="n">
        <v>39</v>
      </c>
      <c r="C7860" s="7" t="n">
        <v>10</v>
      </c>
      <c r="D7860" s="7" t="n">
        <v>65533</v>
      </c>
      <c r="E7860" s="7" t="n">
        <v>204</v>
      </c>
      <c r="F7860" s="7" t="s">
        <v>380</v>
      </c>
    </row>
    <row r="7861" spans="1:8">
      <c r="A7861" t="s">
        <v>4</v>
      </c>
      <c r="B7861" s="4" t="s">
        <v>5</v>
      </c>
      <c r="C7861" s="4" t="s">
        <v>13</v>
      </c>
      <c r="D7861" s="4" t="s">
        <v>10</v>
      </c>
      <c r="E7861" s="4" t="s">
        <v>13</v>
      </c>
      <c r="F7861" s="4" t="s">
        <v>6</v>
      </c>
    </row>
    <row r="7862" spans="1:8">
      <c r="A7862" t="n">
        <v>65946</v>
      </c>
      <c r="B7862" s="11" t="n">
        <v>39</v>
      </c>
      <c r="C7862" s="7" t="n">
        <v>10</v>
      </c>
      <c r="D7862" s="7" t="n">
        <v>65533</v>
      </c>
      <c r="E7862" s="7" t="n">
        <v>205</v>
      </c>
      <c r="F7862" s="7" t="s">
        <v>381</v>
      </c>
    </row>
    <row r="7863" spans="1:8">
      <c r="A7863" t="s">
        <v>4</v>
      </c>
      <c r="B7863" s="4" t="s">
        <v>5</v>
      </c>
      <c r="C7863" s="4" t="s">
        <v>13</v>
      </c>
      <c r="D7863" s="4" t="s">
        <v>10</v>
      </c>
      <c r="E7863" s="4" t="s">
        <v>13</v>
      </c>
      <c r="F7863" s="4" t="s">
        <v>6</v>
      </c>
    </row>
    <row r="7864" spans="1:8">
      <c r="A7864" t="n">
        <v>65970</v>
      </c>
      <c r="B7864" s="11" t="n">
        <v>39</v>
      </c>
      <c r="C7864" s="7" t="n">
        <v>10</v>
      </c>
      <c r="D7864" s="7" t="n">
        <v>65533</v>
      </c>
      <c r="E7864" s="7" t="n">
        <v>206</v>
      </c>
      <c r="F7864" s="7" t="s">
        <v>382</v>
      </c>
    </row>
    <row r="7865" spans="1:8">
      <c r="A7865" t="s">
        <v>4</v>
      </c>
      <c r="B7865" s="4" t="s">
        <v>5</v>
      </c>
      <c r="C7865" s="4" t="s">
        <v>10</v>
      </c>
      <c r="D7865" s="4" t="s">
        <v>6</v>
      </c>
      <c r="E7865" s="4" t="s">
        <v>6</v>
      </c>
      <c r="F7865" s="4" t="s">
        <v>6</v>
      </c>
      <c r="G7865" s="4" t="s">
        <v>13</v>
      </c>
      <c r="H7865" s="4" t="s">
        <v>9</v>
      </c>
      <c r="I7865" s="4" t="s">
        <v>22</v>
      </c>
      <c r="J7865" s="4" t="s">
        <v>22</v>
      </c>
      <c r="K7865" s="4" t="s">
        <v>22</v>
      </c>
      <c r="L7865" s="4" t="s">
        <v>22</v>
      </c>
      <c r="M7865" s="4" t="s">
        <v>22</v>
      </c>
      <c r="N7865" s="4" t="s">
        <v>22</v>
      </c>
      <c r="O7865" s="4" t="s">
        <v>22</v>
      </c>
      <c r="P7865" s="4" t="s">
        <v>6</v>
      </c>
      <c r="Q7865" s="4" t="s">
        <v>6</v>
      </c>
      <c r="R7865" s="4" t="s">
        <v>9</v>
      </c>
      <c r="S7865" s="4" t="s">
        <v>13</v>
      </c>
      <c r="T7865" s="4" t="s">
        <v>9</v>
      </c>
      <c r="U7865" s="4" t="s">
        <v>9</v>
      </c>
      <c r="V7865" s="4" t="s">
        <v>10</v>
      </c>
    </row>
    <row r="7866" spans="1:8">
      <c r="A7866" t="n">
        <v>65994</v>
      </c>
      <c r="B7866" s="15" t="n">
        <v>19</v>
      </c>
      <c r="C7866" s="7" t="n">
        <v>7</v>
      </c>
      <c r="D7866" s="7" t="s">
        <v>607</v>
      </c>
      <c r="E7866" s="7" t="s">
        <v>608</v>
      </c>
      <c r="F7866" s="7" t="s">
        <v>12</v>
      </c>
      <c r="G7866" s="7" t="n">
        <v>0</v>
      </c>
      <c r="H7866" s="7" t="n">
        <v>1</v>
      </c>
      <c r="I7866" s="7" t="n">
        <v>0</v>
      </c>
      <c r="J7866" s="7" t="n">
        <v>0</v>
      </c>
      <c r="K7866" s="7" t="n">
        <v>0</v>
      </c>
      <c r="L7866" s="7" t="n">
        <v>0</v>
      </c>
      <c r="M7866" s="7" t="n">
        <v>1</v>
      </c>
      <c r="N7866" s="7" t="n">
        <v>1.60000002384186</v>
      </c>
      <c r="O7866" s="7" t="n">
        <v>0.0900000035762787</v>
      </c>
      <c r="P7866" s="7" t="s">
        <v>12</v>
      </c>
      <c r="Q7866" s="7" t="s">
        <v>12</v>
      </c>
      <c r="R7866" s="7" t="n">
        <v>-1</v>
      </c>
      <c r="S7866" s="7" t="n">
        <v>0</v>
      </c>
      <c r="T7866" s="7" t="n">
        <v>0</v>
      </c>
      <c r="U7866" s="7" t="n">
        <v>0</v>
      </c>
      <c r="V7866" s="7" t="n">
        <v>0</v>
      </c>
    </row>
    <row r="7867" spans="1:8">
      <c r="A7867" t="s">
        <v>4</v>
      </c>
      <c r="B7867" s="4" t="s">
        <v>5</v>
      </c>
      <c r="C7867" s="4" t="s">
        <v>10</v>
      </c>
      <c r="D7867" s="4" t="s">
        <v>6</v>
      </c>
      <c r="E7867" s="4" t="s">
        <v>6</v>
      </c>
      <c r="F7867" s="4" t="s">
        <v>6</v>
      </c>
      <c r="G7867" s="4" t="s">
        <v>13</v>
      </c>
      <c r="H7867" s="4" t="s">
        <v>9</v>
      </c>
      <c r="I7867" s="4" t="s">
        <v>22</v>
      </c>
      <c r="J7867" s="4" t="s">
        <v>22</v>
      </c>
      <c r="K7867" s="4" t="s">
        <v>22</v>
      </c>
      <c r="L7867" s="4" t="s">
        <v>22</v>
      </c>
      <c r="M7867" s="4" t="s">
        <v>22</v>
      </c>
      <c r="N7867" s="4" t="s">
        <v>22</v>
      </c>
      <c r="O7867" s="4" t="s">
        <v>22</v>
      </c>
      <c r="P7867" s="4" t="s">
        <v>6</v>
      </c>
      <c r="Q7867" s="4" t="s">
        <v>6</v>
      </c>
      <c r="R7867" s="4" t="s">
        <v>9</v>
      </c>
      <c r="S7867" s="4" t="s">
        <v>13</v>
      </c>
      <c r="T7867" s="4" t="s">
        <v>9</v>
      </c>
      <c r="U7867" s="4" t="s">
        <v>9</v>
      </c>
      <c r="V7867" s="4" t="s">
        <v>10</v>
      </c>
    </row>
    <row r="7868" spans="1:8">
      <c r="A7868" t="n">
        <v>66065</v>
      </c>
      <c r="B7868" s="15" t="n">
        <v>19</v>
      </c>
      <c r="C7868" s="7" t="n">
        <v>2</v>
      </c>
      <c r="D7868" s="7" t="s">
        <v>609</v>
      </c>
      <c r="E7868" s="7" t="s">
        <v>610</v>
      </c>
      <c r="F7868" s="7" t="s">
        <v>12</v>
      </c>
      <c r="G7868" s="7" t="n">
        <v>0</v>
      </c>
      <c r="H7868" s="7" t="n">
        <v>1</v>
      </c>
      <c r="I7868" s="7" t="n">
        <v>0</v>
      </c>
      <c r="J7868" s="7" t="n">
        <v>0</v>
      </c>
      <c r="K7868" s="7" t="n">
        <v>0</v>
      </c>
      <c r="L7868" s="7" t="n">
        <v>0</v>
      </c>
      <c r="M7868" s="7" t="n">
        <v>1</v>
      </c>
      <c r="N7868" s="7" t="n">
        <v>1.60000002384186</v>
      </c>
      <c r="O7868" s="7" t="n">
        <v>0.0900000035762787</v>
      </c>
      <c r="P7868" s="7" t="s">
        <v>12</v>
      </c>
      <c r="Q7868" s="7" t="s">
        <v>12</v>
      </c>
      <c r="R7868" s="7" t="n">
        <v>-1</v>
      </c>
      <c r="S7868" s="7" t="n">
        <v>0</v>
      </c>
      <c r="T7868" s="7" t="n">
        <v>0</v>
      </c>
      <c r="U7868" s="7" t="n">
        <v>0</v>
      </c>
      <c r="V7868" s="7" t="n">
        <v>0</v>
      </c>
    </row>
    <row r="7869" spans="1:8">
      <c r="A7869" t="s">
        <v>4</v>
      </c>
      <c r="B7869" s="4" t="s">
        <v>5</v>
      </c>
      <c r="C7869" s="4" t="s">
        <v>10</v>
      </c>
      <c r="D7869" s="4" t="s">
        <v>6</v>
      </c>
      <c r="E7869" s="4" t="s">
        <v>6</v>
      </c>
      <c r="F7869" s="4" t="s">
        <v>6</v>
      </c>
      <c r="G7869" s="4" t="s">
        <v>13</v>
      </c>
      <c r="H7869" s="4" t="s">
        <v>9</v>
      </c>
      <c r="I7869" s="4" t="s">
        <v>22</v>
      </c>
      <c r="J7869" s="4" t="s">
        <v>22</v>
      </c>
      <c r="K7869" s="4" t="s">
        <v>22</v>
      </c>
      <c r="L7869" s="4" t="s">
        <v>22</v>
      </c>
      <c r="M7869" s="4" t="s">
        <v>22</v>
      </c>
      <c r="N7869" s="4" t="s">
        <v>22</v>
      </c>
      <c r="O7869" s="4" t="s">
        <v>22</v>
      </c>
      <c r="P7869" s="4" t="s">
        <v>6</v>
      </c>
      <c r="Q7869" s="4" t="s">
        <v>6</v>
      </c>
      <c r="R7869" s="4" t="s">
        <v>9</v>
      </c>
      <c r="S7869" s="4" t="s">
        <v>13</v>
      </c>
      <c r="T7869" s="4" t="s">
        <v>9</v>
      </c>
      <c r="U7869" s="4" t="s">
        <v>9</v>
      </c>
      <c r="V7869" s="4" t="s">
        <v>10</v>
      </c>
    </row>
    <row r="7870" spans="1:8">
      <c r="A7870" t="n">
        <v>66139</v>
      </c>
      <c r="B7870" s="15" t="n">
        <v>19</v>
      </c>
      <c r="C7870" s="7" t="n">
        <v>4</v>
      </c>
      <c r="D7870" s="7" t="s">
        <v>611</v>
      </c>
      <c r="E7870" s="7" t="s">
        <v>612</v>
      </c>
      <c r="F7870" s="7" t="s">
        <v>12</v>
      </c>
      <c r="G7870" s="7" t="n">
        <v>0</v>
      </c>
      <c r="H7870" s="7" t="n">
        <v>1</v>
      </c>
      <c r="I7870" s="7" t="n">
        <v>0</v>
      </c>
      <c r="J7870" s="7" t="n">
        <v>0</v>
      </c>
      <c r="K7870" s="7" t="n">
        <v>0</v>
      </c>
      <c r="L7870" s="7" t="n">
        <v>0</v>
      </c>
      <c r="M7870" s="7" t="n">
        <v>1</v>
      </c>
      <c r="N7870" s="7" t="n">
        <v>1.60000002384186</v>
      </c>
      <c r="O7870" s="7" t="n">
        <v>0.0900000035762787</v>
      </c>
      <c r="P7870" s="7" t="s">
        <v>12</v>
      </c>
      <c r="Q7870" s="7" t="s">
        <v>12</v>
      </c>
      <c r="R7870" s="7" t="n">
        <v>-1</v>
      </c>
      <c r="S7870" s="7" t="n">
        <v>0</v>
      </c>
      <c r="T7870" s="7" t="n">
        <v>0</v>
      </c>
      <c r="U7870" s="7" t="n">
        <v>0</v>
      </c>
      <c r="V7870" s="7" t="n">
        <v>0</v>
      </c>
    </row>
    <row r="7871" spans="1:8">
      <c r="A7871" t="s">
        <v>4</v>
      </c>
      <c r="B7871" s="4" t="s">
        <v>5</v>
      </c>
      <c r="C7871" s="4" t="s">
        <v>10</v>
      </c>
      <c r="D7871" s="4" t="s">
        <v>6</v>
      </c>
      <c r="E7871" s="4" t="s">
        <v>6</v>
      </c>
      <c r="F7871" s="4" t="s">
        <v>6</v>
      </c>
      <c r="G7871" s="4" t="s">
        <v>13</v>
      </c>
      <c r="H7871" s="4" t="s">
        <v>9</v>
      </c>
      <c r="I7871" s="4" t="s">
        <v>22</v>
      </c>
      <c r="J7871" s="4" t="s">
        <v>22</v>
      </c>
      <c r="K7871" s="4" t="s">
        <v>22</v>
      </c>
      <c r="L7871" s="4" t="s">
        <v>22</v>
      </c>
      <c r="M7871" s="4" t="s">
        <v>22</v>
      </c>
      <c r="N7871" s="4" t="s">
        <v>22</v>
      </c>
      <c r="O7871" s="4" t="s">
        <v>22</v>
      </c>
      <c r="P7871" s="4" t="s">
        <v>6</v>
      </c>
      <c r="Q7871" s="4" t="s">
        <v>6</v>
      </c>
      <c r="R7871" s="4" t="s">
        <v>9</v>
      </c>
      <c r="S7871" s="4" t="s">
        <v>13</v>
      </c>
      <c r="T7871" s="4" t="s">
        <v>9</v>
      </c>
      <c r="U7871" s="4" t="s">
        <v>9</v>
      </c>
      <c r="V7871" s="4" t="s">
        <v>10</v>
      </c>
    </row>
    <row r="7872" spans="1:8">
      <c r="A7872" t="n">
        <v>66214</v>
      </c>
      <c r="B7872" s="15" t="n">
        <v>19</v>
      </c>
      <c r="C7872" s="7" t="n">
        <v>15</v>
      </c>
      <c r="D7872" s="7" t="s">
        <v>522</v>
      </c>
      <c r="E7872" s="7" t="s">
        <v>613</v>
      </c>
      <c r="F7872" s="7" t="s">
        <v>12</v>
      </c>
      <c r="G7872" s="7" t="n">
        <v>0</v>
      </c>
      <c r="H7872" s="7" t="n">
        <v>1</v>
      </c>
      <c r="I7872" s="7" t="n">
        <v>0</v>
      </c>
      <c r="J7872" s="7" t="n">
        <v>0</v>
      </c>
      <c r="K7872" s="7" t="n">
        <v>0</v>
      </c>
      <c r="L7872" s="7" t="n">
        <v>0</v>
      </c>
      <c r="M7872" s="7" t="n">
        <v>1</v>
      </c>
      <c r="N7872" s="7" t="n">
        <v>1.60000002384186</v>
      </c>
      <c r="O7872" s="7" t="n">
        <v>0.0900000035762787</v>
      </c>
      <c r="P7872" s="7" t="s">
        <v>12</v>
      </c>
      <c r="Q7872" s="7" t="s">
        <v>12</v>
      </c>
      <c r="R7872" s="7" t="n">
        <v>-1</v>
      </c>
      <c r="S7872" s="7" t="n">
        <v>0</v>
      </c>
      <c r="T7872" s="7" t="n">
        <v>0</v>
      </c>
      <c r="U7872" s="7" t="n">
        <v>0</v>
      </c>
      <c r="V7872" s="7" t="n">
        <v>0</v>
      </c>
    </row>
    <row r="7873" spans="1:22">
      <c r="A7873" t="s">
        <v>4</v>
      </c>
      <c r="B7873" s="4" t="s">
        <v>5</v>
      </c>
      <c r="C7873" s="4" t="s">
        <v>10</v>
      </c>
      <c r="D7873" s="4" t="s">
        <v>6</v>
      </c>
      <c r="E7873" s="4" t="s">
        <v>6</v>
      </c>
      <c r="F7873" s="4" t="s">
        <v>6</v>
      </c>
      <c r="G7873" s="4" t="s">
        <v>13</v>
      </c>
      <c r="H7873" s="4" t="s">
        <v>9</v>
      </c>
      <c r="I7873" s="4" t="s">
        <v>22</v>
      </c>
      <c r="J7873" s="4" t="s">
        <v>22</v>
      </c>
      <c r="K7873" s="4" t="s">
        <v>22</v>
      </c>
      <c r="L7873" s="4" t="s">
        <v>22</v>
      </c>
      <c r="M7873" s="4" t="s">
        <v>22</v>
      </c>
      <c r="N7873" s="4" t="s">
        <v>22</v>
      </c>
      <c r="O7873" s="4" t="s">
        <v>22</v>
      </c>
      <c r="P7873" s="4" t="s">
        <v>6</v>
      </c>
      <c r="Q7873" s="4" t="s">
        <v>6</v>
      </c>
      <c r="R7873" s="4" t="s">
        <v>9</v>
      </c>
      <c r="S7873" s="4" t="s">
        <v>13</v>
      </c>
      <c r="T7873" s="4" t="s">
        <v>9</v>
      </c>
      <c r="U7873" s="4" t="s">
        <v>9</v>
      </c>
      <c r="V7873" s="4" t="s">
        <v>10</v>
      </c>
    </row>
    <row r="7874" spans="1:22">
      <c r="A7874" t="n">
        <v>66296</v>
      </c>
      <c r="B7874" s="15" t="n">
        <v>19</v>
      </c>
      <c r="C7874" s="7" t="n">
        <v>16</v>
      </c>
      <c r="D7874" s="7" t="s">
        <v>230</v>
      </c>
      <c r="E7874" s="7" t="s">
        <v>231</v>
      </c>
      <c r="F7874" s="7" t="s">
        <v>12</v>
      </c>
      <c r="G7874" s="7" t="n">
        <v>0</v>
      </c>
      <c r="H7874" s="7" t="n">
        <v>1</v>
      </c>
      <c r="I7874" s="7" t="n">
        <v>0</v>
      </c>
      <c r="J7874" s="7" t="n">
        <v>0</v>
      </c>
      <c r="K7874" s="7" t="n">
        <v>0</v>
      </c>
      <c r="L7874" s="7" t="n">
        <v>0</v>
      </c>
      <c r="M7874" s="7" t="n">
        <v>1</v>
      </c>
      <c r="N7874" s="7" t="n">
        <v>1.60000002384186</v>
      </c>
      <c r="O7874" s="7" t="n">
        <v>0.0900000035762787</v>
      </c>
      <c r="P7874" s="7" t="s">
        <v>12</v>
      </c>
      <c r="Q7874" s="7" t="s">
        <v>12</v>
      </c>
      <c r="R7874" s="7" t="n">
        <v>-1</v>
      </c>
      <c r="S7874" s="7" t="n">
        <v>0</v>
      </c>
      <c r="T7874" s="7" t="n">
        <v>0</v>
      </c>
      <c r="U7874" s="7" t="n">
        <v>0</v>
      </c>
      <c r="V7874" s="7" t="n">
        <v>0</v>
      </c>
    </row>
    <row r="7875" spans="1:22">
      <c r="A7875" t="s">
        <v>4</v>
      </c>
      <c r="B7875" s="4" t="s">
        <v>5</v>
      </c>
      <c r="C7875" s="4" t="s">
        <v>10</v>
      </c>
      <c r="D7875" s="4" t="s">
        <v>6</v>
      </c>
      <c r="E7875" s="4" t="s">
        <v>6</v>
      </c>
      <c r="F7875" s="4" t="s">
        <v>6</v>
      </c>
      <c r="G7875" s="4" t="s">
        <v>13</v>
      </c>
      <c r="H7875" s="4" t="s">
        <v>9</v>
      </c>
      <c r="I7875" s="4" t="s">
        <v>22</v>
      </c>
      <c r="J7875" s="4" t="s">
        <v>22</v>
      </c>
      <c r="K7875" s="4" t="s">
        <v>22</v>
      </c>
      <c r="L7875" s="4" t="s">
        <v>22</v>
      </c>
      <c r="M7875" s="4" t="s">
        <v>22</v>
      </c>
      <c r="N7875" s="4" t="s">
        <v>22</v>
      </c>
      <c r="O7875" s="4" t="s">
        <v>22</v>
      </c>
      <c r="P7875" s="4" t="s">
        <v>6</v>
      </c>
      <c r="Q7875" s="4" t="s">
        <v>6</v>
      </c>
      <c r="R7875" s="4" t="s">
        <v>9</v>
      </c>
      <c r="S7875" s="4" t="s">
        <v>13</v>
      </c>
      <c r="T7875" s="4" t="s">
        <v>9</v>
      </c>
      <c r="U7875" s="4" t="s">
        <v>9</v>
      </c>
      <c r="V7875" s="4" t="s">
        <v>10</v>
      </c>
    </row>
    <row r="7876" spans="1:22">
      <c r="A7876" t="n">
        <v>66365</v>
      </c>
      <c r="B7876" s="15" t="n">
        <v>19</v>
      </c>
      <c r="C7876" s="7" t="n">
        <v>7032</v>
      </c>
      <c r="D7876" s="7" t="s">
        <v>93</v>
      </c>
      <c r="E7876" s="7" t="s">
        <v>94</v>
      </c>
      <c r="F7876" s="7" t="s">
        <v>12</v>
      </c>
      <c r="G7876" s="7" t="n">
        <v>0</v>
      </c>
      <c r="H7876" s="7" t="n">
        <v>1</v>
      </c>
      <c r="I7876" s="7" t="n">
        <v>0</v>
      </c>
      <c r="J7876" s="7" t="n">
        <v>0</v>
      </c>
      <c r="K7876" s="7" t="n">
        <v>0</v>
      </c>
      <c r="L7876" s="7" t="n">
        <v>0</v>
      </c>
      <c r="M7876" s="7" t="n">
        <v>1</v>
      </c>
      <c r="N7876" s="7" t="n">
        <v>1.60000002384186</v>
      </c>
      <c r="O7876" s="7" t="n">
        <v>0.0900000035762787</v>
      </c>
      <c r="P7876" s="7" t="s">
        <v>12</v>
      </c>
      <c r="Q7876" s="7" t="s">
        <v>12</v>
      </c>
      <c r="R7876" s="7" t="n">
        <v>-1</v>
      </c>
      <c r="S7876" s="7" t="n">
        <v>0</v>
      </c>
      <c r="T7876" s="7" t="n">
        <v>0</v>
      </c>
      <c r="U7876" s="7" t="n">
        <v>0</v>
      </c>
      <c r="V7876" s="7" t="n">
        <v>0</v>
      </c>
    </row>
    <row r="7877" spans="1:22">
      <c r="A7877" t="s">
        <v>4</v>
      </c>
      <c r="B7877" s="4" t="s">
        <v>5</v>
      </c>
      <c r="C7877" s="4" t="s">
        <v>10</v>
      </c>
      <c r="D7877" s="4" t="s">
        <v>6</v>
      </c>
      <c r="E7877" s="4" t="s">
        <v>6</v>
      </c>
      <c r="F7877" s="4" t="s">
        <v>6</v>
      </c>
      <c r="G7877" s="4" t="s">
        <v>13</v>
      </c>
      <c r="H7877" s="4" t="s">
        <v>9</v>
      </c>
      <c r="I7877" s="4" t="s">
        <v>22</v>
      </c>
      <c r="J7877" s="4" t="s">
        <v>22</v>
      </c>
      <c r="K7877" s="4" t="s">
        <v>22</v>
      </c>
      <c r="L7877" s="4" t="s">
        <v>22</v>
      </c>
      <c r="M7877" s="4" t="s">
        <v>22</v>
      </c>
      <c r="N7877" s="4" t="s">
        <v>22</v>
      </c>
      <c r="O7877" s="4" t="s">
        <v>22</v>
      </c>
      <c r="P7877" s="4" t="s">
        <v>6</v>
      </c>
      <c r="Q7877" s="4" t="s">
        <v>6</v>
      </c>
      <c r="R7877" s="4" t="s">
        <v>9</v>
      </c>
      <c r="S7877" s="4" t="s">
        <v>13</v>
      </c>
      <c r="T7877" s="4" t="s">
        <v>9</v>
      </c>
      <c r="U7877" s="4" t="s">
        <v>9</v>
      </c>
      <c r="V7877" s="4" t="s">
        <v>10</v>
      </c>
    </row>
    <row r="7878" spans="1:22">
      <c r="A7878" t="n">
        <v>66435</v>
      </c>
      <c r="B7878" s="15" t="n">
        <v>19</v>
      </c>
      <c r="C7878" s="7" t="n">
        <v>7033</v>
      </c>
      <c r="D7878" s="7" t="s">
        <v>175</v>
      </c>
      <c r="E7878" s="7" t="s">
        <v>176</v>
      </c>
      <c r="F7878" s="7" t="s">
        <v>12</v>
      </c>
      <c r="G7878" s="7" t="n">
        <v>0</v>
      </c>
      <c r="H7878" s="7" t="n">
        <v>1</v>
      </c>
      <c r="I7878" s="7" t="n">
        <v>0</v>
      </c>
      <c r="J7878" s="7" t="n">
        <v>0</v>
      </c>
      <c r="K7878" s="7" t="n">
        <v>0</v>
      </c>
      <c r="L7878" s="7" t="n">
        <v>0</v>
      </c>
      <c r="M7878" s="7" t="n">
        <v>1</v>
      </c>
      <c r="N7878" s="7" t="n">
        <v>1.60000002384186</v>
      </c>
      <c r="O7878" s="7" t="n">
        <v>0.0900000035762787</v>
      </c>
      <c r="P7878" s="7" t="s">
        <v>12</v>
      </c>
      <c r="Q7878" s="7" t="s">
        <v>12</v>
      </c>
      <c r="R7878" s="7" t="n">
        <v>-1</v>
      </c>
      <c r="S7878" s="7" t="n">
        <v>0</v>
      </c>
      <c r="T7878" s="7" t="n">
        <v>0</v>
      </c>
      <c r="U7878" s="7" t="n">
        <v>0</v>
      </c>
      <c r="V7878" s="7" t="n">
        <v>0</v>
      </c>
    </row>
    <row r="7879" spans="1:22">
      <c r="A7879" t="s">
        <v>4</v>
      </c>
      <c r="B7879" s="4" t="s">
        <v>5</v>
      </c>
      <c r="C7879" s="4" t="s">
        <v>10</v>
      </c>
      <c r="D7879" s="4" t="s">
        <v>13</v>
      </c>
      <c r="E7879" s="4" t="s">
        <v>13</v>
      </c>
      <c r="F7879" s="4" t="s">
        <v>6</v>
      </c>
    </row>
    <row r="7880" spans="1:22">
      <c r="A7880" t="n">
        <v>66506</v>
      </c>
      <c r="B7880" s="53" t="n">
        <v>20</v>
      </c>
      <c r="C7880" s="7" t="n">
        <v>0</v>
      </c>
      <c r="D7880" s="7" t="n">
        <v>3</v>
      </c>
      <c r="E7880" s="7" t="n">
        <v>10</v>
      </c>
      <c r="F7880" s="7" t="s">
        <v>98</v>
      </c>
    </row>
    <row r="7881" spans="1:22">
      <c r="A7881" t="s">
        <v>4</v>
      </c>
      <c r="B7881" s="4" t="s">
        <v>5</v>
      </c>
      <c r="C7881" s="4" t="s">
        <v>10</v>
      </c>
    </row>
    <row r="7882" spans="1:22">
      <c r="A7882" t="n">
        <v>66524</v>
      </c>
      <c r="B7882" s="30" t="n">
        <v>16</v>
      </c>
      <c r="C7882" s="7" t="n">
        <v>0</v>
      </c>
    </row>
    <row r="7883" spans="1:22">
      <c r="A7883" t="s">
        <v>4</v>
      </c>
      <c r="B7883" s="4" t="s">
        <v>5</v>
      </c>
      <c r="C7883" s="4" t="s">
        <v>10</v>
      </c>
      <c r="D7883" s="4" t="s">
        <v>13</v>
      </c>
      <c r="E7883" s="4" t="s">
        <v>13</v>
      </c>
      <c r="F7883" s="4" t="s">
        <v>6</v>
      </c>
    </row>
    <row r="7884" spans="1:22">
      <c r="A7884" t="n">
        <v>66527</v>
      </c>
      <c r="B7884" s="53" t="n">
        <v>20</v>
      </c>
      <c r="C7884" s="7" t="n">
        <v>7</v>
      </c>
      <c r="D7884" s="7" t="n">
        <v>3</v>
      </c>
      <c r="E7884" s="7" t="n">
        <v>10</v>
      </c>
      <c r="F7884" s="7" t="s">
        <v>98</v>
      </c>
    </row>
    <row r="7885" spans="1:22">
      <c r="A7885" t="s">
        <v>4</v>
      </c>
      <c r="B7885" s="4" t="s">
        <v>5</v>
      </c>
      <c r="C7885" s="4" t="s">
        <v>10</v>
      </c>
    </row>
    <row r="7886" spans="1:22">
      <c r="A7886" t="n">
        <v>66545</v>
      </c>
      <c r="B7886" s="30" t="n">
        <v>16</v>
      </c>
      <c r="C7886" s="7" t="n">
        <v>0</v>
      </c>
    </row>
    <row r="7887" spans="1:22">
      <c r="A7887" t="s">
        <v>4</v>
      </c>
      <c r="B7887" s="4" t="s">
        <v>5</v>
      </c>
      <c r="C7887" s="4" t="s">
        <v>10</v>
      </c>
      <c r="D7887" s="4" t="s">
        <v>13</v>
      </c>
      <c r="E7887" s="4" t="s">
        <v>13</v>
      </c>
      <c r="F7887" s="4" t="s">
        <v>6</v>
      </c>
    </row>
    <row r="7888" spans="1:22">
      <c r="A7888" t="n">
        <v>66548</v>
      </c>
      <c r="B7888" s="53" t="n">
        <v>20</v>
      </c>
      <c r="C7888" s="7" t="n">
        <v>2</v>
      </c>
      <c r="D7888" s="7" t="n">
        <v>3</v>
      </c>
      <c r="E7888" s="7" t="n">
        <v>10</v>
      </c>
      <c r="F7888" s="7" t="s">
        <v>98</v>
      </c>
    </row>
    <row r="7889" spans="1:22">
      <c r="A7889" t="s">
        <v>4</v>
      </c>
      <c r="B7889" s="4" t="s">
        <v>5</v>
      </c>
      <c r="C7889" s="4" t="s">
        <v>10</v>
      </c>
    </row>
    <row r="7890" spans="1:22">
      <c r="A7890" t="n">
        <v>66566</v>
      </c>
      <c r="B7890" s="30" t="n">
        <v>16</v>
      </c>
      <c r="C7890" s="7" t="n">
        <v>0</v>
      </c>
    </row>
    <row r="7891" spans="1:22">
      <c r="A7891" t="s">
        <v>4</v>
      </c>
      <c r="B7891" s="4" t="s">
        <v>5</v>
      </c>
      <c r="C7891" s="4" t="s">
        <v>10</v>
      </c>
      <c r="D7891" s="4" t="s">
        <v>13</v>
      </c>
      <c r="E7891" s="4" t="s">
        <v>13</v>
      </c>
      <c r="F7891" s="4" t="s">
        <v>6</v>
      </c>
    </row>
    <row r="7892" spans="1:22">
      <c r="A7892" t="n">
        <v>66569</v>
      </c>
      <c r="B7892" s="53" t="n">
        <v>20</v>
      </c>
      <c r="C7892" s="7" t="n">
        <v>4</v>
      </c>
      <c r="D7892" s="7" t="n">
        <v>3</v>
      </c>
      <c r="E7892" s="7" t="n">
        <v>10</v>
      </c>
      <c r="F7892" s="7" t="s">
        <v>98</v>
      </c>
    </row>
    <row r="7893" spans="1:22">
      <c r="A7893" t="s">
        <v>4</v>
      </c>
      <c r="B7893" s="4" t="s">
        <v>5</v>
      </c>
      <c r="C7893" s="4" t="s">
        <v>10</v>
      </c>
    </row>
    <row r="7894" spans="1:22">
      <c r="A7894" t="n">
        <v>66587</v>
      </c>
      <c r="B7894" s="30" t="n">
        <v>16</v>
      </c>
      <c r="C7894" s="7" t="n">
        <v>0</v>
      </c>
    </row>
    <row r="7895" spans="1:22">
      <c r="A7895" t="s">
        <v>4</v>
      </c>
      <c r="B7895" s="4" t="s">
        <v>5</v>
      </c>
      <c r="C7895" s="4" t="s">
        <v>10</v>
      </c>
      <c r="D7895" s="4" t="s">
        <v>13</v>
      </c>
      <c r="E7895" s="4" t="s">
        <v>13</v>
      </c>
      <c r="F7895" s="4" t="s">
        <v>6</v>
      </c>
    </row>
    <row r="7896" spans="1:22">
      <c r="A7896" t="n">
        <v>66590</v>
      </c>
      <c r="B7896" s="53" t="n">
        <v>20</v>
      </c>
      <c r="C7896" s="7" t="n">
        <v>15</v>
      </c>
      <c r="D7896" s="7" t="n">
        <v>3</v>
      </c>
      <c r="E7896" s="7" t="n">
        <v>10</v>
      </c>
      <c r="F7896" s="7" t="s">
        <v>98</v>
      </c>
    </row>
    <row r="7897" spans="1:22">
      <c r="A7897" t="s">
        <v>4</v>
      </c>
      <c r="B7897" s="4" t="s">
        <v>5</v>
      </c>
      <c r="C7897" s="4" t="s">
        <v>10</v>
      </c>
    </row>
    <row r="7898" spans="1:22">
      <c r="A7898" t="n">
        <v>66608</v>
      </c>
      <c r="B7898" s="30" t="n">
        <v>16</v>
      </c>
      <c r="C7898" s="7" t="n">
        <v>0</v>
      </c>
    </row>
    <row r="7899" spans="1:22">
      <c r="A7899" t="s">
        <v>4</v>
      </c>
      <c r="B7899" s="4" t="s">
        <v>5</v>
      </c>
      <c r="C7899" s="4" t="s">
        <v>10</v>
      </c>
      <c r="D7899" s="4" t="s">
        <v>13</v>
      </c>
      <c r="E7899" s="4" t="s">
        <v>13</v>
      </c>
      <c r="F7899" s="4" t="s">
        <v>6</v>
      </c>
    </row>
    <row r="7900" spans="1:22">
      <c r="A7900" t="n">
        <v>66611</v>
      </c>
      <c r="B7900" s="53" t="n">
        <v>20</v>
      </c>
      <c r="C7900" s="7" t="n">
        <v>16</v>
      </c>
      <c r="D7900" s="7" t="n">
        <v>3</v>
      </c>
      <c r="E7900" s="7" t="n">
        <v>10</v>
      </c>
      <c r="F7900" s="7" t="s">
        <v>98</v>
      </c>
    </row>
    <row r="7901" spans="1:22">
      <c r="A7901" t="s">
        <v>4</v>
      </c>
      <c r="B7901" s="4" t="s">
        <v>5</v>
      </c>
      <c r="C7901" s="4" t="s">
        <v>10</v>
      </c>
    </row>
    <row r="7902" spans="1:22">
      <c r="A7902" t="n">
        <v>66629</v>
      </c>
      <c r="B7902" s="30" t="n">
        <v>16</v>
      </c>
      <c r="C7902" s="7" t="n">
        <v>0</v>
      </c>
    </row>
    <row r="7903" spans="1:22">
      <c r="A7903" t="s">
        <v>4</v>
      </c>
      <c r="B7903" s="4" t="s">
        <v>5</v>
      </c>
      <c r="C7903" s="4" t="s">
        <v>10</v>
      </c>
      <c r="D7903" s="4" t="s">
        <v>13</v>
      </c>
      <c r="E7903" s="4" t="s">
        <v>13</v>
      </c>
      <c r="F7903" s="4" t="s">
        <v>6</v>
      </c>
    </row>
    <row r="7904" spans="1:22">
      <c r="A7904" t="n">
        <v>66632</v>
      </c>
      <c r="B7904" s="53" t="n">
        <v>20</v>
      </c>
      <c r="C7904" s="7" t="n">
        <v>7032</v>
      </c>
      <c r="D7904" s="7" t="n">
        <v>3</v>
      </c>
      <c r="E7904" s="7" t="n">
        <v>10</v>
      </c>
      <c r="F7904" s="7" t="s">
        <v>98</v>
      </c>
    </row>
    <row r="7905" spans="1:6">
      <c r="A7905" t="s">
        <v>4</v>
      </c>
      <c r="B7905" s="4" t="s">
        <v>5</v>
      </c>
      <c r="C7905" s="4" t="s">
        <v>10</v>
      </c>
    </row>
    <row r="7906" spans="1:6">
      <c r="A7906" t="n">
        <v>66650</v>
      </c>
      <c r="B7906" s="30" t="n">
        <v>16</v>
      </c>
      <c r="C7906" s="7" t="n">
        <v>0</v>
      </c>
    </row>
    <row r="7907" spans="1:6">
      <c r="A7907" t="s">
        <v>4</v>
      </c>
      <c r="B7907" s="4" t="s">
        <v>5</v>
      </c>
      <c r="C7907" s="4" t="s">
        <v>10</v>
      </c>
      <c r="D7907" s="4" t="s">
        <v>13</v>
      </c>
      <c r="E7907" s="4" t="s">
        <v>13</v>
      </c>
      <c r="F7907" s="4" t="s">
        <v>6</v>
      </c>
    </row>
    <row r="7908" spans="1:6">
      <c r="A7908" t="n">
        <v>66653</v>
      </c>
      <c r="B7908" s="53" t="n">
        <v>20</v>
      </c>
      <c r="C7908" s="7" t="n">
        <v>7033</v>
      </c>
      <c r="D7908" s="7" t="n">
        <v>3</v>
      </c>
      <c r="E7908" s="7" t="n">
        <v>10</v>
      </c>
      <c r="F7908" s="7" t="s">
        <v>98</v>
      </c>
    </row>
    <row r="7909" spans="1:6">
      <c r="A7909" t="s">
        <v>4</v>
      </c>
      <c r="B7909" s="4" t="s">
        <v>5</v>
      </c>
      <c r="C7909" s="4" t="s">
        <v>10</v>
      </c>
    </row>
    <row r="7910" spans="1:6">
      <c r="A7910" t="n">
        <v>66671</v>
      </c>
      <c r="B7910" s="30" t="n">
        <v>16</v>
      </c>
      <c r="C7910" s="7" t="n">
        <v>0</v>
      </c>
    </row>
    <row r="7911" spans="1:6">
      <c r="A7911" t="s">
        <v>4</v>
      </c>
      <c r="B7911" s="4" t="s">
        <v>5</v>
      </c>
      <c r="C7911" s="4" t="s">
        <v>13</v>
      </c>
      <c r="D7911" s="4" t="s">
        <v>10</v>
      </c>
      <c r="E7911" s="4" t="s">
        <v>13</v>
      </c>
      <c r="F7911" s="4" t="s">
        <v>26</v>
      </c>
    </row>
    <row r="7912" spans="1:6">
      <c r="A7912" t="n">
        <v>66674</v>
      </c>
      <c r="B7912" s="16" t="n">
        <v>5</v>
      </c>
      <c r="C7912" s="7" t="n">
        <v>30</v>
      </c>
      <c r="D7912" s="7" t="n">
        <v>6471</v>
      </c>
      <c r="E7912" s="7" t="n">
        <v>1</v>
      </c>
      <c r="F7912" s="19" t="n">
        <f t="normal" ca="1">A7916</f>
        <v>0</v>
      </c>
    </row>
    <row r="7913" spans="1:6">
      <c r="A7913" t="s">
        <v>4</v>
      </c>
      <c r="B7913" s="4" t="s">
        <v>5</v>
      </c>
      <c r="C7913" s="4" t="s">
        <v>13</v>
      </c>
      <c r="D7913" s="4" t="s">
        <v>10</v>
      </c>
      <c r="E7913" s="4" t="s">
        <v>13</v>
      </c>
      <c r="F7913" s="4" t="s">
        <v>6</v>
      </c>
      <c r="G7913" s="4" t="s">
        <v>6</v>
      </c>
      <c r="H7913" s="4" t="s">
        <v>6</v>
      </c>
      <c r="I7913" s="4" t="s">
        <v>6</v>
      </c>
      <c r="J7913" s="4" t="s">
        <v>6</v>
      </c>
      <c r="K7913" s="4" t="s">
        <v>6</v>
      </c>
      <c r="L7913" s="4" t="s">
        <v>6</v>
      </c>
      <c r="M7913" s="4" t="s">
        <v>6</v>
      </c>
      <c r="N7913" s="4" t="s">
        <v>6</v>
      </c>
      <c r="O7913" s="4" t="s">
        <v>6</v>
      </c>
      <c r="P7913" s="4" t="s">
        <v>6</v>
      </c>
      <c r="Q7913" s="4" t="s">
        <v>6</v>
      </c>
      <c r="R7913" s="4" t="s">
        <v>6</v>
      </c>
      <c r="S7913" s="4" t="s">
        <v>6</v>
      </c>
      <c r="T7913" s="4" t="s">
        <v>6</v>
      </c>
      <c r="U7913" s="4" t="s">
        <v>6</v>
      </c>
    </row>
    <row r="7914" spans="1:6">
      <c r="A7914" t="n">
        <v>66683</v>
      </c>
      <c r="B7914" s="46" t="n">
        <v>36</v>
      </c>
      <c r="C7914" s="7" t="n">
        <v>8</v>
      </c>
      <c r="D7914" s="7" t="n">
        <v>7033</v>
      </c>
      <c r="E7914" s="7" t="n">
        <v>0</v>
      </c>
      <c r="F7914" s="7" t="s">
        <v>84</v>
      </c>
      <c r="G7914" s="7" t="s">
        <v>388</v>
      </c>
      <c r="H7914" s="7" t="s">
        <v>389</v>
      </c>
      <c r="I7914" s="7" t="s">
        <v>390</v>
      </c>
      <c r="J7914" s="7" t="s">
        <v>12</v>
      </c>
      <c r="K7914" s="7" t="s">
        <v>12</v>
      </c>
      <c r="L7914" s="7" t="s">
        <v>12</v>
      </c>
      <c r="M7914" s="7" t="s">
        <v>12</v>
      </c>
      <c r="N7914" s="7" t="s">
        <v>12</v>
      </c>
      <c r="O7914" s="7" t="s">
        <v>12</v>
      </c>
      <c r="P7914" s="7" t="s">
        <v>12</v>
      </c>
      <c r="Q7914" s="7" t="s">
        <v>12</v>
      </c>
      <c r="R7914" s="7" t="s">
        <v>12</v>
      </c>
      <c r="S7914" s="7" t="s">
        <v>12</v>
      </c>
      <c r="T7914" s="7" t="s">
        <v>12</v>
      </c>
      <c r="U7914" s="7" t="s">
        <v>12</v>
      </c>
    </row>
    <row r="7915" spans="1:6">
      <c r="A7915" t="s">
        <v>4</v>
      </c>
      <c r="B7915" s="4" t="s">
        <v>5</v>
      </c>
      <c r="C7915" s="4" t="s">
        <v>13</v>
      </c>
      <c r="D7915" s="4" t="s">
        <v>10</v>
      </c>
      <c r="E7915" s="4" t="s">
        <v>13</v>
      </c>
      <c r="F7915" s="4" t="s">
        <v>6</v>
      </c>
      <c r="G7915" s="4" t="s">
        <v>6</v>
      </c>
      <c r="H7915" s="4" t="s">
        <v>6</v>
      </c>
      <c r="I7915" s="4" t="s">
        <v>6</v>
      </c>
      <c r="J7915" s="4" t="s">
        <v>6</v>
      </c>
      <c r="K7915" s="4" t="s">
        <v>6</v>
      </c>
      <c r="L7915" s="4" t="s">
        <v>6</v>
      </c>
      <c r="M7915" s="4" t="s">
        <v>6</v>
      </c>
      <c r="N7915" s="4" t="s">
        <v>6</v>
      </c>
      <c r="O7915" s="4" t="s">
        <v>6</v>
      </c>
      <c r="P7915" s="4" t="s">
        <v>6</v>
      </c>
      <c r="Q7915" s="4" t="s">
        <v>6</v>
      </c>
      <c r="R7915" s="4" t="s">
        <v>6</v>
      </c>
      <c r="S7915" s="4" t="s">
        <v>6</v>
      </c>
      <c r="T7915" s="4" t="s">
        <v>6</v>
      </c>
      <c r="U7915" s="4" t="s">
        <v>6</v>
      </c>
    </row>
    <row r="7916" spans="1:6">
      <c r="A7916" t="n">
        <v>66744</v>
      </c>
      <c r="B7916" s="46" t="n">
        <v>36</v>
      </c>
      <c r="C7916" s="7" t="n">
        <v>8</v>
      </c>
      <c r="D7916" s="7" t="n">
        <v>2</v>
      </c>
      <c r="E7916" s="7" t="n">
        <v>0</v>
      </c>
      <c r="F7916" s="7" t="s">
        <v>182</v>
      </c>
      <c r="G7916" s="7" t="s">
        <v>12</v>
      </c>
      <c r="H7916" s="7" t="s">
        <v>12</v>
      </c>
      <c r="I7916" s="7" t="s">
        <v>12</v>
      </c>
      <c r="J7916" s="7" t="s">
        <v>12</v>
      </c>
      <c r="K7916" s="7" t="s">
        <v>12</v>
      </c>
      <c r="L7916" s="7" t="s">
        <v>12</v>
      </c>
      <c r="M7916" s="7" t="s">
        <v>12</v>
      </c>
      <c r="N7916" s="7" t="s">
        <v>12</v>
      </c>
      <c r="O7916" s="7" t="s">
        <v>12</v>
      </c>
      <c r="P7916" s="7" t="s">
        <v>12</v>
      </c>
      <c r="Q7916" s="7" t="s">
        <v>12</v>
      </c>
      <c r="R7916" s="7" t="s">
        <v>12</v>
      </c>
      <c r="S7916" s="7" t="s">
        <v>12</v>
      </c>
      <c r="T7916" s="7" t="s">
        <v>12</v>
      </c>
      <c r="U7916" s="7" t="s">
        <v>12</v>
      </c>
    </row>
    <row r="7917" spans="1:6">
      <c r="A7917" t="s">
        <v>4</v>
      </c>
      <c r="B7917" s="4" t="s">
        <v>5</v>
      </c>
      <c r="C7917" s="4" t="s">
        <v>13</v>
      </c>
      <c r="D7917" s="4" t="s">
        <v>10</v>
      </c>
      <c r="E7917" s="4" t="s">
        <v>13</v>
      </c>
      <c r="F7917" s="4" t="s">
        <v>6</v>
      </c>
      <c r="G7917" s="4" t="s">
        <v>6</v>
      </c>
      <c r="H7917" s="4" t="s">
        <v>6</v>
      </c>
      <c r="I7917" s="4" t="s">
        <v>6</v>
      </c>
      <c r="J7917" s="4" t="s">
        <v>6</v>
      </c>
      <c r="K7917" s="4" t="s">
        <v>6</v>
      </c>
      <c r="L7917" s="4" t="s">
        <v>6</v>
      </c>
      <c r="M7917" s="4" t="s">
        <v>6</v>
      </c>
      <c r="N7917" s="4" t="s">
        <v>6</v>
      </c>
      <c r="O7917" s="4" t="s">
        <v>6</v>
      </c>
      <c r="P7917" s="4" t="s">
        <v>6</v>
      </c>
      <c r="Q7917" s="4" t="s">
        <v>6</v>
      </c>
      <c r="R7917" s="4" t="s">
        <v>6</v>
      </c>
      <c r="S7917" s="4" t="s">
        <v>6</v>
      </c>
      <c r="T7917" s="4" t="s">
        <v>6</v>
      </c>
      <c r="U7917" s="4" t="s">
        <v>6</v>
      </c>
    </row>
    <row r="7918" spans="1:6">
      <c r="A7918" t="n">
        <v>66773</v>
      </c>
      <c r="B7918" s="46" t="n">
        <v>36</v>
      </c>
      <c r="C7918" s="7" t="n">
        <v>8</v>
      </c>
      <c r="D7918" s="7" t="n">
        <v>4</v>
      </c>
      <c r="E7918" s="7" t="n">
        <v>0</v>
      </c>
      <c r="F7918" s="7" t="s">
        <v>182</v>
      </c>
      <c r="G7918" s="7" t="s">
        <v>12</v>
      </c>
      <c r="H7918" s="7" t="s">
        <v>12</v>
      </c>
      <c r="I7918" s="7" t="s">
        <v>12</v>
      </c>
      <c r="J7918" s="7" t="s">
        <v>12</v>
      </c>
      <c r="K7918" s="7" t="s">
        <v>12</v>
      </c>
      <c r="L7918" s="7" t="s">
        <v>12</v>
      </c>
      <c r="M7918" s="7" t="s">
        <v>12</v>
      </c>
      <c r="N7918" s="7" t="s">
        <v>12</v>
      </c>
      <c r="O7918" s="7" t="s">
        <v>12</v>
      </c>
      <c r="P7918" s="7" t="s">
        <v>12</v>
      </c>
      <c r="Q7918" s="7" t="s">
        <v>12</v>
      </c>
      <c r="R7918" s="7" t="s">
        <v>12</v>
      </c>
      <c r="S7918" s="7" t="s">
        <v>12</v>
      </c>
      <c r="T7918" s="7" t="s">
        <v>12</v>
      </c>
      <c r="U7918" s="7" t="s">
        <v>12</v>
      </c>
    </row>
    <row r="7919" spans="1:6">
      <c r="A7919" t="s">
        <v>4</v>
      </c>
      <c r="B7919" s="4" t="s">
        <v>5</v>
      </c>
      <c r="C7919" s="4" t="s">
        <v>13</v>
      </c>
    </row>
    <row r="7920" spans="1:6">
      <c r="A7920" t="n">
        <v>66802</v>
      </c>
      <c r="B7920" s="54" t="n">
        <v>116</v>
      </c>
      <c r="C7920" s="7" t="n">
        <v>0</v>
      </c>
    </row>
    <row r="7921" spans="1:21">
      <c r="A7921" t="s">
        <v>4</v>
      </c>
      <c r="B7921" s="4" t="s">
        <v>5</v>
      </c>
      <c r="C7921" s="4" t="s">
        <v>13</v>
      </c>
      <c r="D7921" s="4" t="s">
        <v>10</v>
      </c>
    </row>
    <row r="7922" spans="1:21">
      <c r="A7922" t="n">
        <v>66804</v>
      </c>
      <c r="B7922" s="54" t="n">
        <v>116</v>
      </c>
      <c r="C7922" s="7" t="n">
        <v>2</v>
      </c>
      <c r="D7922" s="7" t="n">
        <v>1</v>
      </c>
    </row>
    <row r="7923" spans="1:21">
      <c r="A7923" t="s">
        <v>4</v>
      </c>
      <c r="B7923" s="4" t="s">
        <v>5</v>
      </c>
      <c r="C7923" s="4" t="s">
        <v>13</v>
      </c>
      <c r="D7923" s="4" t="s">
        <v>9</v>
      </c>
    </row>
    <row r="7924" spans="1:21">
      <c r="A7924" t="n">
        <v>66808</v>
      </c>
      <c r="B7924" s="54" t="n">
        <v>116</v>
      </c>
      <c r="C7924" s="7" t="n">
        <v>5</v>
      </c>
      <c r="D7924" s="7" t="n">
        <v>1106247680</v>
      </c>
    </row>
    <row r="7925" spans="1:21">
      <c r="A7925" t="s">
        <v>4</v>
      </c>
      <c r="B7925" s="4" t="s">
        <v>5</v>
      </c>
      <c r="C7925" s="4" t="s">
        <v>13</v>
      </c>
      <c r="D7925" s="4" t="s">
        <v>10</v>
      </c>
    </row>
    <row r="7926" spans="1:21">
      <c r="A7926" t="n">
        <v>66814</v>
      </c>
      <c r="B7926" s="54" t="n">
        <v>116</v>
      </c>
      <c r="C7926" s="7" t="n">
        <v>6</v>
      </c>
      <c r="D7926" s="7" t="n">
        <v>1</v>
      </c>
    </row>
    <row r="7927" spans="1:21">
      <c r="A7927" t="s">
        <v>4</v>
      </c>
      <c r="B7927" s="4" t="s">
        <v>5</v>
      </c>
      <c r="C7927" s="4" t="s">
        <v>10</v>
      </c>
      <c r="D7927" s="4" t="s">
        <v>22</v>
      </c>
      <c r="E7927" s="4" t="s">
        <v>22</v>
      </c>
      <c r="F7927" s="4" t="s">
        <v>22</v>
      </c>
      <c r="G7927" s="4" t="s">
        <v>22</v>
      </c>
    </row>
    <row r="7928" spans="1:21">
      <c r="A7928" t="n">
        <v>66818</v>
      </c>
      <c r="B7928" s="43" t="n">
        <v>46</v>
      </c>
      <c r="C7928" s="7" t="n">
        <v>0</v>
      </c>
      <c r="D7928" s="7" t="n">
        <v>88.9000015258789</v>
      </c>
      <c r="E7928" s="7" t="n">
        <v>36.060001373291</v>
      </c>
      <c r="F7928" s="7" t="n">
        <v>-234.050003051758</v>
      </c>
      <c r="G7928" s="7" t="n">
        <v>0</v>
      </c>
    </row>
    <row r="7929" spans="1:21">
      <c r="A7929" t="s">
        <v>4</v>
      </c>
      <c r="B7929" s="4" t="s">
        <v>5</v>
      </c>
      <c r="C7929" s="4" t="s">
        <v>10</v>
      </c>
      <c r="D7929" s="4" t="s">
        <v>22</v>
      </c>
      <c r="E7929" s="4" t="s">
        <v>22</v>
      </c>
      <c r="F7929" s="4" t="s">
        <v>22</v>
      </c>
      <c r="G7929" s="4" t="s">
        <v>22</v>
      </c>
    </row>
    <row r="7930" spans="1:21">
      <c r="A7930" t="n">
        <v>66837</v>
      </c>
      <c r="B7930" s="43" t="n">
        <v>46</v>
      </c>
      <c r="C7930" s="7" t="n">
        <v>61489</v>
      </c>
      <c r="D7930" s="7" t="n">
        <v>88.1500015258789</v>
      </c>
      <c r="E7930" s="7" t="n">
        <v>36.0699996948242</v>
      </c>
      <c r="F7930" s="7" t="n">
        <v>-234.600006103516</v>
      </c>
      <c r="G7930" s="7" t="n">
        <v>18</v>
      </c>
    </row>
    <row r="7931" spans="1:21">
      <c r="A7931" t="s">
        <v>4</v>
      </c>
      <c r="B7931" s="4" t="s">
        <v>5</v>
      </c>
      <c r="C7931" s="4" t="s">
        <v>10</v>
      </c>
      <c r="D7931" s="4" t="s">
        <v>22</v>
      </c>
      <c r="E7931" s="4" t="s">
        <v>22</v>
      </c>
      <c r="F7931" s="4" t="s">
        <v>22</v>
      </c>
      <c r="G7931" s="4" t="s">
        <v>22</v>
      </c>
    </row>
    <row r="7932" spans="1:21">
      <c r="A7932" t="n">
        <v>66856</v>
      </c>
      <c r="B7932" s="43" t="n">
        <v>46</v>
      </c>
      <c r="C7932" s="7" t="n">
        <v>61490</v>
      </c>
      <c r="D7932" s="7" t="n">
        <v>89.8000030517578</v>
      </c>
      <c r="E7932" s="7" t="n">
        <v>36.0499992370605</v>
      </c>
      <c r="F7932" s="7" t="n">
        <v>-234.449996948242</v>
      </c>
      <c r="G7932" s="7" t="n">
        <v>338</v>
      </c>
    </row>
    <row r="7933" spans="1:21">
      <c r="A7933" t="s">
        <v>4</v>
      </c>
      <c r="B7933" s="4" t="s">
        <v>5</v>
      </c>
      <c r="C7933" s="4" t="s">
        <v>10</v>
      </c>
      <c r="D7933" s="4" t="s">
        <v>22</v>
      </c>
      <c r="E7933" s="4" t="s">
        <v>22</v>
      </c>
      <c r="F7933" s="4" t="s">
        <v>22</v>
      </c>
      <c r="G7933" s="4" t="s">
        <v>22</v>
      </c>
    </row>
    <row r="7934" spans="1:21">
      <c r="A7934" t="n">
        <v>66875</v>
      </c>
      <c r="B7934" s="43" t="n">
        <v>46</v>
      </c>
      <c r="C7934" s="7" t="n">
        <v>61488</v>
      </c>
      <c r="D7934" s="7" t="n">
        <v>88.8499984741211</v>
      </c>
      <c r="E7934" s="7" t="n">
        <v>36.060001373291</v>
      </c>
      <c r="F7934" s="7" t="n">
        <v>-235.199996948242</v>
      </c>
      <c r="G7934" s="7" t="n">
        <v>0</v>
      </c>
    </row>
    <row r="7935" spans="1:21">
      <c r="A7935" t="s">
        <v>4</v>
      </c>
      <c r="B7935" s="4" t="s">
        <v>5</v>
      </c>
      <c r="C7935" s="4" t="s">
        <v>10</v>
      </c>
      <c r="D7935" s="4" t="s">
        <v>22</v>
      </c>
      <c r="E7935" s="4" t="s">
        <v>22</v>
      </c>
      <c r="F7935" s="4" t="s">
        <v>22</v>
      </c>
      <c r="G7935" s="4" t="s">
        <v>22</v>
      </c>
    </row>
    <row r="7936" spans="1:21">
      <c r="A7936" t="n">
        <v>66894</v>
      </c>
      <c r="B7936" s="43" t="n">
        <v>46</v>
      </c>
      <c r="C7936" s="7" t="n">
        <v>7032</v>
      </c>
      <c r="D7936" s="7" t="n">
        <v>89.4000015258789</v>
      </c>
      <c r="E7936" s="7" t="n">
        <v>36.060001373291</v>
      </c>
      <c r="F7936" s="7" t="n">
        <v>-233.949996948242</v>
      </c>
      <c r="G7936" s="7" t="n">
        <v>348</v>
      </c>
    </row>
    <row r="7937" spans="1:7">
      <c r="A7937" t="s">
        <v>4</v>
      </c>
      <c r="B7937" s="4" t="s">
        <v>5</v>
      </c>
      <c r="C7937" s="4" t="s">
        <v>10</v>
      </c>
      <c r="D7937" s="4" t="s">
        <v>13</v>
      </c>
      <c r="E7937" s="4" t="s">
        <v>6</v>
      </c>
      <c r="F7937" s="4" t="s">
        <v>22</v>
      </c>
      <c r="G7937" s="4" t="s">
        <v>22</v>
      </c>
      <c r="H7937" s="4" t="s">
        <v>22</v>
      </c>
    </row>
    <row r="7938" spans="1:7">
      <c r="A7938" t="n">
        <v>66913</v>
      </c>
      <c r="B7938" s="47" t="n">
        <v>48</v>
      </c>
      <c r="C7938" s="7" t="n">
        <v>0</v>
      </c>
      <c r="D7938" s="7" t="n">
        <v>0</v>
      </c>
      <c r="E7938" s="7" t="s">
        <v>151</v>
      </c>
      <c r="F7938" s="7" t="n">
        <v>0</v>
      </c>
      <c r="G7938" s="7" t="n">
        <v>1</v>
      </c>
      <c r="H7938" s="7" t="n">
        <v>0</v>
      </c>
    </row>
    <row r="7939" spans="1:7">
      <c r="A7939" t="s">
        <v>4</v>
      </c>
      <c r="B7939" s="4" t="s">
        <v>5</v>
      </c>
      <c r="C7939" s="4" t="s">
        <v>10</v>
      </c>
      <c r="D7939" s="4" t="s">
        <v>13</v>
      </c>
      <c r="E7939" s="4" t="s">
        <v>6</v>
      </c>
      <c r="F7939" s="4" t="s">
        <v>22</v>
      </c>
      <c r="G7939" s="4" t="s">
        <v>22</v>
      </c>
      <c r="H7939" s="4" t="s">
        <v>22</v>
      </c>
    </row>
    <row r="7940" spans="1:7">
      <c r="A7940" t="n">
        <v>66939</v>
      </c>
      <c r="B7940" s="47" t="n">
        <v>48</v>
      </c>
      <c r="C7940" s="7" t="n">
        <v>61489</v>
      </c>
      <c r="D7940" s="7" t="n">
        <v>0</v>
      </c>
      <c r="E7940" s="7" t="s">
        <v>151</v>
      </c>
      <c r="F7940" s="7" t="n">
        <v>0</v>
      </c>
      <c r="G7940" s="7" t="n">
        <v>1</v>
      </c>
      <c r="H7940" s="7" t="n">
        <v>0</v>
      </c>
    </row>
    <row r="7941" spans="1:7">
      <c r="A7941" t="s">
        <v>4</v>
      </c>
      <c r="B7941" s="4" t="s">
        <v>5</v>
      </c>
      <c r="C7941" s="4" t="s">
        <v>10</v>
      </c>
      <c r="D7941" s="4" t="s">
        <v>13</v>
      </c>
      <c r="E7941" s="4" t="s">
        <v>6</v>
      </c>
      <c r="F7941" s="4" t="s">
        <v>22</v>
      </c>
      <c r="G7941" s="4" t="s">
        <v>22</v>
      </c>
      <c r="H7941" s="4" t="s">
        <v>22</v>
      </c>
    </row>
    <row r="7942" spans="1:7">
      <c r="A7942" t="n">
        <v>66965</v>
      </c>
      <c r="B7942" s="47" t="n">
        <v>48</v>
      </c>
      <c r="C7942" s="7" t="n">
        <v>61490</v>
      </c>
      <c r="D7942" s="7" t="n">
        <v>0</v>
      </c>
      <c r="E7942" s="7" t="s">
        <v>151</v>
      </c>
      <c r="F7942" s="7" t="n">
        <v>0</v>
      </c>
      <c r="G7942" s="7" t="n">
        <v>1</v>
      </c>
      <c r="H7942" s="7" t="n">
        <v>0</v>
      </c>
    </row>
    <row r="7943" spans="1:7">
      <c r="A7943" t="s">
        <v>4</v>
      </c>
      <c r="B7943" s="4" t="s">
        <v>5</v>
      </c>
      <c r="C7943" s="4" t="s">
        <v>10</v>
      </c>
      <c r="D7943" s="4" t="s">
        <v>13</v>
      </c>
      <c r="E7943" s="4" t="s">
        <v>6</v>
      </c>
      <c r="F7943" s="4" t="s">
        <v>22</v>
      </c>
      <c r="G7943" s="4" t="s">
        <v>22</v>
      </c>
      <c r="H7943" s="4" t="s">
        <v>22</v>
      </c>
    </row>
    <row r="7944" spans="1:7">
      <c r="A7944" t="n">
        <v>66991</v>
      </c>
      <c r="B7944" s="47" t="n">
        <v>48</v>
      </c>
      <c r="C7944" s="7" t="n">
        <v>61488</v>
      </c>
      <c r="D7944" s="7" t="n">
        <v>0</v>
      </c>
      <c r="E7944" s="7" t="s">
        <v>151</v>
      </c>
      <c r="F7944" s="7" t="n">
        <v>0</v>
      </c>
      <c r="G7944" s="7" t="n">
        <v>1</v>
      </c>
      <c r="H7944" s="7" t="n">
        <v>0</v>
      </c>
    </row>
    <row r="7945" spans="1:7">
      <c r="A7945" t="s">
        <v>4</v>
      </c>
      <c r="B7945" s="4" t="s">
        <v>5</v>
      </c>
      <c r="C7945" s="4" t="s">
        <v>13</v>
      </c>
      <c r="D7945" s="17" t="s">
        <v>24</v>
      </c>
      <c r="E7945" s="4" t="s">
        <v>5</v>
      </c>
      <c r="F7945" s="4" t="s">
        <v>13</v>
      </c>
      <c r="G7945" s="4" t="s">
        <v>10</v>
      </c>
      <c r="H7945" s="17" t="s">
        <v>25</v>
      </c>
      <c r="I7945" s="4" t="s">
        <v>13</v>
      </c>
      <c r="J7945" s="4" t="s">
        <v>13</v>
      </c>
      <c r="K7945" s="4" t="s">
        <v>26</v>
      </c>
    </row>
    <row r="7946" spans="1:7">
      <c r="A7946" t="n">
        <v>67017</v>
      </c>
      <c r="B7946" s="16" t="n">
        <v>5</v>
      </c>
      <c r="C7946" s="7" t="n">
        <v>28</v>
      </c>
      <c r="D7946" s="17" t="s">
        <v>3</v>
      </c>
      <c r="E7946" s="40" t="n">
        <v>64</v>
      </c>
      <c r="F7946" s="7" t="n">
        <v>5</v>
      </c>
      <c r="G7946" s="7" t="n">
        <v>7</v>
      </c>
      <c r="H7946" s="17" t="s">
        <v>3</v>
      </c>
      <c r="I7946" s="7" t="n">
        <v>8</v>
      </c>
      <c r="J7946" s="7" t="n">
        <v>1</v>
      </c>
      <c r="K7946" s="19" t="n">
        <f t="normal" ca="1">A7950</f>
        <v>0</v>
      </c>
    </row>
    <row r="7947" spans="1:7">
      <c r="A7947" t="s">
        <v>4</v>
      </c>
      <c r="B7947" s="4" t="s">
        <v>5</v>
      </c>
      <c r="C7947" s="4" t="s">
        <v>10</v>
      </c>
      <c r="D7947" s="4" t="s">
        <v>22</v>
      </c>
      <c r="E7947" s="4" t="s">
        <v>22</v>
      </c>
      <c r="F7947" s="4" t="s">
        <v>22</v>
      </c>
      <c r="G7947" s="4" t="s">
        <v>22</v>
      </c>
    </row>
    <row r="7948" spans="1:7">
      <c r="A7948" t="n">
        <v>67029</v>
      </c>
      <c r="B7948" s="43" t="n">
        <v>46</v>
      </c>
      <c r="C7948" s="7" t="n">
        <v>7</v>
      </c>
      <c r="D7948" s="7" t="n">
        <v>88.3499984741211</v>
      </c>
      <c r="E7948" s="7" t="n">
        <v>36.0499992370605</v>
      </c>
      <c r="F7948" s="7" t="n">
        <v>-232</v>
      </c>
      <c r="G7948" s="7" t="n">
        <v>170</v>
      </c>
    </row>
    <row r="7949" spans="1:7">
      <c r="A7949" t="s">
        <v>4</v>
      </c>
      <c r="B7949" s="4" t="s">
        <v>5</v>
      </c>
      <c r="C7949" s="4" t="s">
        <v>13</v>
      </c>
      <c r="D7949" s="17" t="s">
        <v>24</v>
      </c>
      <c r="E7949" s="4" t="s">
        <v>5</v>
      </c>
      <c r="F7949" s="4" t="s">
        <v>13</v>
      </c>
      <c r="G7949" s="4" t="s">
        <v>10</v>
      </c>
      <c r="H7949" s="17" t="s">
        <v>25</v>
      </c>
      <c r="I7949" s="4" t="s">
        <v>13</v>
      </c>
      <c r="J7949" s="4" t="s">
        <v>13</v>
      </c>
      <c r="K7949" s="4" t="s">
        <v>26</v>
      </c>
    </row>
    <row r="7950" spans="1:7">
      <c r="A7950" t="n">
        <v>67048</v>
      </c>
      <c r="B7950" s="16" t="n">
        <v>5</v>
      </c>
      <c r="C7950" s="7" t="n">
        <v>28</v>
      </c>
      <c r="D7950" s="17" t="s">
        <v>3</v>
      </c>
      <c r="E7950" s="40" t="n">
        <v>64</v>
      </c>
      <c r="F7950" s="7" t="n">
        <v>5</v>
      </c>
      <c r="G7950" s="7" t="n">
        <v>2</v>
      </c>
      <c r="H7950" s="17" t="s">
        <v>3</v>
      </c>
      <c r="I7950" s="7" t="n">
        <v>8</v>
      </c>
      <c r="J7950" s="7" t="n">
        <v>1</v>
      </c>
      <c r="K7950" s="19" t="n">
        <f t="normal" ca="1">A7954</f>
        <v>0</v>
      </c>
    </row>
    <row r="7951" spans="1:7">
      <c r="A7951" t="s">
        <v>4</v>
      </c>
      <c r="B7951" s="4" t="s">
        <v>5</v>
      </c>
      <c r="C7951" s="4" t="s">
        <v>10</v>
      </c>
      <c r="D7951" s="4" t="s">
        <v>22</v>
      </c>
      <c r="E7951" s="4" t="s">
        <v>22</v>
      </c>
      <c r="F7951" s="4" t="s">
        <v>22</v>
      </c>
      <c r="G7951" s="4" t="s">
        <v>22</v>
      </c>
    </row>
    <row r="7952" spans="1:7">
      <c r="A7952" t="n">
        <v>67060</v>
      </c>
      <c r="B7952" s="43" t="n">
        <v>46</v>
      </c>
      <c r="C7952" s="7" t="n">
        <v>2</v>
      </c>
      <c r="D7952" s="7" t="n">
        <v>88.3499984741211</v>
      </c>
      <c r="E7952" s="7" t="n">
        <v>36.0499992370605</v>
      </c>
      <c r="F7952" s="7" t="n">
        <v>-232</v>
      </c>
      <c r="G7952" s="7" t="n">
        <v>170</v>
      </c>
    </row>
    <row r="7953" spans="1:11">
      <c r="A7953" t="s">
        <v>4</v>
      </c>
      <c r="B7953" s="4" t="s">
        <v>5</v>
      </c>
      <c r="C7953" s="4" t="s">
        <v>13</v>
      </c>
      <c r="D7953" s="17" t="s">
        <v>24</v>
      </c>
      <c r="E7953" s="4" t="s">
        <v>5</v>
      </c>
      <c r="F7953" s="4" t="s">
        <v>13</v>
      </c>
      <c r="G7953" s="4" t="s">
        <v>10</v>
      </c>
      <c r="H7953" s="17" t="s">
        <v>25</v>
      </c>
      <c r="I7953" s="4" t="s">
        <v>13</v>
      </c>
      <c r="J7953" s="4" t="s">
        <v>13</v>
      </c>
      <c r="K7953" s="4" t="s">
        <v>26</v>
      </c>
    </row>
    <row r="7954" spans="1:11">
      <c r="A7954" t="n">
        <v>67079</v>
      </c>
      <c r="B7954" s="16" t="n">
        <v>5</v>
      </c>
      <c r="C7954" s="7" t="n">
        <v>28</v>
      </c>
      <c r="D7954" s="17" t="s">
        <v>3</v>
      </c>
      <c r="E7954" s="40" t="n">
        <v>64</v>
      </c>
      <c r="F7954" s="7" t="n">
        <v>5</v>
      </c>
      <c r="G7954" s="7" t="n">
        <v>4</v>
      </c>
      <c r="H7954" s="17" t="s">
        <v>3</v>
      </c>
      <c r="I7954" s="7" t="n">
        <v>8</v>
      </c>
      <c r="J7954" s="7" t="n">
        <v>1</v>
      </c>
      <c r="K7954" s="19" t="n">
        <f t="normal" ca="1">A7958</f>
        <v>0</v>
      </c>
    </row>
    <row r="7955" spans="1:11">
      <c r="A7955" t="s">
        <v>4</v>
      </c>
      <c r="B7955" s="4" t="s">
        <v>5</v>
      </c>
      <c r="C7955" s="4" t="s">
        <v>10</v>
      </c>
      <c r="D7955" s="4" t="s">
        <v>22</v>
      </c>
      <c r="E7955" s="4" t="s">
        <v>22</v>
      </c>
      <c r="F7955" s="4" t="s">
        <v>22</v>
      </c>
      <c r="G7955" s="4" t="s">
        <v>22</v>
      </c>
    </row>
    <row r="7956" spans="1:11">
      <c r="A7956" t="n">
        <v>67091</v>
      </c>
      <c r="B7956" s="43" t="n">
        <v>46</v>
      </c>
      <c r="C7956" s="7" t="n">
        <v>4</v>
      </c>
      <c r="D7956" s="7" t="n">
        <v>88.3499984741211</v>
      </c>
      <c r="E7956" s="7" t="n">
        <v>36.0499992370605</v>
      </c>
      <c r="F7956" s="7" t="n">
        <v>-232</v>
      </c>
      <c r="G7956" s="7" t="n">
        <v>170</v>
      </c>
    </row>
    <row r="7957" spans="1:11">
      <c r="A7957" t="s">
        <v>4</v>
      </c>
      <c r="B7957" s="4" t="s">
        <v>5</v>
      </c>
      <c r="C7957" s="4" t="s">
        <v>13</v>
      </c>
      <c r="D7957" s="17" t="s">
        <v>24</v>
      </c>
      <c r="E7957" s="4" t="s">
        <v>5</v>
      </c>
      <c r="F7957" s="4" t="s">
        <v>13</v>
      </c>
      <c r="G7957" s="4" t="s">
        <v>10</v>
      </c>
      <c r="H7957" s="17" t="s">
        <v>25</v>
      </c>
      <c r="I7957" s="4" t="s">
        <v>13</v>
      </c>
      <c r="J7957" s="4" t="s">
        <v>13</v>
      </c>
      <c r="K7957" s="4" t="s">
        <v>26</v>
      </c>
    </row>
    <row r="7958" spans="1:11">
      <c r="A7958" t="n">
        <v>67110</v>
      </c>
      <c r="B7958" s="16" t="n">
        <v>5</v>
      </c>
      <c r="C7958" s="7" t="n">
        <v>28</v>
      </c>
      <c r="D7958" s="17" t="s">
        <v>3</v>
      </c>
      <c r="E7958" s="40" t="n">
        <v>64</v>
      </c>
      <c r="F7958" s="7" t="n">
        <v>5</v>
      </c>
      <c r="G7958" s="7" t="n">
        <v>15</v>
      </c>
      <c r="H7958" s="17" t="s">
        <v>3</v>
      </c>
      <c r="I7958" s="7" t="n">
        <v>8</v>
      </c>
      <c r="J7958" s="7" t="n">
        <v>1</v>
      </c>
      <c r="K7958" s="19" t="n">
        <f t="normal" ca="1">A7962</f>
        <v>0</v>
      </c>
    </row>
    <row r="7959" spans="1:11">
      <c r="A7959" t="s">
        <v>4</v>
      </c>
      <c r="B7959" s="4" t="s">
        <v>5</v>
      </c>
      <c r="C7959" s="4" t="s">
        <v>10</v>
      </c>
      <c r="D7959" s="4" t="s">
        <v>22</v>
      </c>
      <c r="E7959" s="4" t="s">
        <v>22</v>
      </c>
      <c r="F7959" s="4" t="s">
        <v>22</v>
      </c>
      <c r="G7959" s="4" t="s">
        <v>22</v>
      </c>
    </row>
    <row r="7960" spans="1:11">
      <c r="A7960" t="n">
        <v>67122</v>
      </c>
      <c r="B7960" s="43" t="n">
        <v>46</v>
      </c>
      <c r="C7960" s="7" t="n">
        <v>15</v>
      </c>
      <c r="D7960" s="7" t="n">
        <v>89.3000030517578</v>
      </c>
      <c r="E7960" s="7" t="n">
        <v>36.0499992370605</v>
      </c>
      <c r="F7960" s="7" t="n">
        <v>-231.899993896484</v>
      </c>
      <c r="G7960" s="7" t="n">
        <v>200</v>
      </c>
    </row>
    <row r="7961" spans="1:11">
      <c r="A7961" t="s">
        <v>4</v>
      </c>
      <c r="B7961" s="4" t="s">
        <v>5</v>
      </c>
      <c r="C7961" s="4" t="s">
        <v>13</v>
      </c>
      <c r="D7961" s="17" t="s">
        <v>24</v>
      </c>
      <c r="E7961" s="4" t="s">
        <v>5</v>
      </c>
      <c r="F7961" s="4" t="s">
        <v>13</v>
      </c>
      <c r="G7961" s="4" t="s">
        <v>10</v>
      </c>
      <c r="H7961" s="17" t="s">
        <v>25</v>
      </c>
      <c r="I7961" s="4" t="s">
        <v>13</v>
      </c>
      <c r="J7961" s="4" t="s">
        <v>13</v>
      </c>
      <c r="K7961" s="4" t="s">
        <v>26</v>
      </c>
    </row>
    <row r="7962" spans="1:11">
      <c r="A7962" t="n">
        <v>67141</v>
      </c>
      <c r="B7962" s="16" t="n">
        <v>5</v>
      </c>
      <c r="C7962" s="7" t="n">
        <v>28</v>
      </c>
      <c r="D7962" s="17" t="s">
        <v>3</v>
      </c>
      <c r="E7962" s="40" t="n">
        <v>64</v>
      </c>
      <c r="F7962" s="7" t="n">
        <v>5</v>
      </c>
      <c r="G7962" s="7" t="n">
        <v>16</v>
      </c>
      <c r="H7962" s="17" t="s">
        <v>3</v>
      </c>
      <c r="I7962" s="7" t="n">
        <v>8</v>
      </c>
      <c r="J7962" s="7" t="n">
        <v>1</v>
      </c>
      <c r="K7962" s="19" t="n">
        <f t="normal" ca="1">A7966</f>
        <v>0</v>
      </c>
    </row>
    <row r="7963" spans="1:11">
      <c r="A7963" t="s">
        <v>4</v>
      </c>
      <c r="B7963" s="4" t="s">
        <v>5</v>
      </c>
      <c r="C7963" s="4" t="s">
        <v>10</v>
      </c>
      <c r="D7963" s="4" t="s">
        <v>22</v>
      </c>
      <c r="E7963" s="4" t="s">
        <v>22</v>
      </c>
      <c r="F7963" s="4" t="s">
        <v>22</v>
      </c>
      <c r="G7963" s="4" t="s">
        <v>22</v>
      </c>
    </row>
    <row r="7964" spans="1:11">
      <c r="A7964" t="n">
        <v>67153</v>
      </c>
      <c r="B7964" s="43" t="n">
        <v>46</v>
      </c>
      <c r="C7964" s="7" t="n">
        <v>16</v>
      </c>
      <c r="D7964" s="7" t="n">
        <v>89.3000030517578</v>
      </c>
      <c r="E7964" s="7" t="n">
        <v>36.0499992370605</v>
      </c>
      <c r="F7964" s="7" t="n">
        <v>-231.899993896484</v>
      </c>
      <c r="G7964" s="7" t="n">
        <v>200</v>
      </c>
    </row>
    <row r="7965" spans="1:11">
      <c r="A7965" t="s">
        <v>4</v>
      </c>
      <c r="B7965" s="4" t="s">
        <v>5</v>
      </c>
      <c r="C7965" s="4" t="s">
        <v>10</v>
      </c>
      <c r="D7965" s="4" t="s">
        <v>22</v>
      </c>
      <c r="E7965" s="4" t="s">
        <v>22</v>
      </c>
      <c r="F7965" s="4" t="s">
        <v>22</v>
      </c>
      <c r="G7965" s="4" t="s">
        <v>22</v>
      </c>
    </row>
    <row r="7966" spans="1:11">
      <c r="A7966" t="n">
        <v>67172</v>
      </c>
      <c r="B7966" s="43" t="n">
        <v>46</v>
      </c>
      <c r="C7966" s="7" t="n">
        <v>7033</v>
      </c>
      <c r="D7966" s="7" t="n">
        <v>89</v>
      </c>
      <c r="E7966" s="7" t="n">
        <v>36.0499992370605</v>
      </c>
      <c r="F7966" s="7" t="n">
        <v>-238</v>
      </c>
      <c r="G7966" s="7" t="n">
        <v>0</v>
      </c>
    </row>
    <row r="7967" spans="1:11">
      <c r="A7967" t="s">
        <v>4</v>
      </c>
      <c r="B7967" s="4" t="s">
        <v>5</v>
      </c>
      <c r="C7967" s="4" t="s">
        <v>10</v>
      </c>
      <c r="D7967" s="4" t="s">
        <v>13</v>
      </c>
      <c r="E7967" s="4" t="s">
        <v>6</v>
      </c>
      <c r="F7967" s="4" t="s">
        <v>22</v>
      </c>
      <c r="G7967" s="4" t="s">
        <v>22</v>
      </c>
      <c r="H7967" s="4" t="s">
        <v>22</v>
      </c>
    </row>
    <row r="7968" spans="1:11">
      <c r="A7968" t="n">
        <v>67191</v>
      </c>
      <c r="B7968" s="47" t="n">
        <v>48</v>
      </c>
      <c r="C7968" s="7" t="n">
        <v>7033</v>
      </c>
      <c r="D7968" s="7" t="n">
        <v>0</v>
      </c>
      <c r="E7968" s="7" t="s">
        <v>614</v>
      </c>
      <c r="F7968" s="7" t="n">
        <v>-1</v>
      </c>
      <c r="G7968" s="7" t="n">
        <v>1</v>
      </c>
      <c r="H7968" s="7" t="n">
        <v>0</v>
      </c>
    </row>
    <row r="7969" spans="1:11">
      <c r="A7969" t="s">
        <v>4</v>
      </c>
      <c r="B7969" s="4" t="s">
        <v>5</v>
      </c>
      <c r="C7969" s="4" t="s">
        <v>13</v>
      </c>
      <c r="D7969" s="4" t="s">
        <v>13</v>
      </c>
      <c r="E7969" s="4" t="s">
        <v>22</v>
      </c>
      <c r="F7969" s="4" t="s">
        <v>22</v>
      </c>
      <c r="G7969" s="4" t="s">
        <v>22</v>
      </c>
      <c r="H7969" s="4" t="s">
        <v>10</v>
      </c>
    </row>
    <row r="7970" spans="1:11">
      <c r="A7970" t="n">
        <v>67218</v>
      </c>
      <c r="B7970" s="32" t="n">
        <v>45</v>
      </c>
      <c r="C7970" s="7" t="n">
        <v>2</v>
      </c>
      <c r="D7970" s="7" t="n">
        <v>3</v>
      </c>
      <c r="E7970" s="7" t="n">
        <v>88.9000015258789</v>
      </c>
      <c r="F7970" s="7" t="n">
        <v>38.2599983215332</v>
      </c>
      <c r="G7970" s="7" t="n">
        <v>-233.149993896484</v>
      </c>
      <c r="H7970" s="7" t="n">
        <v>0</v>
      </c>
    </row>
    <row r="7971" spans="1:11">
      <c r="A7971" t="s">
        <v>4</v>
      </c>
      <c r="B7971" s="4" t="s">
        <v>5</v>
      </c>
      <c r="C7971" s="4" t="s">
        <v>13</v>
      </c>
      <c r="D7971" s="4" t="s">
        <v>13</v>
      </c>
      <c r="E7971" s="4" t="s">
        <v>22</v>
      </c>
      <c r="F7971" s="4" t="s">
        <v>22</v>
      </c>
      <c r="G7971" s="4" t="s">
        <v>22</v>
      </c>
      <c r="H7971" s="4" t="s">
        <v>10</v>
      </c>
      <c r="I7971" s="4" t="s">
        <v>13</v>
      </c>
    </row>
    <row r="7972" spans="1:11">
      <c r="A7972" t="n">
        <v>67235</v>
      </c>
      <c r="B7972" s="32" t="n">
        <v>45</v>
      </c>
      <c r="C7972" s="7" t="n">
        <v>4</v>
      </c>
      <c r="D7972" s="7" t="n">
        <v>3</v>
      </c>
      <c r="E7972" s="7" t="n">
        <v>5.8600001335144</v>
      </c>
      <c r="F7972" s="7" t="n">
        <v>322.149993896484</v>
      </c>
      <c r="G7972" s="7" t="n">
        <v>0</v>
      </c>
      <c r="H7972" s="7" t="n">
        <v>0</v>
      </c>
      <c r="I7972" s="7" t="n">
        <v>0</v>
      </c>
    </row>
    <row r="7973" spans="1:11">
      <c r="A7973" t="s">
        <v>4</v>
      </c>
      <c r="B7973" s="4" t="s">
        <v>5</v>
      </c>
      <c r="C7973" s="4" t="s">
        <v>13</v>
      </c>
      <c r="D7973" s="4" t="s">
        <v>13</v>
      </c>
      <c r="E7973" s="4" t="s">
        <v>22</v>
      </c>
      <c r="F7973" s="4" t="s">
        <v>10</v>
      </c>
    </row>
    <row r="7974" spans="1:11">
      <c r="A7974" t="n">
        <v>67253</v>
      </c>
      <c r="B7974" s="32" t="n">
        <v>45</v>
      </c>
      <c r="C7974" s="7" t="n">
        <v>5</v>
      </c>
      <c r="D7974" s="7" t="n">
        <v>3</v>
      </c>
      <c r="E7974" s="7" t="n">
        <v>3.40000009536743</v>
      </c>
      <c r="F7974" s="7" t="n">
        <v>0</v>
      </c>
    </row>
    <row r="7975" spans="1:11">
      <c r="A7975" t="s">
        <v>4</v>
      </c>
      <c r="B7975" s="4" t="s">
        <v>5</v>
      </c>
      <c r="C7975" s="4" t="s">
        <v>13</v>
      </c>
      <c r="D7975" s="4" t="s">
        <v>13</v>
      </c>
      <c r="E7975" s="4" t="s">
        <v>22</v>
      </c>
      <c r="F7975" s="4" t="s">
        <v>10</v>
      </c>
    </row>
    <row r="7976" spans="1:11">
      <c r="A7976" t="n">
        <v>67262</v>
      </c>
      <c r="B7976" s="32" t="n">
        <v>45</v>
      </c>
      <c r="C7976" s="7" t="n">
        <v>11</v>
      </c>
      <c r="D7976" s="7" t="n">
        <v>3</v>
      </c>
      <c r="E7976" s="7" t="n">
        <v>32.5999984741211</v>
      </c>
      <c r="F7976" s="7" t="n">
        <v>0</v>
      </c>
    </row>
    <row r="7977" spans="1:11">
      <c r="A7977" t="s">
        <v>4</v>
      </c>
      <c r="B7977" s="4" t="s">
        <v>5</v>
      </c>
      <c r="C7977" s="4" t="s">
        <v>13</v>
      </c>
      <c r="D7977" s="4" t="s">
        <v>13</v>
      </c>
      <c r="E7977" s="4" t="s">
        <v>22</v>
      </c>
      <c r="F7977" s="4" t="s">
        <v>22</v>
      </c>
      <c r="G7977" s="4" t="s">
        <v>22</v>
      </c>
      <c r="H7977" s="4" t="s">
        <v>10</v>
      </c>
    </row>
    <row r="7978" spans="1:11">
      <c r="A7978" t="n">
        <v>67271</v>
      </c>
      <c r="B7978" s="32" t="n">
        <v>45</v>
      </c>
      <c r="C7978" s="7" t="n">
        <v>2</v>
      </c>
      <c r="D7978" s="7" t="n">
        <v>3</v>
      </c>
      <c r="E7978" s="7" t="n">
        <v>88.9000015258789</v>
      </c>
      <c r="F7978" s="7" t="n">
        <v>37.2599983215332</v>
      </c>
      <c r="G7978" s="7" t="n">
        <v>-233.149993896484</v>
      </c>
      <c r="H7978" s="7" t="n">
        <v>3000</v>
      </c>
    </row>
    <row r="7979" spans="1:11">
      <c r="A7979" t="s">
        <v>4</v>
      </c>
      <c r="B7979" s="4" t="s">
        <v>5</v>
      </c>
      <c r="C7979" s="4" t="s">
        <v>13</v>
      </c>
      <c r="D7979" s="4" t="s">
        <v>10</v>
      </c>
      <c r="E7979" s="4" t="s">
        <v>22</v>
      </c>
    </row>
    <row r="7980" spans="1:11">
      <c r="A7980" t="n">
        <v>67288</v>
      </c>
      <c r="B7980" s="34" t="n">
        <v>58</v>
      </c>
      <c r="C7980" s="7" t="n">
        <v>100</v>
      </c>
      <c r="D7980" s="7" t="n">
        <v>1000</v>
      </c>
      <c r="E7980" s="7" t="n">
        <v>1</v>
      </c>
    </row>
    <row r="7981" spans="1:11">
      <c r="A7981" t="s">
        <v>4</v>
      </c>
      <c r="B7981" s="4" t="s">
        <v>5</v>
      </c>
      <c r="C7981" s="4" t="s">
        <v>13</v>
      </c>
      <c r="D7981" s="4" t="s">
        <v>10</v>
      </c>
    </row>
    <row r="7982" spans="1:11">
      <c r="A7982" t="n">
        <v>67296</v>
      </c>
      <c r="B7982" s="34" t="n">
        <v>58</v>
      </c>
      <c r="C7982" s="7" t="n">
        <v>255</v>
      </c>
      <c r="D7982" s="7" t="n">
        <v>0</v>
      </c>
    </row>
    <row r="7983" spans="1:11">
      <c r="A7983" t="s">
        <v>4</v>
      </c>
      <c r="B7983" s="4" t="s">
        <v>5</v>
      </c>
      <c r="C7983" s="4" t="s">
        <v>13</v>
      </c>
      <c r="D7983" s="4" t="s">
        <v>10</v>
      </c>
    </row>
    <row r="7984" spans="1:11">
      <c r="A7984" t="n">
        <v>67300</v>
      </c>
      <c r="B7984" s="32" t="n">
        <v>45</v>
      </c>
      <c r="C7984" s="7" t="n">
        <v>7</v>
      </c>
      <c r="D7984" s="7" t="n">
        <v>255</v>
      </c>
    </row>
    <row r="7985" spans="1:9">
      <c r="A7985" t="s">
        <v>4</v>
      </c>
      <c r="B7985" s="4" t="s">
        <v>5</v>
      </c>
      <c r="C7985" s="4" t="s">
        <v>13</v>
      </c>
      <c r="D7985" s="4" t="s">
        <v>10</v>
      </c>
      <c r="E7985" s="4" t="s">
        <v>6</v>
      </c>
    </row>
    <row r="7986" spans="1:9">
      <c r="A7986" t="n">
        <v>67304</v>
      </c>
      <c r="B7986" s="36" t="n">
        <v>51</v>
      </c>
      <c r="C7986" s="7" t="n">
        <v>4</v>
      </c>
      <c r="D7986" s="7" t="n">
        <v>0</v>
      </c>
      <c r="E7986" s="7" t="s">
        <v>113</v>
      </c>
    </row>
    <row r="7987" spans="1:9">
      <c r="A7987" t="s">
        <v>4</v>
      </c>
      <c r="B7987" s="4" t="s">
        <v>5</v>
      </c>
      <c r="C7987" s="4" t="s">
        <v>10</v>
      </c>
    </row>
    <row r="7988" spans="1:9">
      <c r="A7988" t="n">
        <v>67318</v>
      </c>
      <c r="B7988" s="30" t="n">
        <v>16</v>
      </c>
      <c r="C7988" s="7" t="n">
        <v>0</v>
      </c>
    </row>
    <row r="7989" spans="1:9">
      <c r="A7989" t="s">
        <v>4</v>
      </c>
      <c r="B7989" s="4" t="s">
        <v>5</v>
      </c>
      <c r="C7989" s="4" t="s">
        <v>10</v>
      </c>
      <c r="D7989" s="4" t="s">
        <v>37</v>
      </c>
      <c r="E7989" s="4" t="s">
        <v>13</v>
      </c>
      <c r="F7989" s="4" t="s">
        <v>13</v>
      </c>
      <c r="G7989" s="4" t="s">
        <v>37</v>
      </c>
      <c r="H7989" s="4" t="s">
        <v>13</v>
      </c>
      <c r="I7989" s="4" t="s">
        <v>13</v>
      </c>
    </row>
    <row r="7990" spans="1:9">
      <c r="A7990" t="n">
        <v>67321</v>
      </c>
      <c r="B7990" s="37" t="n">
        <v>26</v>
      </c>
      <c r="C7990" s="7" t="n">
        <v>0</v>
      </c>
      <c r="D7990" s="7" t="s">
        <v>615</v>
      </c>
      <c r="E7990" s="7" t="n">
        <v>2</v>
      </c>
      <c r="F7990" s="7" t="n">
        <v>3</v>
      </c>
      <c r="G7990" s="7" t="s">
        <v>616</v>
      </c>
      <c r="H7990" s="7" t="n">
        <v>2</v>
      </c>
      <c r="I7990" s="7" t="n">
        <v>0</v>
      </c>
    </row>
    <row r="7991" spans="1:9">
      <c r="A7991" t="s">
        <v>4</v>
      </c>
      <c r="B7991" s="4" t="s">
        <v>5</v>
      </c>
    </row>
    <row r="7992" spans="1:9">
      <c r="A7992" t="n">
        <v>67387</v>
      </c>
      <c r="B7992" s="28" t="n">
        <v>28</v>
      </c>
    </row>
    <row r="7993" spans="1:9">
      <c r="A7993" t="s">
        <v>4</v>
      </c>
      <c r="B7993" s="4" t="s">
        <v>5</v>
      </c>
      <c r="C7993" s="4" t="s">
        <v>13</v>
      </c>
      <c r="D7993" s="17" t="s">
        <v>24</v>
      </c>
      <c r="E7993" s="4" t="s">
        <v>5</v>
      </c>
      <c r="F7993" s="4" t="s">
        <v>13</v>
      </c>
      <c r="G7993" s="4" t="s">
        <v>10</v>
      </c>
      <c r="H7993" s="17" t="s">
        <v>25</v>
      </c>
      <c r="I7993" s="4" t="s">
        <v>13</v>
      </c>
      <c r="J7993" s="4" t="s">
        <v>13</v>
      </c>
      <c r="K7993" s="4" t="s">
        <v>26</v>
      </c>
    </row>
    <row r="7994" spans="1:9">
      <c r="A7994" t="n">
        <v>67388</v>
      </c>
      <c r="B7994" s="16" t="n">
        <v>5</v>
      </c>
      <c r="C7994" s="7" t="n">
        <v>28</v>
      </c>
      <c r="D7994" s="17" t="s">
        <v>3</v>
      </c>
      <c r="E7994" s="40" t="n">
        <v>64</v>
      </c>
      <c r="F7994" s="7" t="n">
        <v>5</v>
      </c>
      <c r="G7994" s="7" t="n">
        <v>2</v>
      </c>
      <c r="H7994" s="17" t="s">
        <v>3</v>
      </c>
      <c r="I7994" s="7" t="n">
        <v>8</v>
      </c>
      <c r="J7994" s="7" t="n">
        <v>1</v>
      </c>
      <c r="K7994" s="19" t="n">
        <f t="normal" ca="1">A8006</f>
        <v>0</v>
      </c>
    </row>
    <row r="7995" spans="1:9">
      <c r="A7995" t="s">
        <v>4</v>
      </c>
      <c r="B7995" s="4" t="s">
        <v>5</v>
      </c>
      <c r="C7995" s="4" t="s">
        <v>13</v>
      </c>
      <c r="D7995" s="4" t="s">
        <v>10</v>
      </c>
      <c r="E7995" s="4" t="s">
        <v>6</v>
      </c>
    </row>
    <row r="7996" spans="1:9">
      <c r="A7996" t="n">
        <v>67400</v>
      </c>
      <c r="B7996" s="36" t="n">
        <v>51</v>
      </c>
      <c r="C7996" s="7" t="n">
        <v>4</v>
      </c>
      <c r="D7996" s="7" t="n">
        <v>2</v>
      </c>
      <c r="E7996" s="7" t="s">
        <v>61</v>
      </c>
    </row>
    <row r="7997" spans="1:9">
      <c r="A7997" t="s">
        <v>4</v>
      </c>
      <c r="B7997" s="4" t="s">
        <v>5</v>
      </c>
      <c r="C7997" s="4" t="s">
        <v>10</v>
      </c>
    </row>
    <row r="7998" spans="1:9">
      <c r="A7998" t="n">
        <v>67413</v>
      </c>
      <c r="B7998" s="30" t="n">
        <v>16</v>
      </c>
      <c r="C7998" s="7" t="n">
        <v>0</v>
      </c>
    </row>
    <row r="7999" spans="1:9">
      <c r="A7999" t="s">
        <v>4</v>
      </c>
      <c r="B7999" s="4" t="s">
        <v>5</v>
      </c>
      <c r="C7999" s="4" t="s">
        <v>10</v>
      </c>
      <c r="D7999" s="4" t="s">
        <v>37</v>
      </c>
      <c r="E7999" s="4" t="s">
        <v>13</v>
      </c>
      <c r="F7999" s="4" t="s">
        <v>13</v>
      </c>
    </row>
    <row r="8000" spans="1:9">
      <c r="A8000" t="n">
        <v>67416</v>
      </c>
      <c r="B8000" s="37" t="n">
        <v>26</v>
      </c>
      <c r="C8000" s="7" t="n">
        <v>2</v>
      </c>
      <c r="D8000" s="7" t="s">
        <v>617</v>
      </c>
      <c r="E8000" s="7" t="n">
        <v>2</v>
      </c>
      <c r="F8000" s="7" t="n">
        <v>0</v>
      </c>
    </row>
    <row r="8001" spans="1:11">
      <c r="A8001" t="s">
        <v>4</v>
      </c>
      <c r="B8001" s="4" t="s">
        <v>5</v>
      </c>
    </row>
    <row r="8002" spans="1:11">
      <c r="A8002" t="n">
        <v>67485</v>
      </c>
      <c r="B8002" s="28" t="n">
        <v>28</v>
      </c>
    </row>
    <row r="8003" spans="1:11">
      <c r="A8003" t="s">
        <v>4</v>
      </c>
      <c r="B8003" s="4" t="s">
        <v>5</v>
      </c>
      <c r="C8003" s="4" t="s">
        <v>26</v>
      </c>
    </row>
    <row r="8004" spans="1:11">
      <c r="A8004" t="n">
        <v>67486</v>
      </c>
      <c r="B8004" s="23" t="n">
        <v>3</v>
      </c>
      <c r="C8004" s="19" t="n">
        <f t="normal" ca="1">A8028</f>
        <v>0</v>
      </c>
    </row>
    <row r="8005" spans="1:11">
      <c r="A8005" t="s">
        <v>4</v>
      </c>
      <c r="B8005" s="4" t="s">
        <v>5</v>
      </c>
      <c r="C8005" s="4" t="s">
        <v>13</v>
      </c>
      <c r="D8005" s="17" t="s">
        <v>24</v>
      </c>
      <c r="E8005" s="4" t="s">
        <v>5</v>
      </c>
      <c r="F8005" s="4" t="s">
        <v>13</v>
      </c>
      <c r="G8005" s="4" t="s">
        <v>10</v>
      </c>
      <c r="H8005" s="17" t="s">
        <v>25</v>
      </c>
      <c r="I8005" s="4" t="s">
        <v>13</v>
      </c>
      <c r="J8005" s="4" t="s">
        <v>13</v>
      </c>
      <c r="K8005" s="4" t="s">
        <v>26</v>
      </c>
    </row>
    <row r="8006" spans="1:11">
      <c r="A8006" t="n">
        <v>67491</v>
      </c>
      <c r="B8006" s="16" t="n">
        <v>5</v>
      </c>
      <c r="C8006" s="7" t="n">
        <v>28</v>
      </c>
      <c r="D8006" s="17" t="s">
        <v>3</v>
      </c>
      <c r="E8006" s="40" t="n">
        <v>64</v>
      </c>
      <c r="F8006" s="7" t="n">
        <v>5</v>
      </c>
      <c r="G8006" s="7" t="n">
        <v>4</v>
      </c>
      <c r="H8006" s="17" t="s">
        <v>3</v>
      </c>
      <c r="I8006" s="7" t="n">
        <v>8</v>
      </c>
      <c r="J8006" s="7" t="n">
        <v>1</v>
      </c>
      <c r="K8006" s="19" t="n">
        <f t="normal" ca="1">A8018</f>
        <v>0</v>
      </c>
    </row>
    <row r="8007" spans="1:11">
      <c r="A8007" t="s">
        <v>4</v>
      </c>
      <c r="B8007" s="4" t="s">
        <v>5</v>
      </c>
      <c r="C8007" s="4" t="s">
        <v>13</v>
      </c>
      <c r="D8007" s="4" t="s">
        <v>10</v>
      </c>
      <c r="E8007" s="4" t="s">
        <v>6</v>
      </c>
    </row>
    <row r="8008" spans="1:11">
      <c r="A8008" t="n">
        <v>67503</v>
      </c>
      <c r="B8008" s="36" t="n">
        <v>51</v>
      </c>
      <c r="C8008" s="7" t="n">
        <v>4</v>
      </c>
      <c r="D8008" s="7" t="n">
        <v>4</v>
      </c>
      <c r="E8008" s="7" t="s">
        <v>442</v>
      </c>
    </row>
    <row r="8009" spans="1:11">
      <c r="A8009" t="s">
        <v>4</v>
      </c>
      <c r="B8009" s="4" t="s">
        <v>5</v>
      </c>
      <c r="C8009" s="4" t="s">
        <v>10</v>
      </c>
    </row>
    <row r="8010" spans="1:11">
      <c r="A8010" t="n">
        <v>67516</v>
      </c>
      <c r="B8010" s="30" t="n">
        <v>16</v>
      </c>
      <c r="C8010" s="7" t="n">
        <v>0</v>
      </c>
    </row>
    <row r="8011" spans="1:11">
      <c r="A8011" t="s">
        <v>4</v>
      </c>
      <c r="B8011" s="4" t="s">
        <v>5</v>
      </c>
      <c r="C8011" s="4" t="s">
        <v>10</v>
      </c>
      <c r="D8011" s="4" t="s">
        <v>37</v>
      </c>
      <c r="E8011" s="4" t="s">
        <v>13</v>
      </c>
      <c r="F8011" s="4" t="s">
        <v>13</v>
      </c>
    </row>
    <row r="8012" spans="1:11">
      <c r="A8012" t="n">
        <v>67519</v>
      </c>
      <c r="B8012" s="37" t="n">
        <v>26</v>
      </c>
      <c r="C8012" s="7" t="n">
        <v>4</v>
      </c>
      <c r="D8012" s="7" t="s">
        <v>618</v>
      </c>
      <c r="E8012" s="7" t="n">
        <v>2</v>
      </c>
      <c r="F8012" s="7" t="n">
        <v>0</v>
      </c>
    </row>
    <row r="8013" spans="1:11">
      <c r="A8013" t="s">
        <v>4</v>
      </c>
      <c r="B8013" s="4" t="s">
        <v>5</v>
      </c>
    </row>
    <row r="8014" spans="1:11">
      <c r="A8014" t="n">
        <v>67575</v>
      </c>
      <c r="B8014" s="28" t="n">
        <v>28</v>
      </c>
    </row>
    <row r="8015" spans="1:11">
      <c r="A8015" t="s">
        <v>4</v>
      </c>
      <c r="B8015" s="4" t="s">
        <v>5</v>
      </c>
      <c r="C8015" s="4" t="s">
        <v>26</v>
      </c>
    </row>
    <row r="8016" spans="1:11">
      <c r="A8016" t="n">
        <v>67576</v>
      </c>
      <c r="B8016" s="23" t="n">
        <v>3</v>
      </c>
      <c r="C8016" s="19" t="n">
        <f t="normal" ca="1">A8028</f>
        <v>0</v>
      </c>
    </row>
    <row r="8017" spans="1:11">
      <c r="A8017" t="s">
        <v>4</v>
      </c>
      <c r="B8017" s="4" t="s">
        <v>5</v>
      </c>
      <c r="C8017" s="4" t="s">
        <v>13</v>
      </c>
      <c r="D8017" s="17" t="s">
        <v>24</v>
      </c>
      <c r="E8017" s="4" t="s">
        <v>5</v>
      </c>
      <c r="F8017" s="4" t="s">
        <v>13</v>
      </c>
      <c r="G8017" s="4" t="s">
        <v>10</v>
      </c>
      <c r="H8017" s="17" t="s">
        <v>25</v>
      </c>
      <c r="I8017" s="4" t="s">
        <v>13</v>
      </c>
      <c r="J8017" s="4" t="s">
        <v>13</v>
      </c>
      <c r="K8017" s="4" t="s">
        <v>26</v>
      </c>
    </row>
    <row r="8018" spans="1:11">
      <c r="A8018" t="n">
        <v>67581</v>
      </c>
      <c r="B8018" s="16" t="n">
        <v>5</v>
      </c>
      <c r="C8018" s="7" t="n">
        <v>28</v>
      </c>
      <c r="D8018" s="17" t="s">
        <v>3</v>
      </c>
      <c r="E8018" s="40" t="n">
        <v>64</v>
      </c>
      <c r="F8018" s="7" t="n">
        <v>5</v>
      </c>
      <c r="G8018" s="7" t="n">
        <v>7</v>
      </c>
      <c r="H8018" s="17" t="s">
        <v>3</v>
      </c>
      <c r="I8018" s="7" t="n">
        <v>8</v>
      </c>
      <c r="J8018" s="7" t="n">
        <v>1</v>
      </c>
      <c r="K8018" s="19" t="n">
        <f t="normal" ca="1">A8028</f>
        <v>0</v>
      </c>
    </row>
    <row r="8019" spans="1:11">
      <c r="A8019" t="s">
        <v>4</v>
      </c>
      <c r="B8019" s="4" t="s">
        <v>5</v>
      </c>
      <c r="C8019" s="4" t="s">
        <v>13</v>
      </c>
      <c r="D8019" s="4" t="s">
        <v>10</v>
      </c>
      <c r="E8019" s="4" t="s">
        <v>6</v>
      </c>
    </row>
    <row r="8020" spans="1:11">
      <c r="A8020" t="n">
        <v>67593</v>
      </c>
      <c r="B8020" s="36" t="n">
        <v>51</v>
      </c>
      <c r="C8020" s="7" t="n">
        <v>4</v>
      </c>
      <c r="D8020" s="7" t="n">
        <v>7</v>
      </c>
      <c r="E8020" s="7" t="s">
        <v>76</v>
      </c>
    </row>
    <row r="8021" spans="1:11">
      <c r="A8021" t="s">
        <v>4</v>
      </c>
      <c r="B8021" s="4" t="s">
        <v>5</v>
      </c>
      <c r="C8021" s="4" t="s">
        <v>10</v>
      </c>
    </row>
    <row r="8022" spans="1:11">
      <c r="A8022" t="n">
        <v>67606</v>
      </c>
      <c r="B8022" s="30" t="n">
        <v>16</v>
      </c>
      <c r="C8022" s="7" t="n">
        <v>0</v>
      </c>
    </row>
    <row r="8023" spans="1:11">
      <c r="A8023" t="s">
        <v>4</v>
      </c>
      <c r="B8023" s="4" t="s">
        <v>5</v>
      </c>
      <c r="C8023" s="4" t="s">
        <v>10</v>
      </c>
      <c r="D8023" s="4" t="s">
        <v>37</v>
      </c>
      <c r="E8023" s="4" t="s">
        <v>13</v>
      </c>
      <c r="F8023" s="4" t="s">
        <v>13</v>
      </c>
    </row>
    <row r="8024" spans="1:11">
      <c r="A8024" t="n">
        <v>67609</v>
      </c>
      <c r="B8024" s="37" t="n">
        <v>26</v>
      </c>
      <c r="C8024" s="7" t="n">
        <v>7</v>
      </c>
      <c r="D8024" s="7" t="s">
        <v>619</v>
      </c>
      <c r="E8024" s="7" t="n">
        <v>2</v>
      </c>
      <c r="F8024" s="7" t="n">
        <v>0</v>
      </c>
    </row>
    <row r="8025" spans="1:11">
      <c r="A8025" t="s">
        <v>4</v>
      </c>
      <c r="B8025" s="4" t="s">
        <v>5</v>
      </c>
    </row>
    <row r="8026" spans="1:11">
      <c r="A8026" t="n">
        <v>67643</v>
      </c>
      <c r="B8026" s="28" t="n">
        <v>28</v>
      </c>
    </row>
    <row r="8027" spans="1:11">
      <c r="A8027" t="s">
        <v>4</v>
      </c>
      <c r="B8027" s="4" t="s">
        <v>5</v>
      </c>
      <c r="C8027" s="4" t="s">
        <v>13</v>
      </c>
      <c r="D8027" s="17" t="s">
        <v>24</v>
      </c>
      <c r="E8027" s="4" t="s">
        <v>5</v>
      </c>
      <c r="F8027" s="4" t="s">
        <v>13</v>
      </c>
      <c r="G8027" s="4" t="s">
        <v>10</v>
      </c>
      <c r="H8027" s="17" t="s">
        <v>25</v>
      </c>
      <c r="I8027" s="4" t="s">
        <v>13</v>
      </c>
      <c r="J8027" s="4" t="s">
        <v>13</v>
      </c>
      <c r="K8027" s="4" t="s">
        <v>26</v>
      </c>
    </row>
    <row r="8028" spans="1:11">
      <c r="A8028" t="n">
        <v>67644</v>
      </c>
      <c r="B8028" s="16" t="n">
        <v>5</v>
      </c>
      <c r="C8028" s="7" t="n">
        <v>28</v>
      </c>
      <c r="D8028" s="17" t="s">
        <v>3</v>
      </c>
      <c r="E8028" s="40" t="n">
        <v>64</v>
      </c>
      <c r="F8028" s="7" t="n">
        <v>5</v>
      </c>
      <c r="G8028" s="7" t="n">
        <v>16</v>
      </c>
      <c r="H8028" s="17" t="s">
        <v>3</v>
      </c>
      <c r="I8028" s="7" t="n">
        <v>8</v>
      </c>
      <c r="J8028" s="7" t="n">
        <v>1</v>
      </c>
      <c r="K8028" s="19" t="n">
        <f t="normal" ca="1">A8040</f>
        <v>0</v>
      </c>
    </row>
    <row r="8029" spans="1:11">
      <c r="A8029" t="s">
        <v>4</v>
      </c>
      <c r="B8029" s="4" t="s">
        <v>5</v>
      </c>
      <c r="C8029" s="4" t="s">
        <v>13</v>
      </c>
      <c r="D8029" s="4" t="s">
        <v>10</v>
      </c>
      <c r="E8029" s="4" t="s">
        <v>6</v>
      </c>
    </row>
    <row r="8030" spans="1:11">
      <c r="A8030" t="n">
        <v>67656</v>
      </c>
      <c r="B8030" s="36" t="n">
        <v>51</v>
      </c>
      <c r="C8030" s="7" t="n">
        <v>4</v>
      </c>
      <c r="D8030" s="7" t="n">
        <v>16</v>
      </c>
      <c r="E8030" s="7" t="s">
        <v>113</v>
      </c>
    </row>
    <row r="8031" spans="1:11">
      <c r="A8031" t="s">
        <v>4</v>
      </c>
      <c r="B8031" s="4" t="s">
        <v>5</v>
      </c>
      <c r="C8031" s="4" t="s">
        <v>10</v>
      </c>
    </row>
    <row r="8032" spans="1:11">
      <c r="A8032" t="n">
        <v>67670</v>
      </c>
      <c r="B8032" s="30" t="n">
        <v>16</v>
      </c>
      <c r="C8032" s="7" t="n">
        <v>0</v>
      </c>
    </row>
    <row r="8033" spans="1:11">
      <c r="A8033" t="s">
        <v>4</v>
      </c>
      <c r="B8033" s="4" t="s">
        <v>5</v>
      </c>
      <c r="C8033" s="4" t="s">
        <v>10</v>
      </c>
      <c r="D8033" s="4" t="s">
        <v>37</v>
      </c>
      <c r="E8033" s="4" t="s">
        <v>13</v>
      </c>
      <c r="F8033" s="4" t="s">
        <v>13</v>
      </c>
      <c r="G8033" s="4" t="s">
        <v>37</v>
      </c>
      <c r="H8033" s="4" t="s">
        <v>13</v>
      </c>
      <c r="I8033" s="4" t="s">
        <v>13</v>
      </c>
    </row>
    <row r="8034" spans="1:11">
      <c r="A8034" t="n">
        <v>67673</v>
      </c>
      <c r="B8034" s="37" t="n">
        <v>26</v>
      </c>
      <c r="C8034" s="7" t="n">
        <v>16</v>
      </c>
      <c r="D8034" s="7" t="s">
        <v>620</v>
      </c>
      <c r="E8034" s="7" t="n">
        <v>2</v>
      </c>
      <c r="F8034" s="7" t="n">
        <v>3</v>
      </c>
      <c r="G8034" s="7" t="s">
        <v>621</v>
      </c>
      <c r="H8034" s="7" t="n">
        <v>2</v>
      </c>
      <c r="I8034" s="7" t="n">
        <v>0</v>
      </c>
    </row>
    <row r="8035" spans="1:11">
      <c r="A8035" t="s">
        <v>4</v>
      </c>
      <c r="B8035" s="4" t="s">
        <v>5</v>
      </c>
    </row>
    <row r="8036" spans="1:11">
      <c r="A8036" t="n">
        <v>67749</v>
      </c>
      <c r="B8036" s="28" t="n">
        <v>28</v>
      </c>
    </row>
    <row r="8037" spans="1:11">
      <c r="A8037" t="s">
        <v>4</v>
      </c>
      <c r="B8037" s="4" t="s">
        <v>5</v>
      </c>
      <c r="C8037" s="4" t="s">
        <v>26</v>
      </c>
    </row>
    <row r="8038" spans="1:11">
      <c r="A8038" t="n">
        <v>67750</v>
      </c>
      <c r="B8038" s="23" t="n">
        <v>3</v>
      </c>
      <c r="C8038" s="19" t="n">
        <f t="normal" ca="1">A8050</f>
        <v>0</v>
      </c>
    </row>
    <row r="8039" spans="1:11">
      <c r="A8039" t="s">
        <v>4</v>
      </c>
      <c r="B8039" s="4" t="s">
        <v>5</v>
      </c>
      <c r="C8039" s="4" t="s">
        <v>13</v>
      </c>
      <c r="D8039" s="17" t="s">
        <v>24</v>
      </c>
      <c r="E8039" s="4" t="s">
        <v>5</v>
      </c>
      <c r="F8039" s="4" t="s">
        <v>13</v>
      </c>
      <c r="G8039" s="4" t="s">
        <v>10</v>
      </c>
      <c r="H8039" s="17" t="s">
        <v>25</v>
      </c>
      <c r="I8039" s="4" t="s">
        <v>13</v>
      </c>
      <c r="J8039" s="4" t="s">
        <v>13</v>
      </c>
      <c r="K8039" s="4" t="s">
        <v>26</v>
      </c>
    </row>
    <row r="8040" spans="1:11">
      <c r="A8040" t="n">
        <v>67755</v>
      </c>
      <c r="B8040" s="16" t="n">
        <v>5</v>
      </c>
      <c r="C8040" s="7" t="n">
        <v>28</v>
      </c>
      <c r="D8040" s="17" t="s">
        <v>3</v>
      </c>
      <c r="E8040" s="40" t="n">
        <v>64</v>
      </c>
      <c r="F8040" s="7" t="n">
        <v>5</v>
      </c>
      <c r="G8040" s="7" t="n">
        <v>15</v>
      </c>
      <c r="H8040" s="17" t="s">
        <v>3</v>
      </c>
      <c r="I8040" s="7" t="n">
        <v>8</v>
      </c>
      <c r="J8040" s="7" t="n">
        <v>1</v>
      </c>
      <c r="K8040" s="19" t="n">
        <f t="normal" ca="1">A8050</f>
        <v>0</v>
      </c>
    </row>
    <row r="8041" spans="1:11">
      <c r="A8041" t="s">
        <v>4</v>
      </c>
      <c r="B8041" s="4" t="s">
        <v>5</v>
      </c>
      <c r="C8041" s="4" t="s">
        <v>13</v>
      </c>
      <c r="D8041" s="4" t="s">
        <v>10</v>
      </c>
      <c r="E8041" s="4" t="s">
        <v>6</v>
      </c>
    </row>
    <row r="8042" spans="1:11">
      <c r="A8042" t="n">
        <v>67767</v>
      </c>
      <c r="B8042" s="36" t="n">
        <v>51</v>
      </c>
      <c r="C8042" s="7" t="n">
        <v>4</v>
      </c>
      <c r="D8042" s="7" t="n">
        <v>15</v>
      </c>
      <c r="E8042" s="7" t="s">
        <v>63</v>
      </c>
    </row>
    <row r="8043" spans="1:11">
      <c r="A8043" t="s">
        <v>4</v>
      </c>
      <c r="B8043" s="4" t="s">
        <v>5</v>
      </c>
      <c r="C8043" s="4" t="s">
        <v>10</v>
      </c>
    </row>
    <row r="8044" spans="1:11">
      <c r="A8044" t="n">
        <v>67781</v>
      </c>
      <c r="B8044" s="30" t="n">
        <v>16</v>
      </c>
      <c r="C8044" s="7" t="n">
        <v>0</v>
      </c>
    </row>
    <row r="8045" spans="1:11">
      <c r="A8045" t="s">
        <v>4</v>
      </c>
      <c r="B8045" s="4" t="s">
        <v>5</v>
      </c>
      <c r="C8045" s="4" t="s">
        <v>10</v>
      </c>
      <c r="D8045" s="4" t="s">
        <v>37</v>
      </c>
      <c r="E8045" s="4" t="s">
        <v>13</v>
      </c>
      <c r="F8045" s="4" t="s">
        <v>13</v>
      </c>
      <c r="G8045" s="4" t="s">
        <v>37</v>
      </c>
      <c r="H8045" s="4" t="s">
        <v>13</v>
      </c>
      <c r="I8045" s="4" t="s">
        <v>13</v>
      </c>
    </row>
    <row r="8046" spans="1:11">
      <c r="A8046" t="n">
        <v>67784</v>
      </c>
      <c r="B8046" s="37" t="n">
        <v>26</v>
      </c>
      <c r="C8046" s="7" t="n">
        <v>15</v>
      </c>
      <c r="D8046" s="7" t="s">
        <v>622</v>
      </c>
      <c r="E8046" s="7" t="n">
        <v>2</v>
      </c>
      <c r="F8046" s="7" t="n">
        <v>3</v>
      </c>
      <c r="G8046" s="7" t="s">
        <v>623</v>
      </c>
      <c r="H8046" s="7" t="n">
        <v>2</v>
      </c>
      <c r="I8046" s="7" t="n">
        <v>0</v>
      </c>
    </row>
    <row r="8047" spans="1:11">
      <c r="A8047" t="s">
        <v>4</v>
      </c>
      <c r="B8047" s="4" t="s">
        <v>5</v>
      </c>
    </row>
    <row r="8048" spans="1:11">
      <c r="A8048" t="n">
        <v>67901</v>
      </c>
      <c r="B8048" s="28" t="n">
        <v>28</v>
      </c>
    </row>
    <row r="8049" spans="1:11">
      <c r="A8049" t="s">
        <v>4</v>
      </c>
      <c r="B8049" s="4" t="s">
        <v>5</v>
      </c>
      <c r="C8049" s="4" t="s">
        <v>13</v>
      </c>
      <c r="D8049" s="17" t="s">
        <v>24</v>
      </c>
      <c r="E8049" s="4" t="s">
        <v>5</v>
      </c>
      <c r="F8049" s="4" t="s">
        <v>13</v>
      </c>
      <c r="G8049" s="4" t="s">
        <v>10</v>
      </c>
      <c r="H8049" s="17" t="s">
        <v>25</v>
      </c>
      <c r="I8049" s="4" t="s">
        <v>13</v>
      </c>
      <c r="J8049" s="4" t="s">
        <v>26</v>
      </c>
    </row>
    <row r="8050" spans="1:11">
      <c r="A8050" t="n">
        <v>67902</v>
      </c>
      <c r="B8050" s="16" t="n">
        <v>5</v>
      </c>
      <c r="C8050" s="7" t="n">
        <v>28</v>
      </c>
      <c r="D8050" s="17" t="s">
        <v>3</v>
      </c>
      <c r="E8050" s="40" t="n">
        <v>64</v>
      </c>
      <c r="F8050" s="7" t="n">
        <v>5</v>
      </c>
      <c r="G8050" s="7" t="n">
        <v>2</v>
      </c>
      <c r="H8050" s="17" t="s">
        <v>3</v>
      </c>
      <c r="I8050" s="7" t="n">
        <v>1</v>
      </c>
      <c r="J8050" s="19" t="n">
        <f t="normal" ca="1">A8074</f>
        <v>0</v>
      </c>
    </row>
    <row r="8051" spans="1:11">
      <c r="A8051" t="s">
        <v>4</v>
      </c>
      <c r="B8051" s="4" t="s">
        <v>5</v>
      </c>
      <c r="C8051" s="4" t="s">
        <v>13</v>
      </c>
      <c r="D8051" s="4" t="s">
        <v>10</v>
      </c>
      <c r="E8051" s="4" t="s">
        <v>6</v>
      </c>
    </row>
    <row r="8052" spans="1:11">
      <c r="A8052" t="n">
        <v>67913</v>
      </c>
      <c r="B8052" s="36" t="n">
        <v>51</v>
      </c>
      <c r="C8052" s="7" t="n">
        <v>4</v>
      </c>
      <c r="D8052" s="7" t="n">
        <v>2</v>
      </c>
      <c r="E8052" s="7" t="s">
        <v>128</v>
      </c>
    </row>
    <row r="8053" spans="1:11">
      <c r="A8053" t="s">
        <v>4</v>
      </c>
      <c r="B8053" s="4" t="s">
        <v>5</v>
      </c>
      <c r="C8053" s="4" t="s">
        <v>10</v>
      </c>
    </row>
    <row r="8054" spans="1:11">
      <c r="A8054" t="n">
        <v>67927</v>
      </c>
      <c r="B8054" s="30" t="n">
        <v>16</v>
      </c>
      <c r="C8054" s="7" t="n">
        <v>0</v>
      </c>
    </row>
    <row r="8055" spans="1:11">
      <c r="A8055" t="s">
        <v>4</v>
      </c>
      <c r="B8055" s="4" t="s">
        <v>5</v>
      </c>
      <c r="C8055" s="4" t="s">
        <v>10</v>
      </c>
      <c r="D8055" s="4" t="s">
        <v>37</v>
      </c>
      <c r="E8055" s="4" t="s">
        <v>13</v>
      </c>
      <c r="F8055" s="4" t="s">
        <v>13</v>
      </c>
    </row>
    <row r="8056" spans="1:11">
      <c r="A8056" t="n">
        <v>67930</v>
      </c>
      <c r="B8056" s="37" t="n">
        <v>26</v>
      </c>
      <c r="C8056" s="7" t="n">
        <v>2</v>
      </c>
      <c r="D8056" s="7" t="s">
        <v>624</v>
      </c>
      <c r="E8056" s="7" t="n">
        <v>2</v>
      </c>
      <c r="F8056" s="7" t="n">
        <v>0</v>
      </c>
    </row>
    <row r="8057" spans="1:11">
      <c r="A8057" t="s">
        <v>4</v>
      </c>
      <c r="B8057" s="4" t="s">
        <v>5</v>
      </c>
    </row>
    <row r="8058" spans="1:11">
      <c r="A8058" t="n">
        <v>67958</v>
      </c>
      <c r="B8058" s="28" t="n">
        <v>28</v>
      </c>
    </row>
    <row r="8059" spans="1:11">
      <c r="A8059" t="s">
        <v>4</v>
      </c>
      <c r="B8059" s="4" t="s">
        <v>5</v>
      </c>
      <c r="C8059" s="4" t="s">
        <v>10</v>
      </c>
      <c r="D8059" s="4" t="s">
        <v>13</v>
      </c>
    </row>
    <row r="8060" spans="1:11">
      <c r="A8060" t="n">
        <v>67959</v>
      </c>
      <c r="B8060" s="39" t="n">
        <v>89</v>
      </c>
      <c r="C8060" s="7" t="n">
        <v>65533</v>
      </c>
      <c r="D8060" s="7" t="n">
        <v>1</v>
      </c>
    </row>
    <row r="8061" spans="1:11">
      <c r="A8061" t="s">
        <v>4</v>
      </c>
      <c r="B8061" s="4" t="s">
        <v>5</v>
      </c>
      <c r="C8061" s="4" t="s">
        <v>10</v>
      </c>
      <c r="D8061" s="4" t="s">
        <v>13</v>
      </c>
      <c r="E8061" s="4" t="s">
        <v>6</v>
      </c>
      <c r="F8061" s="4" t="s">
        <v>22</v>
      </c>
      <c r="G8061" s="4" t="s">
        <v>22</v>
      </c>
      <c r="H8061" s="4" t="s">
        <v>22</v>
      </c>
    </row>
    <row r="8062" spans="1:11">
      <c r="A8062" t="n">
        <v>67963</v>
      </c>
      <c r="B8062" s="47" t="n">
        <v>48</v>
      </c>
      <c r="C8062" s="7" t="n">
        <v>2</v>
      </c>
      <c r="D8062" s="7" t="n">
        <v>0</v>
      </c>
      <c r="E8062" s="7" t="s">
        <v>182</v>
      </c>
      <c r="F8062" s="7" t="n">
        <v>-1</v>
      </c>
      <c r="G8062" s="7" t="n">
        <v>1</v>
      </c>
      <c r="H8062" s="7" t="n">
        <v>0</v>
      </c>
    </row>
    <row r="8063" spans="1:11">
      <c r="A8063" t="s">
        <v>4</v>
      </c>
      <c r="B8063" s="4" t="s">
        <v>5</v>
      </c>
      <c r="C8063" s="4" t="s">
        <v>13</v>
      </c>
      <c r="D8063" s="4" t="s">
        <v>10</v>
      </c>
      <c r="E8063" s="4" t="s">
        <v>6</v>
      </c>
    </row>
    <row r="8064" spans="1:11">
      <c r="A8064" t="n">
        <v>67988</v>
      </c>
      <c r="B8064" s="36" t="n">
        <v>51</v>
      </c>
      <c r="C8064" s="7" t="n">
        <v>4</v>
      </c>
      <c r="D8064" s="7" t="n">
        <v>2</v>
      </c>
      <c r="E8064" s="7" t="s">
        <v>44</v>
      </c>
    </row>
    <row r="8065" spans="1:10">
      <c r="A8065" t="s">
        <v>4</v>
      </c>
      <c r="B8065" s="4" t="s">
        <v>5</v>
      </c>
      <c r="C8065" s="4" t="s">
        <v>10</v>
      </c>
    </row>
    <row r="8066" spans="1:10">
      <c r="A8066" t="n">
        <v>68001</v>
      </c>
      <c r="B8066" s="30" t="n">
        <v>16</v>
      </c>
      <c r="C8066" s="7" t="n">
        <v>0</v>
      </c>
    </row>
    <row r="8067" spans="1:10">
      <c r="A8067" t="s">
        <v>4</v>
      </c>
      <c r="B8067" s="4" t="s">
        <v>5</v>
      </c>
      <c r="C8067" s="4" t="s">
        <v>10</v>
      </c>
      <c r="D8067" s="4" t="s">
        <v>37</v>
      </c>
      <c r="E8067" s="4" t="s">
        <v>13</v>
      </c>
      <c r="F8067" s="4" t="s">
        <v>13</v>
      </c>
    </row>
    <row r="8068" spans="1:10">
      <c r="A8068" t="n">
        <v>68004</v>
      </c>
      <c r="B8068" s="37" t="n">
        <v>26</v>
      </c>
      <c r="C8068" s="7" t="n">
        <v>2</v>
      </c>
      <c r="D8068" s="7" t="s">
        <v>625</v>
      </c>
      <c r="E8068" s="7" t="n">
        <v>2</v>
      </c>
      <c r="F8068" s="7" t="n">
        <v>0</v>
      </c>
    </row>
    <row r="8069" spans="1:10">
      <c r="A8069" t="s">
        <v>4</v>
      </c>
      <c r="B8069" s="4" t="s">
        <v>5</v>
      </c>
    </row>
    <row r="8070" spans="1:10">
      <c r="A8070" t="n">
        <v>68055</v>
      </c>
      <c r="B8070" s="28" t="n">
        <v>28</v>
      </c>
    </row>
    <row r="8071" spans="1:10">
      <c r="A8071" t="s">
        <v>4</v>
      </c>
      <c r="B8071" s="4" t="s">
        <v>5</v>
      </c>
      <c r="C8071" s="4" t="s">
        <v>26</v>
      </c>
    </row>
    <row r="8072" spans="1:10">
      <c r="A8072" t="n">
        <v>68056</v>
      </c>
      <c r="B8072" s="23" t="n">
        <v>3</v>
      </c>
      <c r="C8072" s="19" t="n">
        <f t="normal" ca="1">A8096</f>
        <v>0</v>
      </c>
    </row>
    <row r="8073" spans="1:10">
      <c r="A8073" t="s">
        <v>4</v>
      </c>
      <c r="B8073" s="4" t="s">
        <v>5</v>
      </c>
      <c r="C8073" s="4" t="s">
        <v>13</v>
      </c>
      <c r="D8073" s="17" t="s">
        <v>24</v>
      </c>
      <c r="E8073" s="4" t="s">
        <v>5</v>
      </c>
      <c r="F8073" s="4" t="s">
        <v>13</v>
      </c>
      <c r="G8073" s="4" t="s">
        <v>10</v>
      </c>
      <c r="H8073" s="17" t="s">
        <v>25</v>
      </c>
      <c r="I8073" s="4" t="s">
        <v>13</v>
      </c>
      <c r="J8073" s="4" t="s">
        <v>26</v>
      </c>
    </row>
    <row r="8074" spans="1:10">
      <c r="A8074" t="n">
        <v>68061</v>
      </c>
      <c r="B8074" s="16" t="n">
        <v>5</v>
      </c>
      <c r="C8074" s="7" t="n">
        <v>28</v>
      </c>
      <c r="D8074" s="17" t="s">
        <v>3</v>
      </c>
      <c r="E8074" s="40" t="n">
        <v>64</v>
      </c>
      <c r="F8074" s="7" t="n">
        <v>5</v>
      </c>
      <c r="G8074" s="7" t="n">
        <v>4</v>
      </c>
      <c r="H8074" s="17" t="s">
        <v>3</v>
      </c>
      <c r="I8074" s="7" t="n">
        <v>1</v>
      </c>
      <c r="J8074" s="19" t="n">
        <f t="normal" ca="1">A8096</f>
        <v>0</v>
      </c>
    </row>
    <row r="8075" spans="1:10">
      <c r="A8075" t="s">
        <v>4</v>
      </c>
      <c r="B8075" s="4" t="s">
        <v>5</v>
      </c>
      <c r="C8075" s="4" t="s">
        <v>13</v>
      </c>
      <c r="D8075" s="4" t="s">
        <v>10</v>
      </c>
      <c r="E8075" s="4" t="s">
        <v>6</v>
      </c>
    </row>
    <row r="8076" spans="1:10">
      <c r="A8076" t="n">
        <v>68072</v>
      </c>
      <c r="B8076" s="36" t="n">
        <v>51</v>
      </c>
      <c r="C8076" s="7" t="n">
        <v>4</v>
      </c>
      <c r="D8076" s="7" t="n">
        <v>4</v>
      </c>
      <c r="E8076" s="7" t="s">
        <v>209</v>
      </c>
    </row>
    <row r="8077" spans="1:10">
      <c r="A8077" t="s">
        <v>4</v>
      </c>
      <c r="B8077" s="4" t="s">
        <v>5</v>
      </c>
      <c r="C8077" s="4" t="s">
        <v>10</v>
      </c>
    </row>
    <row r="8078" spans="1:10">
      <c r="A8078" t="n">
        <v>68086</v>
      </c>
      <c r="B8078" s="30" t="n">
        <v>16</v>
      </c>
      <c r="C8078" s="7" t="n">
        <v>0</v>
      </c>
    </row>
    <row r="8079" spans="1:10">
      <c r="A8079" t="s">
        <v>4</v>
      </c>
      <c r="B8079" s="4" t="s">
        <v>5</v>
      </c>
      <c r="C8079" s="4" t="s">
        <v>10</v>
      </c>
      <c r="D8079" s="4" t="s">
        <v>37</v>
      </c>
      <c r="E8079" s="4" t="s">
        <v>13</v>
      </c>
      <c r="F8079" s="4" t="s">
        <v>13</v>
      </c>
    </row>
    <row r="8080" spans="1:10">
      <c r="A8080" t="n">
        <v>68089</v>
      </c>
      <c r="B8080" s="37" t="n">
        <v>26</v>
      </c>
      <c r="C8080" s="7" t="n">
        <v>4</v>
      </c>
      <c r="D8080" s="7" t="s">
        <v>624</v>
      </c>
      <c r="E8080" s="7" t="n">
        <v>2</v>
      </c>
      <c r="F8080" s="7" t="n">
        <v>0</v>
      </c>
    </row>
    <row r="8081" spans="1:10">
      <c r="A8081" t="s">
        <v>4</v>
      </c>
      <c r="B8081" s="4" t="s">
        <v>5</v>
      </c>
    </row>
    <row r="8082" spans="1:10">
      <c r="A8082" t="n">
        <v>68117</v>
      </c>
      <c r="B8082" s="28" t="n">
        <v>28</v>
      </c>
    </row>
    <row r="8083" spans="1:10">
      <c r="A8083" t="s">
        <v>4</v>
      </c>
      <c r="B8083" s="4" t="s">
        <v>5</v>
      </c>
      <c r="C8083" s="4" t="s">
        <v>10</v>
      </c>
      <c r="D8083" s="4" t="s">
        <v>13</v>
      </c>
    </row>
    <row r="8084" spans="1:10">
      <c r="A8084" t="n">
        <v>68118</v>
      </c>
      <c r="B8084" s="39" t="n">
        <v>89</v>
      </c>
      <c r="C8084" s="7" t="n">
        <v>65533</v>
      </c>
      <c r="D8084" s="7" t="n">
        <v>1</v>
      </c>
    </row>
    <row r="8085" spans="1:10">
      <c r="A8085" t="s">
        <v>4</v>
      </c>
      <c r="B8085" s="4" t="s">
        <v>5</v>
      </c>
      <c r="C8085" s="4" t="s">
        <v>10</v>
      </c>
      <c r="D8085" s="4" t="s">
        <v>13</v>
      </c>
      <c r="E8085" s="4" t="s">
        <v>6</v>
      </c>
      <c r="F8085" s="4" t="s">
        <v>22</v>
      </c>
      <c r="G8085" s="4" t="s">
        <v>22</v>
      </c>
      <c r="H8085" s="4" t="s">
        <v>22</v>
      </c>
    </row>
    <row r="8086" spans="1:10">
      <c r="A8086" t="n">
        <v>68122</v>
      </c>
      <c r="B8086" s="47" t="n">
        <v>48</v>
      </c>
      <c r="C8086" s="7" t="n">
        <v>4</v>
      </c>
      <c r="D8086" s="7" t="n">
        <v>0</v>
      </c>
      <c r="E8086" s="7" t="s">
        <v>182</v>
      </c>
      <c r="F8086" s="7" t="n">
        <v>-1</v>
      </c>
      <c r="G8086" s="7" t="n">
        <v>1</v>
      </c>
      <c r="H8086" s="7" t="n">
        <v>0</v>
      </c>
    </row>
    <row r="8087" spans="1:10">
      <c r="A8087" t="s">
        <v>4</v>
      </c>
      <c r="B8087" s="4" t="s">
        <v>5</v>
      </c>
      <c r="C8087" s="4" t="s">
        <v>13</v>
      </c>
      <c r="D8087" s="4" t="s">
        <v>10</v>
      </c>
      <c r="E8087" s="4" t="s">
        <v>6</v>
      </c>
    </row>
    <row r="8088" spans="1:10">
      <c r="A8088" t="n">
        <v>68147</v>
      </c>
      <c r="B8088" s="36" t="n">
        <v>51</v>
      </c>
      <c r="C8088" s="7" t="n">
        <v>4</v>
      </c>
      <c r="D8088" s="7" t="n">
        <v>4</v>
      </c>
      <c r="E8088" s="7" t="s">
        <v>46</v>
      </c>
    </row>
    <row r="8089" spans="1:10">
      <c r="A8089" t="s">
        <v>4</v>
      </c>
      <c r="B8089" s="4" t="s">
        <v>5</v>
      </c>
      <c r="C8089" s="4" t="s">
        <v>10</v>
      </c>
    </row>
    <row r="8090" spans="1:10">
      <c r="A8090" t="n">
        <v>68160</v>
      </c>
      <c r="B8090" s="30" t="n">
        <v>16</v>
      </c>
      <c r="C8090" s="7" t="n">
        <v>0</v>
      </c>
    </row>
    <row r="8091" spans="1:10">
      <c r="A8091" t="s">
        <v>4</v>
      </c>
      <c r="B8091" s="4" t="s">
        <v>5</v>
      </c>
      <c r="C8091" s="4" t="s">
        <v>10</v>
      </c>
      <c r="D8091" s="4" t="s">
        <v>37</v>
      </c>
      <c r="E8091" s="4" t="s">
        <v>13</v>
      </c>
      <c r="F8091" s="4" t="s">
        <v>13</v>
      </c>
    </row>
    <row r="8092" spans="1:10">
      <c r="A8092" t="n">
        <v>68163</v>
      </c>
      <c r="B8092" s="37" t="n">
        <v>26</v>
      </c>
      <c r="C8092" s="7" t="n">
        <v>4</v>
      </c>
      <c r="D8092" s="7" t="s">
        <v>626</v>
      </c>
      <c r="E8092" s="7" t="n">
        <v>2</v>
      </c>
      <c r="F8092" s="7" t="n">
        <v>0</v>
      </c>
    </row>
    <row r="8093" spans="1:10">
      <c r="A8093" t="s">
        <v>4</v>
      </c>
      <c r="B8093" s="4" t="s">
        <v>5</v>
      </c>
    </row>
    <row r="8094" spans="1:10">
      <c r="A8094" t="n">
        <v>68214</v>
      </c>
      <c r="B8094" s="28" t="n">
        <v>28</v>
      </c>
    </row>
    <row r="8095" spans="1:10">
      <c r="A8095" t="s">
        <v>4</v>
      </c>
      <c r="B8095" s="4" t="s">
        <v>5</v>
      </c>
      <c r="C8095" s="4" t="s">
        <v>13</v>
      </c>
      <c r="D8095" s="17" t="s">
        <v>24</v>
      </c>
      <c r="E8095" s="4" t="s">
        <v>5</v>
      </c>
      <c r="F8095" s="4" t="s">
        <v>13</v>
      </c>
      <c r="G8095" s="4" t="s">
        <v>10</v>
      </c>
      <c r="H8095" s="17" t="s">
        <v>25</v>
      </c>
      <c r="I8095" s="4" t="s">
        <v>13</v>
      </c>
      <c r="J8095" s="4" t="s">
        <v>26</v>
      </c>
    </row>
    <row r="8096" spans="1:10">
      <c r="A8096" t="n">
        <v>68215</v>
      </c>
      <c r="B8096" s="16" t="n">
        <v>5</v>
      </c>
      <c r="C8096" s="7" t="n">
        <v>28</v>
      </c>
      <c r="D8096" s="17" t="s">
        <v>3</v>
      </c>
      <c r="E8096" s="40" t="n">
        <v>64</v>
      </c>
      <c r="F8096" s="7" t="n">
        <v>5</v>
      </c>
      <c r="G8096" s="7" t="n">
        <v>7</v>
      </c>
      <c r="H8096" s="17" t="s">
        <v>3</v>
      </c>
      <c r="I8096" s="7" t="n">
        <v>1</v>
      </c>
      <c r="J8096" s="19" t="n">
        <f t="normal" ca="1">A8108</f>
        <v>0</v>
      </c>
    </row>
    <row r="8097" spans="1:10">
      <c r="A8097" t="s">
        <v>4</v>
      </c>
      <c r="B8097" s="4" t="s">
        <v>5</v>
      </c>
      <c r="C8097" s="4" t="s">
        <v>13</v>
      </c>
      <c r="D8097" s="4" t="s">
        <v>10</v>
      </c>
      <c r="E8097" s="4" t="s">
        <v>6</v>
      </c>
    </row>
    <row r="8098" spans="1:10">
      <c r="A8098" t="n">
        <v>68226</v>
      </c>
      <c r="B8098" s="36" t="n">
        <v>51</v>
      </c>
      <c r="C8098" s="7" t="n">
        <v>4</v>
      </c>
      <c r="D8098" s="7" t="n">
        <v>7</v>
      </c>
      <c r="E8098" s="7" t="s">
        <v>76</v>
      </c>
    </row>
    <row r="8099" spans="1:10">
      <c r="A8099" t="s">
        <v>4</v>
      </c>
      <c r="B8099" s="4" t="s">
        <v>5</v>
      </c>
      <c r="C8099" s="4" t="s">
        <v>10</v>
      </c>
    </row>
    <row r="8100" spans="1:10">
      <c r="A8100" t="n">
        <v>68239</v>
      </c>
      <c r="B8100" s="30" t="n">
        <v>16</v>
      </c>
      <c r="C8100" s="7" t="n">
        <v>0</v>
      </c>
    </row>
    <row r="8101" spans="1:10">
      <c r="A8101" t="s">
        <v>4</v>
      </c>
      <c r="B8101" s="4" t="s">
        <v>5</v>
      </c>
      <c r="C8101" s="4" t="s">
        <v>10</v>
      </c>
      <c r="D8101" s="4" t="s">
        <v>37</v>
      </c>
      <c r="E8101" s="4" t="s">
        <v>13</v>
      </c>
      <c r="F8101" s="4" t="s">
        <v>13</v>
      </c>
    </row>
    <row r="8102" spans="1:10">
      <c r="A8102" t="n">
        <v>68242</v>
      </c>
      <c r="B8102" s="37" t="n">
        <v>26</v>
      </c>
      <c r="C8102" s="7" t="n">
        <v>7</v>
      </c>
      <c r="D8102" s="7" t="s">
        <v>627</v>
      </c>
      <c r="E8102" s="7" t="n">
        <v>2</v>
      </c>
      <c r="F8102" s="7" t="n">
        <v>0</v>
      </c>
    </row>
    <row r="8103" spans="1:10">
      <c r="A8103" t="s">
        <v>4</v>
      </c>
      <c r="B8103" s="4" t="s">
        <v>5</v>
      </c>
    </row>
    <row r="8104" spans="1:10">
      <c r="A8104" t="n">
        <v>68281</v>
      </c>
      <c r="B8104" s="28" t="n">
        <v>28</v>
      </c>
    </row>
    <row r="8105" spans="1:10">
      <c r="A8105" t="s">
        <v>4</v>
      </c>
      <c r="B8105" s="4" t="s">
        <v>5</v>
      </c>
      <c r="C8105" s="4" t="s">
        <v>26</v>
      </c>
    </row>
    <row r="8106" spans="1:10">
      <c r="A8106" t="n">
        <v>68282</v>
      </c>
      <c r="B8106" s="23" t="n">
        <v>3</v>
      </c>
      <c r="C8106" s="19" t="n">
        <f t="normal" ca="1">A8118</f>
        <v>0</v>
      </c>
    </row>
    <row r="8107" spans="1:10">
      <c r="A8107" t="s">
        <v>4</v>
      </c>
      <c r="B8107" s="4" t="s">
        <v>5</v>
      </c>
      <c r="C8107" s="4" t="s">
        <v>13</v>
      </c>
      <c r="D8107" s="17" t="s">
        <v>24</v>
      </c>
      <c r="E8107" s="4" t="s">
        <v>5</v>
      </c>
      <c r="F8107" s="4" t="s">
        <v>13</v>
      </c>
      <c r="G8107" s="4" t="s">
        <v>10</v>
      </c>
      <c r="H8107" s="17" t="s">
        <v>25</v>
      </c>
      <c r="I8107" s="4" t="s">
        <v>13</v>
      </c>
      <c r="J8107" s="4" t="s">
        <v>26</v>
      </c>
    </row>
    <row r="8108" spans="1:10">
      <c r="A8108" t="n">
        <v>68287</v>
      </c>
      <c r="B8108" s="16" t="n">
        <v>5</v>
      </c>
      <c r="C8108" s="7" t="n">
        <v>28</v>
      </c>
      <c r="D8108" s="17" t="s">
        <v>3</v>
      </c>
      <c r="E8108" s="40" t="n">
        <v>64</v>
      </c>
      <c r="F8108" s="7" t="n">
        <v>5</v>
      </c>
      <c r="G8108" s="7" t="n">
        <v>4</v>
      </c>
      <c r="H8108" s="17" t="s">
        <v>3</v>
      </c>
      <c r="I8108" s="7" t="n">
        <v>1</v>
      </c>
      <c r="J8108" s="19" t="n">
        <f t="normal" ca="1">A8118</f>
        <v>0</v>
      </c>
    </row>
    <row r="8109" spans="1:10">
      <c r="A8109" t="s">
        <v>4</v>
      </c>
      <c r="B8109" s="4" t="s">
        <v>5</v>
      </c>
      <c r="C8109" s="4" t="s">
        <v>13</v>
      </c>
      <c r="D8109" s="4" t="s">
        <v>10</v>
      </c>
      <c r="E8109" s="4" t="s">
        <v>6</v>
      </c>
    </row>
    <row r="8110" spans="1:10">
      <c r="A8110" t="n">
        <v>68298</v>
      </c>
      <c r="B8110" s="36" t="n">
        <v>51</v>
      </c>
      <c r="C8110" s="7" t="n">
        <v>4</v>
      </c>
      <c r="D8110" s="7" t="n">
        <v>4</v>
      </c>
      <c r="E8110" s="7" t="s">
        <v>628</v>
      </c>
    </row>
    <row r="8111" spans="1:10">
      <c r="A8111" t="s">
        <v>4</v>
      </c>
      <c r="B8111" s="4" t="s">
        <v>5</v>
      </c>
      <c r="C8111" s="4" t="s">
        <v>10</v>
      </c>
    </row>
    <row r="8112" spans="1:10">
      <c r="A8112" t="n">
        <v>68311</v>
      </c>
      <c r="B8112" s="30" t="n">
        <v>16</v>
      </c>
      <c r="C8112" s="7" t="n">
        <v>0</v>
      </c>
    </row>
    <row r="8113" spans="1:10">
      <c r="A8113" t="s">
        <v>4</v>
      </c>
      <c r="B8113" s="4" t="s">
        <v>5</v>
      </c>
      <c r="C8113" s="4" t="s">
        <v>10</v>
      </c>
      <c r="D8113" s="4" t="s">
        <v>37</v>
      </c>
      <c r="E8113" s="4" t="s">
        <v>13</v>
      </c>
      <c r="F8113" s="4" t="s">
        <v>13</v>
      </c>
    </row>
    <row r="8114" spans="1:10">
      <c r="A8114" t="n">
        <v>68314</v>
      </c>
      <c r="B8114" s="37" t="n">
        <v>26</v>
      </c>
      <c r="C8114" s="7" t="n">
        <v>4</v>
      </c>
      <c r="D8114" s="7" t="s">
        <v>627</v>
      </c>
      <c r="E8114" s="7" t="n">
        <v>2</v>
      </c>
      <c r="F8114" s="7" t="n">
        <v>0</v>
      </c>
    </row>
    <row r="8115" spans="1:10">
      <c r="A8115" t="s">
        <v>4</v>
      </c>
      <c r="B8115" s="4" t="s">
        <v>5</v>
      </c>
    </row>
    <row r="8116" spans="1:10">
      <c r="A8116" t="n">
        <v>68353</v>
      </c>
      <c r="B8116" s="28" t="n">
        <v>28</v>
      </c>
    </row>
    <row r="8117" spans="1:10">
      <c r="A8117" t="s">
        <v>4</v>
      </c>
      <c r="B8117" s="4" t="s">
        <v>5</v>
      </c>
      <c r="C8117" s="4" t="s">
        <v>13</v>
      </c>
      <c r="D8117" s="17" t="s">
        <v>24</v>
      </c>
      <c r="E8117" s="4" t="s">
        <v>5</v>
      </c>
      <c r="F8117" s="4" t="s">
        <v>13</v>
      </c>
      <c r="G8117" s="4" t="s">
        <v>10</v>
      </c>
      <c r="H8117" s="17" t="s">
        <v>25</v>
      </c>
      <c r="I8117" s="4" t="s">
        <v>13</v>
      </c>
      <c r="J8117" s="4" t="s">
        <v>13</v>
      </c>
      <c r="K8117" s="4" t="s">
        <v>26</v>
      </c>
    </row>
    <row r="8118" spans="1:10">
      <c r="A8118" t="n">
        <v>68354</v>
      </c>
      <c r="B8118" s="16" t="n">
        <v>5</v>
      </c>
      <c r="C8118" s="7" t="n">
        <v>28</v>
      </c>
      <c r="D8118" s="17" t="s">
        <v>3</v>
      </c>
      <c r="E8118" s="40" t="n">
        <v>64</v>
      </c>
      <c r="F8118" s="7" t="n">
        <v>5</v>
      </c>
      <c r="G8118" s="7" t="n">
        <v>7</v>
      </c>
      <c r="H8118" s="17" t="s">
        <v>3</v>
      </c>
      <c r="I8118" s="7" t="n">
        <v>8</v>
      </c>
      <c r="J8118" s="7" t="n">
        <v>1</v>
      </c>
      <c r="K8118" s="19" t="n">
        <f t="normal" ca="1">A8132</f>
        <v>0</v>
      </c>
    </row>
    <row r="8119" spans="1:10">
      <c r="A8119" t="s">
        <v>4</v>
      </c>
      <c r="B8119" s="4" t="s">
        <v>5</v>
      </c>
      <c r="C8119" s="4" t="s">
        <v>10</v>
      </c>
      <c r="D8119" s="4" t="s">
        <v>13</v>
      </c>
      <c r="E8119" s="4" t="s">
        <v>13</v>
      </c>
      <c r="F8119" s="4" t="s">
        <v>6</v>
      </c>
    </row>
    <row r="8120" spans="1:10">
      <c r="A8120" t="n">
        <v>68366</v>
      </c>
      <c r="B8120" s="53" t="n">
        <v>20</v>
      </c>
      <c r="C8120" s="7" t="n">
        <v>7</v>
      </c>
      <c r="D8120" s="7" t="n">
        <v>2</v>
      </c>
      <c r="E8120" s="7" t="n">
        <v>10</v>
      </c>
      <c r="F8120" s="7" t="s">
        <v>200</v>
      </c>
    </row>
    <row r="8121" spans="1:10">
      <c r="A8121" t="s">
        <v>4</v>
      </c>
      <c r="B8121" s="4" t="s">
        <v>5</v>
      </c>
      <c r="C8121" s="4" t="s">
        <v>13</v>
      </c>
      <c r="D8121" s="4" t="s">
        <v>10</v>
      </c>
      <c r="E8121" s="4" t="s">
        <v>6</v>
      </c>
    </row>
    <row r="8122" spans="1:10">
      <c r="A8122" t="n">
        <v>68387</v>
      </c>
      <c r="B8122" s="36" t="n">
        <v>51</v>
      </c>
      <c r="C8122" s="7" t="n">
        <v>4</v>
      </c>
      <c r="D8122" s="7" t="n">
        <v>7</v>
      </c>
      <c r="E8122" s="7" t="s">
        <v>55</v>
      </c>
    </row>
    <row r="8123" spans="1:10">
      <c r="A8123" t="s">
        <v>4</v>
      </c>
      <c r="B8123" s="4" t="s">
        <v>5</v>
      </c>
      <c r="C8123" s="4" t="s">
        <v>10</v>
      </c>
    </row>
    <row r="8124" spans="1:10">
      <c r="A8124" t="n">
        <v>68400</v>
      </c>
      <c r="B8124" s="30" t="n">
        <v>16</v>
      </c>
      <c r="C8124" s="7" t="n">
        <v>0</v>
      </c>
    </row>
    <row r="8125" spans="1:10">
      <c r="A8125" t="s">
        <v>4</v>
      </c>
      <c r="B8125" s="4" t="s">
        <v>5</v>
      </c>
      <c r="C8125" s="4" t="s">
        <v>10</v>
      </c>
      <c r="D8125" s="4" t="s">
        <v>37</v>
      </c>
      <c r="E8125" s="4" t="s">
        <v>13</v>
      </c>
      <c r="F8125" s="4" t="s">
        <v>13</v>
      </c>
    </row>
    <row r="8126" spans="1:10">
      <c r="A8126" t="n">
        <v>68403</v>
      </c>
      <c r="B8126" s="37" t="n">
        <v>26</v>
      </c>
      <c r="C8126" s="7" t="n">
        <v>7</v>
      </c>
      <c r="D8126" s="7" t="s">
        <v>629</v>
      </c>
      <c r="E8126" s="7" t="n">
        <v>2</v>
      </c>
      <c r="F8126" s="7" t="n">
        <v>0</v>
      </c>
    </row>
    <row r="8127" spans="1:10">
      <c r="A8127" t="s">
        <v>4</v>
      </c>
      <c r="B8127" s="4" t="s">
        <v>5</v>
      </c>
    </row>
    <row r="8128" spans="1:10">
      <c r="A8128" t="n">
        <v>68433</v>
      </c>
      <c r="B8128" s="28" t="n">
        <v>28</v>
      </c>
    </row>
    <row r="8129" spans="1:11">
      <c r="A8129" t="s">
        <v>4</v>
      </c>
      <c r="B8129" s="4" t="s">
        <v>5</v>
      </c>
      <c r="C8129" s="4" t="s">
        <v>26</v>
      </c>
    </row>
    <row r="8130" spans="1:11">
      <c r="A8130" t="n">
        <v>68434</v>
      </c>
      <c r="B8130" s="23" t="n">
        <v>3</v>
      </c>
      <c r="C8130" s="19" t="n">
        <f t="normal" ca="1">A8144</f>
        <v>0</v>
      </c>
    </row>
    <row r="8131" spans="1:11">
      <c r="A8131" t="s">
        <v>4</v>
      </c>
      <c r="B8131" s="4" t="s">
        <v>5</v>
      </c>
      <c r="C8131" s="4" t="s">
        <v>13</v>
      </c>
      <c r="D8131" s="17" t="s">
        <v>24</v>
      </c>
      <c r="E8131" s="4" t="s">
        <v>5</v>
      </c>
      <c r="F8131" s="4" t="s">
        <v>13</v>
      </c>
      <c r="G8131" s="4" t="s">
        <v>10</v>
      </c>
      <c r="H8131" s="17" t="s">
        <v>25</v>
      </c>
      <c r="I8131" s="4" t="s">
        <v>13</v>
      </c>
      <c r="J8131" s="4" t="s">
        <v>13</v>
      </c>
      <c r="K8131" s="4" t="s">
        <v>26</v>
      </c>
    </row>
    <row r="8132" spans="1:11">
      <c r="A8132" t="n">
        <v>68439</v>
      </c>
      <c r="B8132" s="16" t="n">
        <v>5</v>
      </c>
      <c r="C8132" s="7" t="n">
        <v>28</v>
      </c>
      <c r="D8132" s="17" t="s">
        <v>3</v>
      </c>
      <c r="E8132" s="40" t="n">
        <v>64</v>
      </c>
      <c r="F8132" s="7" t="n">
        <v>5</v>
      </c>
      <c r="G8132" s="7" t="n">
        <v>4</v>
      </c>
      <c r="H8132" s="17" t="s">
        <v>3</v>
      </c>
      <c r="I8132" s="7" t="n">
        <v>8</v>
      </c>
      <c r="J8132" s="7" t="n">
        <v>1</v>
      </c>
      <c r="K8132" s="19" t="n">
        <f t="normal" ca="1">A8144</f>
        <v>0</v>
      </c>
    </row>
    <row r="8133" spans="1:11">
      <c r="A8133" t="s">
        <v>4</v>
      </c>
      <c r="B8133" s="4" t="s">
        <v>5</v>
      </c>
      <c r="C8133" s="4" t="s">
        <v>10</v>
      </c>
      <c r="D8133" s="4" t="s">
        <v>13</v>
      </c>
      <c r="E8133" s="4" t="s">
        <v>13</v>
      </c>
      <c r="F8133" s="4" t="s">
        <v>6</v>
      </c>
    </row>
    <row r="8134" spans="1:11">
      <c r="A8134" t="n">
        <v>68451</v>
      </c>
      <c r="B8134" s="53" t="n">
        <v>20</v>
      </c>
      <c r="C8134" s="7" t="n">
        <v>4</v>
      </c>
      <c r="D8134" s="7" t="n">
        <v>2</v>
      </c>
      <c r="E8134" s="7" t="n">
        <v>10</v>
      </c>
      <c r="F8134" s="7" t="s">
        <v>200</v>
      </c>
    </row>
    <row r="8135" spans="1:11">
      <c r="A8135" t="s">
        <v>4</v>
      </c>
      <c r="B8135" s="4" t="s">
        <v>5</v>
      </c>
      <c r="C8135" s="4" t="s">
        <v>13</v>
      </c>
      <c r="D8135" s="4" t="s">
        <v>10</v>
      </c>
      <c r="E8135" s="4" t="s">
        <v>6</v>
      </c>
    </row>
    <row r="8136" spans="1:11">
      <c r="A8136" t="n">
        <v>68472</v>
      </c>
      <c r="B8136" s="36" t="n">
        <v>51</v>
      </c>
      <c r="C8136" s="7" t="n">
        <v>4</v>
      </c>
      <c r="D8136" s="7" t="n">
        <v>4</v>
      </c>
      <c r="E8136" s="7" t="s">
        <v>76</v>
      </c>
    </row>
    <row r="8137" spans="1:11">
      <c r="A8137" t="s">
        <v>4</v>
      </c>
      <c r="B8137" s="4" t="s">
        <v>5</v>
      </c>
      <c r="C8137" s="4" t="s">
        <v>10</v>
      </c>
    </row>
    <row r="8138" spans="1:11">
      <c r="A8138" t="n">
        <v>68485</v>
      </c>
      <c r="B8138" s="30" t="n">
        <v>16</v>
      </c>
      <c r="C8138" s="7" t="n">
        <v>0</v>
      </c>
    </row>
    <row r="8139" spans="1:11">
      <c r="A8139" t="s">
        <v>4</v>
      </c>
      <c r="B8139" s="4" t="s">
        <v>5</v>
      </c>
      <c r="C8139" s="4" t="s">
        <v>10</v>
      </c>
      <c r="D8139" s="4" t="s">
        <v>37</v>
      </c>
      <c r="E8139" s="4" t="s">
        <v>13</v>
      </c>
      <c r="F8139" s="4" t="s">
        <v>13</v>
      </c>
    </row>
    <row r="8140" spans="1:11">
      <c r="A8140" t="n">
        <v>68488</v>
      </c>
      <c r="B8140" s="37" t="n">
        <v>26</v>
      </c>
      <c r="C8140" s="7" t="n">
        <v>4</v>
      </c>
      <c r="D8140" s="7" t="s">
        <v>630</v>
      </c>
      <c r="E8140" s="7" t="n">
        <v>2</v>
      </c>
      <c r="F8140" s="7" t="n">
        <v>0</v>
      </c>
    </row>
    <row r="8141" spans="1:11">
      <c r="A8141" t="s">
        <v>4</v>
      </c>
      <c r="B8141" s="4" t="s">
        <v>5</v>
      </c>
    </row>
    <row r="8142" spans="1:11">
      <c r="A8142" t="n">
        <v>68521</v>
      </c>
      <c r="B8142" s="28" t="n">
        <v>28</v>
      </c>
    </row>
    <row r="8143" spans="1:11">
      <c r="A8143" t="s">
        <v>4</v>
      </c>
      <c r="B8143" s="4" t="s">
        <v>5</v>
      </c>
      <c r="C8143" s="4" t="s">
        <v>13</v>
      </c>
      <c r="D8143" s="17" t="s">
        <v>24</v>
      </c>
      <c r="E8143" s="4" t="s">
        <v>5</v>
      </c>
      <c r="F8143" s="4" t="s">
        <v>13</v>
      </c>
      <c r="G8143" s="4" t="s">
        <v>10</v>
      </c>
      <c r="H8143" s="17" t="s">
        <v>25</v>
      </c>
      <c r="I8143" s="4" t="s">
        <v>13</v>
      </c>
      <c r="J8143" s="4" t="s">
        <v>26</v>
      </c>
    </row>
    <row r="8144" spans="1:11">
      <c r="A8144" t="n">
        <v>68522</v>
      </c>
      <c r="B8144" s="16" t="n">
        <v>5</v>
      </c>
      <c r="C8144" s="7" t="n">
        <v>28</v>
      </c>
      <c r="D8144" s="17" t="s">
        <v>3</v>
      </c>
      <c r="E8144" s="40" t="n">
        <v>64</v>
      </c>
      <c r="F8144" s="7" t="n">
        <v>5</v>
      </c>
      <c r="G8144" s="7" t="n">
        <v>16</v>
      </c>
      <c r="H8144" s="17" t="s">
        <v>3</v>
      </c>
      <c r="I8144" s="7" t="n">
        <v>1</v>
      </c>
      <c r="J8144" s="19" t="n">
        <f t="normal" ca="1">A8158</f>
        <v>0</v>
      </c>
    </row>
    <row r="8145" spans="1:11">
      <c r="A8145" t="s">
        <v>4</v>
      </c>
      <c r="B8145" s="4" t="s">
        <v>5</v>
      </c>
      <c r="C8145" s="4" t="s">
        <v>10</v>
      </c>
      <c r="D8145" s="4" t="s">
        <v>10</v>
      </c>
      <c r="E8145" s="4" t="s">
        <v>10</v>
      </c>
    </row>
    <row r="8146" spans="1:11">
      <c r="A8146" t="n">
        <v>68533</v>
      </c>
      <c r="B8146" s="58" t="n">
        <v>61</v>
      </c>
      <c r="C8146" s="7" t="n">
        <v>16</v>
      </c>
      <c r="D8146" s="7" t="n">
        <v>0</v>
      </c>
      <c r="E8146" s="7" t="n">
        <v>1000</v>
      </c>
    </row>
    <row r="8147" spans="1:11">
      <c r="A8147" t="s">
        <v>4</v>
      </c>
      <c r="B8147" s="4" t="s">
        <v>5</v>
      </c>
      <c r="C8147" s="4" t="s">
        <v>13</v>
      </c>
      <c r="D8147" s="4" t="s">
        <v>10</v>
      </c>
      <c r="E8147" s="4" t="s">
        <v>6</v>
      </c>
    </row>
    <row r="8148" spans="1:11">
      <c r="A8148" t="n">
        <v>68540</v>
      </c>
      <c r="B8148" s="36" t="n">
        <v>51</v>
      </c>
      <c r="C8148" s="7" t="n">
        <v>4</v>
      </c>
      <c r="D8148" s="7" t="n">
        <v>16</v>
      </c>
      <c r="E8148" s="7" t="s">
        <v>113</v>
      </c>
    </row>
    <row r="8149" spans="1:11">
      <c r="A8149" t="s">
        <v>4</v>
      </c>
      <c r="B8149" s="4" t="s">
        <v>5</v>
      </c>
      <c r="C8149" s="4" t="s">
        <v>10</v>
      </c>
    </row>
    <row r="8150" spans="1:11">
      <c r="A8150" t="n">
        <v>68554</v>
      </c>
      <c r="B8150" s="30" t="n">
        <v>16</v>
      </c>
      <c r="C8150" s="7" t="n">
        <v>0</v>
      </c>
    </row>
    <row r="8151" spans="1:11">
      <c r="A8151" t="s">
        <v>4</v>
      </c>
      <c r="B8151" s="4" t="s">
        <v>5</v>
      </c>
      <c r="C8151" s="4" t="s">
        <v>10</v>
      </c>
      <c r="D8151" s="4" t="s">
        <v>37</v>
      </c>
      <c r="E8151" s="4" t="s">
        <v>13</v>
      </c>
      <c r="F8151" s="4" t="s">
        <v>13</v>
      </c>
      <c r="G8151" s="4" t="s">
        <v>37</v>
      </c>
      <c r="H8151" s="4" t="s">
        <v>13</v>
      </c>
      <c r="I8151" s="4" t="s">
        <v>13</v>
      </c>
    </row>
    <row r="8152" spans="1:11">
      <c r="A8152" t="n">
        <v>68557</v>
      </c>
      <c r="B8152" s="37" t="n">
        <v>26</v>
      </c>
      <c r="C8152" s="7" t="n">
        <v>16</v>
      </c>
      <c r="D8152" s="7" t="s">
        <v>631</v>
      </c>
      <c r="E8152" s="7" t="n">
        <v>2</v>
      </c>
      <c r="F8152" s="7" t="n">
        <v>3</v>
      </c>
      <c r="G8152" s="7" t="s">
        <v>632</v>
      </c>
      <c r="H8152" s="7" t="n">
        <v>2</v>
      </c>
      <c r="I8152" s="7" t="n">
        <v>0</v>
      </c>
    </row>
    <row r="8153" spans="1:11">
      <c r="A8153" t="s">
        <v>4</v>
      </c>
      <c r="B8153" s="4" t="s">
        <v>5</v>
      </c>
    </row>
    <row r="8154" spans="1:11">
      <c r="A8154" t="n">
        <v>68608</v>
      </c>
      <c r="B8154" s="28" t="n">
        <v>28</v>
      </c>
    </row>
    <row r="8155" spans="1:11">
      <c r="A8155" t="s">
        <v>4</v>
      </c>
      <c r="B8155" s="4" t="s">
        <v>5</v>
      </c>
      <c r="C8155" s="4" t="s">
        <v>26</v>
      </c>
    </row>
    <row r="8156" spans="1:11">
      <c r="A8156" t="n">
        <v>68609</v>
      </c>
      <c r="B8156" s="23" t="n">
        <v>3</v>
      </c>
      <c r="C8156" s="19" t="n">
        <f t="normal" ca="1">A8170</f>
        <v>0</v>
      </c>
    </row>
    <row r="8157" spans="1:11">
      <c r="A8157" t="s">
        <v>4</v>
      </c>
      <c r="B8157" s="4" t="s">
        <v>5</v>
      </c>
      <c r="C8157" s="4" t="s">
        <v>13</v>
      </c>
      <c r="D8157" s="17" t="s">
        <v>24</v>
      </c>
      <c r="E8157" s="4" t="s">
        <v>5</v>
      </c>
      <c r="F8157" s="4" t="s">
        <v>13</v>
      </c>
      <c r="G8157" s="4" t="s">
        <v>10</v>
      </c>
      <c r="H8157" s="17" t="s">
        <v>25</v>
      </c>
      <c r="I8157" s="4" t="s">
        <v>13</v>
      </c>
      <c r="J8157" s="4" t="s">
        <v>26</v>
      </c>
    </row>
    <row r="8158" spans="1:11">
      <c r="A8158" t="n">
        <v>68614</v>
      </c>
      <c r="B8158" s="16" t="n">
        <v>5</v>
      </c>
      <c r="C8158" s="7" t="n">
        <v>28</v>
      </c>
      <c r="D8158" s="17" t="s">
        <v>3</v>
      </c>
      <c r="E8158" s="40" t="n">
        <v>64</v>
      </c>
      <c r="F8158" s="7" t="n">
        <v>5</v>
      </c>
      <c r="G8158" s="7" t="n">
        <v>15</v>
      </c>
      <c r="H8158" s="17" t="s">
        <v>3</v>
      </c>
      <c r="I8158" s="7" t="n">
        <v>1</v>
      </c>
      <c r="J8158" s="19" t="n">
        <f t="normal" ca="1">A8170</f>
        <v>0</v>
      </c>
    </row>
    <row r="8159" spans="1:11">
      <c r="A8159" t="s">
        <v>4</v>
      </c>
      <c r="B8159" s="4" t="s">
        <v>5</v>
      </c>
      <c r="C8159" s="4" t="s">
        <v>10</v>
      </c>
      <c r="D8159" s="4" t="s">
        <v>10</v>
      </c>
      <c r="E8159" s="4" t="s">
        <v>10</v>
      </c>
    </row>
    <row r="8160" spans="1:11">
      <c r="A8160" t="n">
        <v>68625</v>
      </c>
      <c r="B8160" s="58" t="n">
        <v>61</v>
      </c>
      <c r="C8160" s="7" t="n">
        <v>15</v>
      </c>
      <c r="D8160" s="7" t="n">
        <v>0</v>
      </c>
      <c r="E8160" s="7" t="n">
        <v>1000</v>
      </c>
    </row>
    <row r="8161" spans="1:10">
      <c r="A8161" t="s">
        <v>4</v>
      </c>
      <c r="B8161" s="4" t="s">
        <v>5</v>
      </c>
      <c r="C8161" s="4" t="s">
        <v>13</v>
      </c>
      <c r="D8161" s="4" t="s">
        <v>10</v>
      </c>
      <c r="E8161" s="4" t="s">
        <v>6</v>
      </c>
    </row>
    <row r="8162" spans="1:10">
      <c r="A8162" t="n">
        <v>68632</v>
      </c>
      <c r="B8162" s="36" t="n">
        <v>51</v>
      </c>
      <c r="C8162" s="7" t="n">
        <v>4</v>
      </c>
      <c r="D8162" s="7" t="n">
        <v>15</v>
      </c>
      <c r="E8162" s="7" t="s">
        <v>63</v>
      </c>
    </row>
    <row r="8163" spans="1:10">
      <c r="A8163" t="s">
        <v>4</v>
      </c>
      <c r="B8163" s="4" t="s">
        <v>5</v>
      </c>
      <c r="C8163" s="4" t="s">
        <v>10</v>
      </c>
    </row>
    <row r="8164" spans="1:10">
      <c r="A8164" t="n">
        <v>68646</v>
      </c>
      <c r="B8164" s="30" t="n">
        <v>16</v>
      </c>
      <c r="C8164" s="7" t="n">
        <v>0</v>
      </c>
    </row>
    <row r="8165" spans="1:10">
      <c r="A8165" t="s">
        <v>4</v>
      </c>
      <c r="B8165" s="4" t="s">
        <v>5</v>
      </c>
      <c r="C8165" s="4" t="s">
        <v>10</v>
      </c>
      <c r="D8165" s="4" t="s">
        <v>37</v>
      </c>
      <c r="E8165" s="4" t="s">
        <v>13</v>
      </c>
      <c r="F8165" s="4" t="s">
        <v>13</v>
      </c>
      <c r="G8165" s="4" t="s">
        <v>37</v>
      </c>
      <c r="H8165" s="4" t="s">
        <v>13</v>
      </c>
      <c r="I8165" s="4" t="s">
        <v>13</v>
      </c>
    </row>
    <row r="8166" spans="1:10">
      <c r="A8166" t="n">
        <v>68649</v>
      </c>
      <c r="B8166" s="37" t="n">
        <v>26</v>
      </c>
      <c r="C8166" s="7" t="n">
        <v>15</v>
      </c>
      <c r="D8166" s="7" t="s">
        <v>633</v>
      </c>
      <c r="E8166" s="7" t="n">
        <v>2</v>
      </c>
      <c r="F8166" s="7" t="n">
        <v>3</v>
      </c>
      <c r="G8166" s="7" t="s">
        <v>634</v>
      </c>
      <c r="H8166" s="7" t="n">
        <v>2</v>
      </c>
      <c r="I8166" s="7" t="n">
        <v>0</v>
      </c>
    </row>
    <row r="8167" spans="1:10">
      <c r="A8167" t="s">
        <v>4</v>
      </c>
      <c r="B8167" s="4" t="s">
        <v>5</v>
      </c>
    </row>
    <row r="8168" spans="1:10">
      <c r="A8168" t="n">
        <v>68800</v>
      </c>
      <c r="B8168" s="28" t="n">
        <v>28</v>
      </c>
    </row>
    <row r="8169" spans="1:10">
      <c r="A8169" t="s">
        <v>4</v>
      </c>
      <c r="B8169" s="4" t="s">
        <v>5</v>
      </c>
      <c r="C8169" s="4" t="s">
        <v>10</v>
      </c>
      <c r="D8169" s="4" t="s">
        <v>10</v>
      </c>
      <c r="E8169" s="4" t="s">
        <v>10</v>
      </c>
    </row>
    <row r="8170" spans="1:10">
      <c r="A8170" t="n">
        <v>68801</v>
      </c>
      <c r="B8170" s="58" t="n">
        <v>61</v>
      </c>
      <c r="C8170" s="7" t="n">
        <v>0</v>
      </c>
      <c r="D8170" s="7" t="n">
        <v>7032</v>
      </c>
      <c r="E8170" s="7" t="n">
        <v>1000</v>
      </c>
    </row>
    <row r="8171" spans="1:10">
      <c r="A8171" t="s">
        <v>4</v>
      </c>
      <c r="B8171" s="4" t="s">
        <v>5</v>
      </c>
      <c r="C8171" s="4" t="s">
        <v>10</v>
      </c>
    </row>
    <row r="8172" spans="1:10">
      <c r="A8172" t="n">
        <v>68808</v>
      </c>
      <c r="B8172" s="30" t="n">
        <v>16</v>
      </c>
      <c r="C8172" s="7" t="n">
        <v>300</v>
      </c>
    </row>
    <row r="8173" spans="1:10">
      <c r="A8173" t="s">
        <v>4</v>
      </c>
      <c r="B8173" s="4" t="s">
        <v>5</v>
      </c>
      <c r="C8173" s="4" t="s">
        <v>13</v>
      </c>
      <c r="D8173" s="4" t="s">
        <v>10</v>
      </c>
      <c r="E8173" s="4" t="s">
        <v>6</v>
      </c>
    </row>
    <row r="8174" spans="1:10">
      <c r="A8174" t="n">
        <v>68811</v>
      </c>
      <c r="B8174" s="36" t="n">
        <v>51</v>
      </c>
      <c r="C8174" s="7" t="n">
        <v>4</v>
      </c>
      <c r="D8174" s="7" t="n">
        <v>0</v>
      </c>
      <c r="E8174" s="7" t="s">
        <v>61</v>
      </c>
    </row>
    <row r="8175" spans="1:10">
      <c r="A8175" t="s">
        <v>4</v>
      </c>
      <c r="B8175" s="4" t="s">
        <v>5</v>
      </c>
      <c r="C8175" s="4" t="s">
        <v>10</v>
      </c>
    </row>
    <row r="8176" spans="1:10">
      <c r="A8176" t="n">
        <v>68824</v>
      </c>
      <c r="B8176" s="30" t="n">
        <v>16</v>
      </c>
      <c r="C8176" s="7" t="n">
        <v>0</v>
      </c>
    </row>
    <row r="8177" spans="1:9">
      <c r="A8177" t="s">
        <v>4</v>
      </c>
      <c r="B8177" s="4" t="s">
        <v>5</v>
      </c>
      <c r="C8177" s="4" t="s">
        <v>10</v>
      </c>
      <c r="D8177" s="4" t="s">
        <v>37</v>
      </c>
      <c r="E8177" s="4" t="s">
        <v>13</v>
      </c>
      <c r="F8177" s="4" t="s">
        <v>13</v>
      </c>
    </row>
    <row r="8178" spans="1:9">
      <c r="A8178" t="n">
        <v>68827</v>
      </c>
      <c r="B8178" s="37" t="n">
        <v>26</v>
      </c>
      <c r="C8178" s="7" t="n">
        <v>0</v>
      </c>
      <c r="D8178" s="7" t="s">
        <v>635</v>
      </c>
      <c r="E8178" s="7" t="n">
        <v>2</v>
      </c>
      <c r="F8178" s="7" t="n">
        <v>0</v>
      </c>
    </row>
    <row r="8179" spans="1:9">
      <c r="A8179" t="s">
        <v>4</v>
      </c>
      <c r="B8179" s="4" t="s">
        <v>5</v>
      </c>
    </row>
    <row r="8180" spans="1:9">
      <c r="A8180" t="n">
        <v>68867</v>
      </c>
      <c r="B8180" s="28" t="n">
        <v>28</v>
      </c>
    </row>
    <row r="8181" spans="1:9">
      <c r="A8181" t="s">
        <v>4</v>
      </c>
      <c r="B8181" s="4" t="s">
        <v>5</v>
      </c>
      <c r="C8181" s="4" t="s">
        <v>10</v>
      </c>
      <c r="D8181" s="4" t="s">
        <v>10</v>
      </c>
      <c r="E8181" s="4" t="s">
        <v>10</v>
      </c>
    </row>
    <row r="8182" spans="1:9">
      <c r="A8182" t="n">
        <v>68868</v>
      </c>
      <c r="B8182" s="58" t="n">
        <v>61</v>
      </c>
      <c r="C8182" s="7" t="n">
        <v>7032</v>
      </c>
      <c r="D8182" s="7" t="n">
        <v>0</v>
      </c>
      <c r="E8182" s="7" t="n">
        <v>1000</v>
      </c>
    </row>
    <row r="8183" spans="1:9">
      <c r="A8183" t="s">
        <v>4</v>
      </c>
      <c r="B8183" s="4" t="s">
        <v>5</v>
      </c>
      <c r="C8183" s="4" t="s">
        <v>10</v>
      </c>
      <c r="D8183" s="4" t="s">
        <v>10</v>
      </c>
      <c r="E8183" s="4" t="s">
        <v>10</v>
      </c>
    </row>
    <row r="8184" spans="1:9">
      <c r="A8184" t="n">
        <v>68875</v>
      </c>
      <c r="B8184" s="58" t="n">
        <v>61</v>
      </c>
      <c r="C8184" s="7" t="n">
        <v>61488</v>
      </c>
      <c r="D8184" s="7" t="n">
        <v>7032</v>
      </c>
      <c r="E8184" s="7" t="n">
        <v>1000</v>
      </c>
    </row>
    <row r="8185" spans="1:9">
      <c r="A8185" t="s">
        <v>4</v>
      </c>
      <c r="B8185" s="4" t="s">
        <v>5</v>
      </c>
      <c r="C8185" s="4" t="s">
        <v>10</v>
      </c>
      <c r="D8185" s="4" t="s">
        <v>10</v>
      </c>
      <c r="E8185" s="4" t="s">
        <v>10</v>
      </c>
    </row>
    <row r="8186" spans="1:9">
      <c r="A8186" t="n">
        <v>68882</v>
      </c>
      <c r="B8186" s="58" t="n">
        <v>61</v>
      </c>
      <c r="C8186" s="7" t="n">
        <v>61489</v>
      </c>
      <c r="D8186" s="7" t="n">
        <v>7032</v>
      </c>
      <c r="E8186" s="7" t="n">
        <v>1000</v>
      </c>
    </row>
    <row r="8187" spans="1:9">
      <c r="A8187" t="s">
        <v>4</v>
      </c>
      <c r="B8187" s="4" t="s">
        <v>5</v>
      </c>
      <c r="C8187" s="4" t="s">
        <v>10</v>
      </c>
      <c r="D8187" s="4" t="s">
        <v>10</v>
      </c>
      <c r="E8187" s="4" t="s">
        <v>10</v>
      </c>
    </row>
    <row r="8188" spans="1:9">
      <c r="A8188" t="n">
        <v>68889</v>
      </c>
      <c r="B8188" s="58" t="n">
        <v>61</v>
      </c>
      <c r="C8188" s="7" t="n">
        <v>61490</v>
      </c>
      <c r="D8188" s="7" t="n">
        <v>7032</v>
      </c>
      <c r="E8188" s="7" t="n">
        <v>1000</v>
      </c>
    </row>
    <row r="8189" spans="1:9">
      <c r="A8189" t="s">
        <v>4</v>
      </c>
      <c r="B8189" s="4" t="s">
        <v>5</v>
      </c>
      <c r="C8189" s="4" t="s">
        <v>13</v>
      </c>
      <c r="D8189" s="17" t="s">
        <v>24</v>
      </c>
      <c r="E8189" s="4" t="s">
        <v>5</v>
      </c>
      <c r="F8189" s="4" t="s">
        <v>13</v>
      </c>
      <c r="G8189" s="4" t="s">
        <v>10</v>
      </c>
      <c r="H8189" s="17" t="s">
        <v>25</v>
      </c>
      <c r="I8189" s="4" t="s">
        <v>13</v>
      </c>
      <c r="J8189" s="4" t="s">
        <v>26</v>
      </c>
    </row>
    <row r="8190" spans="1:9">
      <c r="A8190" t="n">
        <v>68896</v>
      </c>
      <c r="B8190" s="16" t="n">
        <v>5</v>
      </c>
      <c r="C8190" s="7" t="n">
        <v>28</v>
      </c>
      <c r="D8190" s="17" t="s">
        <v>3</v>
      </c>
      <c r="E8190" s="40" t="n">
        <v>64</v>
      </c>
      <c r="F8190" s="7" t="n">
        <v>5</v>
      </c>
      <c r="G8190" s="7" t="n">
        <v>2</v>
      </c>
      <c r="H8190" s="17" t="s">
        <v>3</v>
      </c>
      <c r="I8190" s="7" t="n">
        <v>1</v>
      </c>
      <c r="J8190" s="19" t="n">
        <f t="normal" ca="1">A8196</f>
        <v>0</v>
      </c>
    </row>
    <row r="8191" spans="1:9">
      <c r="A8191" t="s">
        <v>4</v>
      </c>
      <c r="B8191" s="4" t="s">
        <v>5</v>
      </c>
      <c r="C8191" s="4" t="s">
        <v>10</v>
      </c>
      <c r="D8191" s="4" t="s">
        <v>13</v>
      </c>
      <c r="E8191" s="4" t="s">
        <v>6</v>
      </c>
      <c r="F8191" s="4" t="s">
        <v>22</v>
      </c>
      <c r="G8191" s="4" t="s">
        <v>22</v>
      </c>
      <c r="H8191" s="4" t="s">
        <v>22</v>
      </c>
    </row>
    <row r="8192" spans="1:9">
      <c r="A8192" t="n">
        <v>68907</v>
      </c>
      <c r="B8192" s="47" t="n">
        <v>48</v>
      </c>
      <c r="C8192" s="7" t="n">
        <v>2</v>
      </c>
      <c r="D8192" s="7" t="n">
        <v>0</v>
      </c>
      <c r="E8192" s="7" t="s">
        <v>182</v>
      </c>
      <c r="F8192" s="7" t="n">
        <v>-1</v>
      </c>
      <c r="G8192" s="7" t="n">
        <v>1</v>
      </c>
      <c r="H8192" s="7" t="n">
        <v>2.80259692864963e-45</v>
      </c>
    </row>
    <row r="8193" spans="1:10">
      <c r="A8193" t="s">
        <v>4</v>
      </c>
      <c r="B8193" s="4" t="s">
        <v>5</v>
      </c>
      <c r="C8193" s="4" t="s">
        <v>26</v>
      </c>
    </row>
    <row r="8194" spans="1:10">
      <c r="A8194" t="n">
        <v>68932</v>
      </c>
      <c r="B8194" s="23" t="n">
        <v>3</v>
      </c>
      <c r="C8194" s="19" t="n">
        <f t="normal" ca="1">A8200</f>
        <v>0</v>
      </c>
    </row>
    <row r="8195" spans="1:10">
      <c r="A8195" t="s">
        <v>4</v>
      </c>
      <c r="B8195" s="4" t="s">
        <v>5</v>
      </c>
      <c r="C8195" s="4" t="s">
        <v>13</v>
      </c>
      <c r="D8195" s="17" t="s">
        <v>24</v>
      </c>
      <c r="E8195" s="4" t="s">
        <v>5</v>
      </c>
      <c r="F8195" s="4" t="s">
        <v>13</v>
      </c>
      <c r="G8195" s="4" t="s">
        <v>10</v>
      </c>
      <c r="H8195" s="17" t="s">
        <v>25</v>
      </c>
      <c r="I8195" s="4" t="s">
        <v>13</v>
      </c>
      <c r="J8195" s="4" t="s">
        <v>26</v>
      </c>
    </row>
    <row r="8196" spans="1:10">
      <c r="A8196" t="n">
        <v>68937</v>
      </c>
      <c r="B8196" s="16" t="n">
        <v>5</v>
      </c>
      <c r="C8196" s="7" t="n">
        <v>28</v>
      </c>
      <c r="D8196" s="17" t="s">
        <v>3</v>
      </c>
      <c r="E8196" s="40" t="n">
        <v>64</v>
      </c>
      <c r="F8196" s="7" t="n">
        <v>5</v>
      </c>
      <c r="G8196" s="7" t="n">
        <v>4</v>
      </c>
      <c r="H8196" s="17" t="s">
        <v>3</v>
      </c>
      <c r="I8196" s="7" t="n">
        <v>1</v>
      </c>
      <c r="J8196" s="19" t="n">
        <f t="normal" ca="1">A8200</f>
        <v>0</v>
      </c>
    </row>
    <row r="8197" spans="1:10">
      <c r="A8197" t="s">
        <v>4</v>
      </c>
      <c r="B8197" s="4" t="s">
        <v>5</v>
      </c>
      <c r="C8197" s="4" t="s">
        <v>10</v>
      </c>
      <c r="D8197" s="4" t="s">
        <v>13</v>
      </c>
      <c r="E8197" s="4" t="s">
        <v>6</v>
      </c>
      <c r="F8197" s="4" t="s">
        <v>22</v>
      </c>
      <c r="G8197" s="4" t="s">
        <v>22</v>
      </c>
      <c r="H8197" s="4" t="s">
        <v>22</v>
      </c>
    </row>
    <row r="8198" spans="1:10">
      <c r="A8198" t="n">
        <v>68948</v>
      </c>
      <c r="B8198" s="47" t="n">
        <v>48</v>
      </c>
      <c r="C8198" s="7" t="n">
        <v>4</v>
      </c>
      <c r="D8198" s="7" t="n">
        <v>0</v>
      </c>
      <c r="E8198" s="7" t="s">
        <v>182</v>
      </c>
      <c r="F8198" s="7" t="n">
        <v>-1</v>
      </c>
      <c r="G8198" s="7" t="n">
        <v>1</v>
      </c>
      <c r="H8198" s="7" t="n">
        <v>2.80259692864963e-45</v>
      </c>
    </row>
    <row r="8199" spans="1:10">
      <c r="A8199" t="s">
        <v>4</v>
      </c>
      <c r="B8199" s="4" t="s">
        <v>5</v>
      </c>
      <c r="C8199" s="4" t="s">
        <v>13</v>
      </c>
      <c r="D8199" s="4" t="s">
        <v>10</v>
      </c>
      <c r="E8199" s="4" t="s">
        <v>6</v>
      </c>
    </row>
    <row r="8200" spans="1:10">
      <c r="A8200" t="n">
        <v>68973</v>
      </c>
      <c r="B8200" s="36" t="n">
        <v>51</v>
      </c>
      <c r="C8200" s="7" t="n">
        <v>4</v>
      </c>
      <c r="D8200" s="7" t="n">
        <v>7032</v>
      </c>
      <c r="E8200" s="7" t="s">
        <v>113</v>
      </c>
    </row>
    <row r="8201" spans="1:10">
      <c r="A8201" t="s">
        <v>4</v>
      </c>
      <c r="B8201" s="4" t="s">
        <v>5</v>
      </c>
      <c r="C8201" s="4" t="s">
        <v>10</v>
      </c>
    </row>
    <row r="8202" spans="1:10">
      <c r="A8202" t="n">
        <v>68987</v>
      </c>
      <c r="B8202" s="30" t="n">
        <v>16</v>
      </c>
      <c r="C8202" s="7" t="n">
        <v>0</v>
      </c>
    </row>
    <row r="8203" spans="1:10">
      <c r="A8203" t="s">
        <v>4</v>
      </c>
      <c r="B8203" s="4" t="s">
        <v>5</v>
      </c>
      <c r="C8203" s="4" t="s">
        <v>10</v>
      </c>
      <c r="D8203" s="4" t="s">
        <v>37</v>
      </c>
      <c r="E8203" s="4" t="s">
        <v>13</v>
      </c>
      <c r="F8203" s="4" t="s">
        <v>13</v>
      </c>
    </row>
    <row r="8204" spans="1:10">
      <c r="A8204" t="n">
        <v>68990</v>
      </c>
      <c r="B8204" s="37" t="n">
        <v>26</v>
      </c>
      <c r="C8204" s="7" t="n">
        <v>7032</v>
      </c>
      <c r="D8204" s="7" t="s">
        <v>636</v>
      </c>
      <c r="E8204" s="7" t="n">
        <v>2</v>
      </c>
      <c r="F8204" s="7" t="n">
        <v>0</v>
      </c>
    </row>
    <row r="8205" spans="1:10">
      <c r="A8205" t="s">
        <v>4</v>
      </c>
      <c r="B8205" s="4" t="s">
        <v>5</v>
      </c>
    </row>
    <row r="8206" spans="1:10">
      <c r="A8206" t="n">
        <v>69013</v>
      </c>
      <c r="B8206" s="28" t="n">
        <v>28</v>
      </c>
    </row>
    <row r="8207" spans="1:10">
      <c r="A8207" t="s">
        <v>4</v>
      </c>
      <c r="B8207" s="4" t="s">
        <v>5</v>
      </c>
      <c r="C8207" s="4" t="s">
        <v>10</v>
      </c>
      <c r="D8207" s="4" t="s">
        <v>13</v>
      </c>
    </row>
    <row r="8208" spans="1:10">
      <c r="A8208" t="n">
        <v>69014</v>
      </c>
      <c r="B8208" s="39" t="n">
        <v>89</v>
      </c>
      <c r="C8208" s="7" t="n">
        <v>65533</v>
      </c>
      <c r="D8208" s="7" t="n">
        <v>1</v>
      </c>
    </row>
    <row r="8209" spans="1:10">
      <c r="A8209" t="s">
        <v>4</v>
      </c>
      <c r="B8209" s="4" t="s">
        <v>5</v>
      </c>
      <c r="C8209" s="4" t="s">
        <v>13</v>
      </c>
      <c r="D8209" s="4" t="s">
        <v>13</v>
      </c>
      <c r="E8209" s="4" t="s">
        <v>22</v>
      </c>
      <c r="F8209" s="4" t="s">
        <v>22</v>
      </c>
      <c r="G8209" s="4" t="s">
        <v>22</v>
      </c>
      <c r="H8209" s="4" t="s">
        <v>10</v>
      </c>
    </row>
    <row r="8210" spans="1:10">
      <c r="A8210" t="n">
        <v>69018</v>
      </c>
      <c r="B8210" s="32" t="n">
        <v>45</v>
      </c>
      <c r="C8210" s="7" t="n">
        <v>2</v>
      </c>
      <c r="D8210" s="7" t="n">
        <v>3</v>
      </c>
      <c r="E8210" s="7" t="n">
        <v>89.4000015258789</v>
      </c>
      <c r="F8210" s="7" t="n">
        <v>37.5</v>
      </c>
      <c r="G8210" s="7" t="n">
        <v>-235.449996948242</v>
      </c>
      <c r="H8210" s="7" t="n">
        <v>0</v>
      </c>
    </row>
    <row r="8211" spans="1:10">
      <c r="A8211" t="s">
        <v>4</v>
      </c>
      <c r="B8211" s="4" t="s">
        <v>5</v>
      </c>
      <c r="C8211" s="4" t="s">
        <v>13</v>
      </c>
      <c r="D8211" s="4" t="s">
        <v>13</v>
      </c>
      <c r="E8211" s="4" t="s">
        <v>22</v>
      </c>
      <c r="F8211" s="4" t="s">
        <v>22</v>
      </c>
      <c r="G8211" s="4" t="s">
        <v>22</v>
      </c>
      <c r="H8211" s="4" t="s">
        <v>10</v>
      </c>
      <c r="I8211" s="4" t="s">
        <v>13</v>
      </c>
    </row>
    <row r="8212" spans="1:10">
      <c r="A8212" t="n">
        <v>69035</v>
      </c>
      <c r="B8212" s="32" t="n">
        <v>45</v>
      </c>
      <c r="C8212" s="7" t="n">
        <v>4</v>
      </c>
      <c r="D8212" s="7" t="n">
        <v>3</v>
      </c>
      <c r="E8212" s="7" t="n">
        <v>345</v>
      </c>
      <c r="F8212" s="7" t="n">
        <v>33</v>
      </c>
      <c r="G8212" s="7" t="n">
        <v>0</v>
      </c>
      <c r="H8212" s="7" t="n">
        <v>0</v>
      </c>
      <c r="I8212" s="7" t="n">
        <v>0</v>
      </c>
    </row>
    <row r="8213" spans="1:10">
      <c r="A8213" t="s">
        <v>4</v>
      </c>
      <c r="B8213" s="4" t="s">
        <v>5</v>
      </c>
      <c r="C8213" s="4" t="s">
        <v>13</v>
      </c>
      <c r="D8213" s="4" t="s">
        <v>13</v>
      </c>
      <c r="E8213" s="4" t="s">
        <v>22</v>
      </c>
      <c r="F8213" s="4" t="s">
        <v>10</v>
      </c>
    </row>
    <row r="8214" spans="1:10">
      <c r="A8214" t="n">
        <v>69053</v>
      </c>
      <c r="B8214" s="32" t="n">
        <v>45</v>
      </c>
      <c r="C8214" s="7" t="n">
        <v>5</v>
      </c>
      <c r="D8214" s="7" t="n">
        <v>3</v>
      </c>
      <c r="E8214" s="7" t="n">
        <v>4.69999980926514</v>
      </c>
      <c r="F8214" s="7" t="n">
        <v>0</v>
      </c>
    </row>
    <row r="8215" spans="1:10">
      <c r="A8215" t="s">
        <v>4</v>
      </c>
      <c r="B8215" s="4" t="s">
        <v>5</v>
      </c>
      <c r="C8215" s="4" t="s">
        <v>13</v>
      </c>
      <c r="D8215" s="4" t="s">
        <v>13</v>
      </c>
      <c r="E8215" s="4" t="s">
        <v>22</v>
      </c>
      <c r="F8215" s="4" t="s">
        <v>10</v>
      </c>
    </row>
    <row r="8216" spans="1:10">
      <c r="A8216" t="n">
        <v>69062</v>
      </c>
      <c r="B8216" s="32" t="n">
        <v>45</v>
      </c>
      <c r="C8216" s="7" t="n">
        <v>11</v>
      </c>
      <c r="D8216" s="7" t="n">
        <v>3</v>
      </c>
      <c r="E8216" s="7" t="n">
        <v>37.7000007629395</v>
      </c>
      <c r="F8216" s="7" t="n">
        <v>0</v>
      </c>
    </row>
    <row r="8217" spans="1:10">
      <c r="A8217" t="s">
        <v>4</v>
      </c>
      <c r="B8217" s="4" t="s">
        <v>5</v>
      </c>
      <c r="C8217" s="4" t="s">
        <v>13</v>
      </c>
      <c r="D8217" s="4" t="s">
        <v>10</v>
      </c>
      <c r="E8217" s="4" t="s">
        <v>13</v>
      </c>
    </row>
    <row r="8218" spans="1:10">
      <c r="A8218" t="n">
        <v>69071</v>
      </c>
      <c r="B8218" s="33" t="n">
        <v>49</v>
      </c>
      <c r="C8218" s="7" t="n">
        <v>1</v>
      </c>
      <c r="D8218" s="7" t="n">
        <v>3000</v>
      </c>
      <c r="E8218" s="7" t="n">
        <v>0</v>
      </c>
    </row>
    <row r="8219" spans="1:10">
      <c r="A8219" t="s">
        <v>4</v>
      </c>
      <c r="B8219" s="4" t="s">
        <v>5</v>
      </c>
      <c r="C8219" s="4" t="s">
        <v>10</v>
      </c>
      <c r="D8219" s="4" t="s">
        <v>10</v>
      </c>
      <c r="E8219" s="4" t="s">
        <v>10</v>
      </c>
    </row>
    <row r="8220" spans="1:10">
      <c r="A8220" t="n">
        <v>69076</v>
      </c>
      <c r="B8220" s="58" t="n">
        <v>61</v>
      </c>
      <c r="C8220" s="7" t="n">
        <v>7032</v>
      </c>
      <c r="D8220" s="7" t="n">
        <v>7033</v>
      </c>
      <c r="E8220" s="7" t="n">
        <v>1000</v>
      </c>
    </row>
    <row r="8221" spans="1:10">
      <c r="A8221" t="s">
        <v>4</v>
      </c>
      <c r="B8221" s="4" t="s">
        <v>5</v>
      </c>
      <c r="C8221" s="4" t="s">
        <v>10</v>
      </c>
      <c r="D8221" s="4" t="s">
        <v>10</v>
      </c>
      <c r="E8221" s="4" t="s">
        <v>22</v>
      </c>
      <c r="F8221" s="4" t="s">
        <v>13</v>
      </c>
    </row>
    <row r="8222" spans="1:10">
      <c r="A8222" t="n">
        <v>69083</v>
      </c>
      <c r="B8222" s="62" t="n">
        <v>53</v>
      </c>
      <c r="C8222" s="7" t="n">
        <v>7032</v>
      </c>
      <c r="D8222" s="7" t="n">
        <v>7033</v>
      </c>
      <c r="E8222" s="7" t="n">
        <v>10</v>
      </c>
      <c r="F8222" s="7" t="n">
        <v>0</v>
      </c>
    </row>
    <row r="8223" spans="1:10">
      <c r="A8223" t="s">
        <v>4</v>
      </c>
      <c r="B8223" s="4" t="s">
        <v>5</v>
      </c>
      <c r="C8223" s="4" t="s">
        <v>10</v>
      </c>
      <c r="D8223" s="4" t="s">
        <v>10</v>
      </c>
      <c r="E8223" s="4" t="s">
        <v>22</v>
      </c>
      <c r="F8223" s="4" t="s">
        <v>13</v>
      </c>
    </row>
    <row r="8224" spans="1:10">
      <c r="A8224" t="n">
        <v>69093</v>
      </c>
      <c r="B8224" s="62" t="n">
        <v>53</v>
      </c>
      <c r="C8224" s="7" t="n">
        <v>0</v>
      </c>
      <c r="D8224" s="7" t="n">
        <v>7033</v>
      </c>
      <c r="E8224" s="7" t="n">
        <v>10</v>
      </c>
      <c r="F8224" s="7" t="n">
        <v>0</v>
      </c>
    </row>
    <row r="8225" spans="1:9">
      <c r="A8225" t="s">
        <v>4</v>
      </c>
      <c r="B8225" s="4" t="s">
        <v>5</v>
      </c>
      <c r="C8225" s="4" t="s">
        <v>10</v>
      </c>
    </row>
    <row r="8226" spans="1:9">
      <c r="A8226" t="n">
        <v>69103</v>
      </c>
      <c r="B8226" s="71" t="n">
        <v>54</v>
      </c>
      <c r="C8226" s="7" t="n">
        <v>0</v>
      </c>
    </row>
    <row r="8227" spans="1:9">
      <c r="A8227" t="s">
        <v>4</v>
      </c>
      <c r="B8227" s="4" t="s">
        <v>5</v>
      </c>
      <c r="C8227" s="4" t="s">
        <v>10</v>
      </c>
    </row>
    <row r="8228" spans="1:9">
      <c r="A8228" t="n">
        <v>69106</v>
      </c>
      <c r="B8228" s="71" t="n">
        <v>54</v>
      </c>
      <c r="C8228" s="7" t="n">
        <v>7032</v>
      </c>
    </row>
    <row r="8229" spans="1:9">
      <c r="A8229" t="s">
        <v>4</v>
      </c>
      <c r="B8229" s="4" t="s">
        <v>5</v>
      </c>
      <c r="C8229" s="4" t="s">
        <v>13</v>
      </c>
      <c r="D8229" s="4" t="s">
        <v>10</v>
      </c>
      <c r="E8229" s="4" t="s">
        <v>6</v>
      </c>
    </row>
    <row r="8230" spans="1:9">
      <c r="A8230" t="n">
        <v>69109</v>
      </c>
      <c r="B8230" s="36" t="n">
        <v>51</v>
      </c>
      <c r="C8230" s="7" t="n">
        <v>4</v>
      </c>
      <c r="D8230" s="7" t="n">
        <v>7032</v>
      </c>
      <c r="E8230" s="7" t="s">
        <v>44</v>
      </c>
    </row>
    <row r="8231" spans="1:9">
      <c r="A8231" t="s">
        <v>4</v>
      </c>
      <c r="B8231" s="4" t="s">
        <v>5</v>
      </c>
      <c r="C8231" s="4" t="s">
        <v>10</v>
      </c>
    </row>
    <row r="8232" spans="1:9">
      <c r="A8232" t="n">
        <v>69122</v>
      </c>
      <c r="B8232" s="30" t="n">
        <v>16</v>
      </c>
      <c r="C8232" s="7" t="n">
        <v>0</v>
      </c>
    </row>
    <row r="8233" spans="1:9">
      <c r="A8233" t="s">
        <v>4</v>
      </c>
      <c r="B8233" s="4" t="s">
        <v>5</v>
      </c>
      <c r="C8233" s="4" t="s">
        <v>10</v>
      </c>
      <c r="D8233" s="4" t="s">
        <v>37</v>
      </c>
      <c r="E8233" s="4" t="s">
        <v>13</v>
      </c>
      <c r="F8233" s="4" t="s">
        <v>13</v>
      </c>
      <c r="G8233" s="4" t="s">
        <v>37</v>
      </c>
      <c r="H8233" s="4" t="s">
        <v>13</v>
      </c>
      <c r="I8233" s="4" t="s">
        <v>13</v>
      </c>
    </row>
    <row r="8234" spans="1:9">
      <c r="A8234" t="n">
        <v>69125</v>
      </c>
      <c r="B8234" s="37" t="n">
        <v>26</v>
      </c>
      <c r="C8234" s="7" t="n">
        <v>7032</v>
      </c>
      <c r="D8234" s="7" t="s">
        <v>637</v>
      </c>
      <c r="E8234" s="7" t="n">
        <v>2</v>
      </c>
      <c r="F8234" s="7" t="n">
        <v>3</v>
      </c>
      <c r="G8234" s="7" t="s">
        <v>638</v>
      </c>
      <c r="H8234" s="7" t="n">
        <v>2</v>
      </c>
      <c r="I8234" s="7" t="n">
        <v>0</v>
      </c>
    </row>
    <row r="8235" spans="1:9">
      <c r="A8235" t="s">
        <v>4</v>
      </c>
      <c r="B8235" s="4" t="s">
        <v>5</v>
      </c>
    </row>
    <row r="8236" spans="1:9">
      <c r="A8236" t="n">
        <v>69219</v>
      </c>
      <c r="B8236" s="28" t="n">
        <v>28</v>
      </c>
    </row>
    <row r="8237" spans="1:9">
      <c r="A8237" t="s">
        <v>4</v>
      </c>
      <c r="B8237" s="4" t="s">
        <v>5</v>
      </c>
      <c r="C8237" s="4" t="s">
        <v>13</v>
      </c>
      <c r="D8237" s="4" t="s">
        <v>10</v>
      </c>
      <c r="E8237" s="4" t="s">
        <v>6</v>
      </c>
    </row>
    <row r="8238" spans="1:9">
      <c r="A8238" t="n">
        <v>69220</v>
      </c>
      <c r="B8238" s="36" t="n">
        <v>51</v>
      </c>
      <c r="C8238" s="7" t="n">
        <v>4</v>
      </c>
      <c r="D8238" s="7" t="n">
        <v>7033</v>
      </c>
      <c r="E8238" s="7" t="s">
        <v>61</v>
      </c>
    </row>
    <row r="8239" spans="1:9">
      <c r="A8239" t="s">
        <v>4</v>
      </c>
      <c r="B8239" s="4" t="s">
        <v>5</v>
      </c>
      <c r="C8239" s="4" t="s">
        <v>10</v>
      </c>
    </row>
    <row r="8240" spans="1:9">
      <c r="A8240" t="n">
        <v>69233</v>
      </c>
      <c r="B8240" s="30" t="n">
        <v>16</v>
      </c>
      <c r="C8240" s="7" t="n">
        <v>0</v>
      </c>
    </row>
    <row r="8241" spans="1:9">
      <c r="A8241" t="s">
        <v>4</v>
      </c>
      <c r="B8241" s="4" t="s">
        <v>5</v>
      </c>
      <c r="C8241" s="4" t="s">
        <v>10</v>
      </c>
      <c r="D8241" s="4" t="s">
        <v>37</v>
      </c>
      <c r="E8241" s="4" t="s">
        <v>13</v>
      </c>
      <c r="F8241" s="4" t="s">
        <v>13</v>
      </c>
      <c r="G8241" s="4" t="s">
        <v>37</v>
      </c>
      <c r="H8241" s="4" t="s">
        <v>13</v>
      </c>
      <c r="I8241" s="4" t="s">
        <v>13</v>
      </c>
    </row>
    <row r="8242" spans="1:9">
      <c r="A8242" t="n">
        <v>69236</v>
      </c>
      <c r="B8242" s="37" t="n">
        <v>26</v>
      </c>
      <c r="C8242" s="7" t="n">
        <v>7033</v>
      </c>
      <c r="D8242" s="7" t="s">
        <v>639</v>
      </c>
      <c r="E8242" s="7" t="n">
        <v>2</v>
      </c>
      <c r="F8242" s="7" t="n">
        <v>3</v>
      </c>
      <c r="G8242" s="7" t="s">
        <v>640</v>
      </c>
      <c r="H8242" s="7" t="n">
        <v>2</v>
      </c>
      <c r="I8242" s="7" t="n">
        <v>0</v>
      </c>
    </row>
    <row r="8243" spans="1:9">
      <c r="A8243" t="s">
        <v>4</v>
      </c>
      <c r="B8243" s="4" t="s">
        <v>5</v>
      </c>
    </row>
    <row r="8244" spans="1:9">
      <c r="A8244" t="n">
        <v>69281</v>
      </c>
      <c r="B8244" s="28" t="n">
        <v>28</v>
      </c>
    </row>
    <row r="8245" spans="1:9">
      <c r="A8245" t="s">
        <v>4</v>
      </c>
      <c r="B8245" s="4" t="s">
        <v>5</v>
      </c>
      <c r="C8245" s="4" t="s">
        <v>13</v>
      </c>
      <c r="D8245" s="4" t="s">
        <v>13</v>
      </c>
    </row>
    <row r="8246" spans="1:9">
      <c r="A8246" t="n">
        <v>69282</v>
      </c>
      <c r="B8246" s="33" t="n">
        <v>49</v>
      </c>
      <c r="C8246" s="7" t="n">
        <v>2</v>
      </c>
      <c r="D8246" s="7" t="n">
        <v>0</v>
      </c>
    </row>
    <row r="8247" spans="1:9">
      <c r="A8247" t="s">
        <v>4</v>
      </c>
      <c r="B8247" s="4" t="s">
        <v>5</v>
      </c>
      <c r="C8247" s="4" t="s">
        <v>13</v>
      </c>
      <c r="D8247" s="4" t="s">
        <v>10</v>
      </c>
      <c r="E8247" s="4" t="s">
        <v>9</v>
      </c>
      <c r="F8247" s="4" t="s">
        <v>10</v>
      </c>
      <c r="G8247" s="4" t="s">
        <v>9</v>
      </c>
      <c r="H8247" s="4" t="s">
        <v>13</v>
      </c>
    </row>
    <row r="8248" spans="1:9">
      <c r="A8248" t="n">
        <v>69285</v>
      </c>
      <c r="B8248" s="33" t="n">
        <v>49</v>
      </c>
      <c r="C8248" s="7" t="n">
        <v>0</v>
      </c>
      <c r="D8248" s="7" t="n">
        <v>522</v>
      </c>
      <c r="E8248" s="7" t="n">
        <v>1065353216</v>
      </c>
      <c r="F8248" s="7" t="n">
        <v>0</v>
      </c>
      <c r="G8248" s="7" t="n">
        <v>0</v>
      </c>
      <c r="H8248" s="7" t="n">
        <v>0</v>
      </c>
    </row>
    <row r="8249" spans="1:9">
      <c r="A8249" t="s">
        <v>4</v>
      </c>
      <c r="B8249" s="4" t="s">
        <v>5</v>
      </c>
      <c r="C8249" s="4" t="s">
        <v>13</v>
      </c>
      <c r="D8249" s="4" t="s">
        <v>10</v>
      </c>
    </row>
    <row r="8250" spans="1:9">
      <c r="A8250" t="n">
        <v>69300</v>
      </c>
      <c r="B8250" s="33" t="n">
        <v>49</v>
      </c>
      <c r="C8250" s="7" t="n">
        <v>6</v>
      </c>
      <c r="D8250" s="7" t="n">
        <v>522</v>
      </c>
    </row>
    <row r="8251" spans="1:9">
      <c r="A8251" t="s">
        <v>4</v>
      </c>
      <c r="B8251" s="4" t="s">
        <v>5</v>
      </c>
      <c r="C8251" s="4" t="s">
        <v>10</v>
      </c>
      <c r="D8251" s="4" t="s">
        <v>13</v>
      </c>
      <c r="E8251" s="4" t="s">
        <v>6</v>
      </c>
      <c r="F8251" s="4" t="s">
        <v>22</v>
      </c>
      <c r="G8251" s="4" t="s">
        <v>22</v>
      </c>
      <c r="H8251" s="4" t="s">
        <v>22</v>
      </c>
    </row>
    <row r="8252" spans="1:9">
      <c r="A8252" t="n">
        <v>69304</v>
      </c>
      <c r="B8252" s="47" t="n">
        <v>48</v>
      </c>
      <c r="C8252" s="7" t="n">
        <v>7033</v>
      </c>
      <c r="D8252" s="7" t="n">
        <v>0</v>
      </c>
      <c r="E8252" s="7" t="s">
        <v>389</v>
      </c>
      <c r="F8252" s="7" t="n">
        <v>-1</v>
      </c>
      <c r="G8252" s="7" t="n">
        <v>1.20000004768372</v>
      </c>
      <c r="H8252" s="7" t="n">
        <v>0</v>
      </c>
    </row>
    <row r="8253" spans="1:9">
      <c r="A8253" t="s">
        <v>4</v>
      </c>
      <c r="B8253" s="4" t="s">
        <v>5</v>
      </c>
      <c r="C8253" s="4" t="s">
        <v>13</v>
      </c>
      <c r="D8253" s="4" t="s">
        <v>13</v>
      </c>
      <c r="E8253" s="4" t="s">
        <v>22</v>
      </c>
      <c r="F8253" s="4" t="s">
        <v>22</v>
      </c>
      <c r="G8253" s="4" t="s">
        <v>22</v>
      </c>
      <c r="H8253" s="4" t="s">
        <v>10</v>
      </c>
    </row>
    <row r="8254" spans="1:9">
      <c r="A8254" t="n">
        <v>69331</v>
      </c>
      <c r="B8254" s="32" t="n">
        <v>45</v>
      </c>
      <c r="C8254" s="7" t="n">
        <v>2</v>
      </c>
      <c r="D8254" s="7" t="n">
        <v>3</v>
      </c>
      <c r="E8254" s="7" t="n">
        <v>89</v>
      </c>
      <c r="F8254" s="7" t="n">
        <v>41.25</v>
      </c>
      <c r="G8254" s="7" t="n">
        <v>-237.949996948242</v>
      </c>
      <c r="H8254" s="7" t="n">
        <v>5000</v>
      </c>
    </row>
    <row r="8255" spans="1:9">
      <c r="A8255" t="s">
        <v>4</v>
      </c>
      <c r="B8255" s="4" t="s">
        <v>5</v>
      </c>
      <c r="C8255" s="4" t="s">
        <v>13</v>
      </c>
      <c r="D8255" s="4" t="s">
        <v>13</v>
      </c>
      <c r="E8255" s="4" t="s">
        <v>22</v>
      </c>
      <c r="F8255" s="4" t="s">
        <v>10</v>
      </c>
    </row>
    <row r="8256" spans="1:9">
      <c r="A8256" t="n">
        <v>69348</v>
      </c>
      <c r="B8256" s="32" t="n">
        <v>45</v>
      </c>
      <c r="C8256" s="7" t="n">
        <v>5</v>
      </c>
      <c r="D8256" s="7" t="n">
        <v>3</v>
      </c>
      <c r="E8256" s="7" t="n">
        <v>6</v>
      </c>
      <c r="F8256" s="7" t="n">
        <v>5000</v>
      </c>
    </row>
    <row r="8257" spans="1:9">
      <c r="A8257" t="s">
        <v>4</v>
      </c>
      <c r="B8257" s="4" t="s">
        <v>5</v>
      </c>
      <c r="C8257" s="4" t="s">
        <v>13</v>
      </c>
      <c r="D8257" s="4" t="s">
        <v>10</v>
      </c>
    </row>
    <row r="8258" spans="1:9">
      <c r="A8258" t="n">
        <v>69357</v>
      </c>
      <c r="B8258" s="32" t="n">
        <v>45</v>
      </c>
      <c r="C8258" s="7" t="n">
        <v>7</v>
      </c>
      <c r="D8258" s="7" t="n">
        <v>255</v>
      </c>
    </row>
    <row r="8259" spans="1:9">
      <c r="A8259" t="s">
        <v>4</v>
      </c>
      <c r="B8259" s="4" t="s">
        <v>5</v>
      </c>
      <c r="C8259" s="4" t="s">
        <v>13</v>
      </c>
      <c r="D8259" s="4" t="s">
        <v>10</v>
      </c>
      <c r="E8259" s="4" t="s">
        <v>10</v>
      </c>
      <c r="F8259" s="4" t="s">
        <v>10</v>
      </c>
      <c r="G8259" s="4" t="s">
        <v>10</v>
      </c>
      <c r="H8259" s="4" t="s">
        <v>10</v>
      </c>
      <c r="I8259" s="4" t="s">
        <v>6</v>
      </c>
      <c r="J8259" s="4" t="s">
        <v>22</v>
      </c>
      <c r="K8259" s="4" t="s">
        <v>22</v>
      </c>
      <c r="L8259" s="4" t="s">
        <v>22</v>
      </c>
      <c r="M8259" s="4" t="s">
        <v>9</v>
      </c>
      <c r="N8259" s="4" t="s">
        <v>9</v>
      </c>
      <c r="O8259" s="4" t="s">
        <v>22</v>
      </c>
      <c r="P8259" s="4" t="s">
        <v>22</v>
      </c>
      <c r="Q8259" s="4" t="s">
        <v>22</v>
      </c>
      <c r="R8259" s="4" t="s">
        <v>22</v>
      </c>
      <c r="S8259" s="4" t="s">
        <v>13</v>
      </c>
    </row>
    <row r="8260" spans="1:9">
      <c r="A8260" t="n">
        <v>69361</v>
      </c>
      <c r="B8260" s="11" t="n">
        <v>39</v>
      </c>
      <c r="C8260" s="7" t="n">
        <v>12</v>
      </c>
      <c r="D8260" s="7" t="n">
        <v>65533</v>
      </c>
      <c r="E8260" s="7" t="n">
        <v>204</v>
      </c>
      <c r="F8260" s="7" t="n">
        <v>0</v>
      </c>
      <c r="G8260" s="7" t="n">
        <v>7033</v>
      </c>
      <c r="H8260" s="7" t="n">
        <v>3</v>
      </c>
      <c r="I8260" s="7" t="s">
        <v>12</v>
      </c>
      <c r="J8260" s="7" t="n">
        <v>0</v>
      </c>
      <c r="K8260" s="7" t="n">
        <v>1.00999999046326</v>
      </c>
      <c r="L8260" s="7" t="n">
        <v>0</v>
      </c>
      <c r="M8260" s="7" t="n">
        <v>0</v>
      </c>
      <c r="N8260" s="7" t="n">
        <v>0</v>
      </c>
      <c r="O8260" s="7" t="n">
        <v>0</v>
      </c>
      <c r="P8260" s="7" t="n">
        <v>4</v>
      </c>
      <c r="Q8260" s="7" t="n">
        <v>4</v>
      </c>
      <c r="R8260" s="7" t="n">
        <v>4</v>
      </c>
      <c r="S8260" s="7" t="n">
        <v>104</v>
      </c>
    </row>
    <row r="8261" spans="1:9">
      <c r="A8261" t="s">
        <v>4</v>
      </c>
      <c r="B8261" s="4" t="s">
        <v>5</v>
      </c>
      <c r="C8261" s="4" t="s">
        <v>13</v>
      </c>
      <c r="D8261" s="4" t="s">
        <v>10</v>
      </c>
      <c r="E8261" s="4" t="s">
        <v>22</v>
      </c>
      <c r="F8261" s="4" t="s">
        <v>10</v>
      </c>
      <c r="G8261" s="4" t="s">
        <v>9</v>
      </c>
      <c r="H8261" s="4" t="s">
        <v>9</v>
      </c>
      <c r="I8261" s="4" t="s">
        <v>10</v>
      </c>
      <c r="J8261" s="4" t="s">
        <v>10</v>
      </c>
      <c r="K8261" s="4" t="s">
        <v>9</v>
      </c>
      <c r="L8261" s="4" t="s">
        <v>9</v>
      </c>
      <c r="M8261" s="4" t="s">
        <v>9</v>
      </c>
      <c r="N8261" s="4" t="s">
        <v>9</v>
      </c>
      <c r="O8261" s="4" t="s">
        <v>6</v>
      </c>
    </row>
    <row r="8262" spans="1:9">
      <c r="A8262" t="n">
        <v>69411</v>
      </c>
      <c r="B8262" s="59" t="n">
        <v>50</v>
      </c>
      <c r="C8262" s="7" t="n">
        <v>0</v>
      </c>
      <c r="D8262" s="7" t="n">
        <v>5046</v>
      </c>
      <c r="E8262" s="7" t="n">
        <v>1</v>
      </c>
      <c r="F8262" s="7" t="n">
        <v>0</v>
      </c>
      <c r="G8262" s="7" t="n">
        <v>0</v>
      </c>
      <c r="H8262" s="7" t="n">
        <v>1065353216</v>
      </c>
      <c r="I8262" s="7" t="n">
        <v>0</v>
      </c>
      <c r="J8262" s="7" t="n">
        <v>65533</v>
      </c>
      <c r="K8262" s="7" t="n">
        <v>0</v>
      </c>
      <c r="L8262" s="7" t="n">
        <v>0</v>
      </c>
      <c r="M8262" s="7" t="n">
        <v>0</v>
      </c>
      <c r="N8262" s="7" t="n">
        <v>0</v>
      </c>
      <c r="O8262" s="7" t="s">
        <v>12</v>
      </c>
    </row>
    <row r="8263" spans="1:9">
      <c r="A8263" t="s">
        <v>4</v>
      </c>
      <c r="B8263" s="4" t="s">
        <v>5</v>
      </c>
      <c r="C8263" s="4" t="s">
        <v>10</v>
      </c>
    </row>
    <row r="8264" spans="1:9">
      <c r="A8264" t="n">
        <v>69450</v>
      </c>
      <c r="B8264" s="30" t="n">
        <v>16</v>
      </c>
      <c r="C8264" s="7" t="n">
        <v>300</v>
      </c>
    </row>
    <row r="8265" spans="1:9">
      <c r="A8265" t="s">
        <v>4</v>
      </c>
      <c r="B8265" s="4" t="s">
        <v>5</v>
      </c>
      <c r="C8265" s="4" t="s">
        <v>13</v>
      </c>
      <c r="D8265" s="4" t="s">
        <v>10</v>
      </c>
      <c r="E8265" s="4" t="s">
        <v>22</v>
      </c>
      <c r="F8265" s="4" t="s">
        <v>10</v>
      </c>
      <c r="G8265" s="4" t="s">
        <v>9</v>
      </c>
      <c r="H8265" s="4" t="s">
        <v>9</v>
      </c>
      <c r="I8265" s="4" t="s">
        <v>10</v>
      </c>
      <c r="J8265" s="4" t="s">
        <v>10</v>
      </c>
      <c r="K8265" s="4" t="s">
        <v>9</v>
      </c>
      <c r="L8265" s="4" t="s">
        <v>9</v>
      </c>
      <c r="M8265" s="4" t="s">
        <v>9</v>
      </c>
      <c r="N8265" s="4" t="s">
        <v>9</v>
      </c>
      <c r="O8265" s="4" t="s">
        <v>6</v>
      </c>
    </row>
    <row r="8266" spans="1:9">
      <c r="A8266" t="n">
        <v>69453</v>
      </c>
      <c r="B8266" s="59" t="n">
        <v>50</v>
      </c>
      <c r="C8266" s="7" t="n">
        <v>0</v>
      </c>
      <c r="D8266" s="7" t="n">
        <v>4402</v>
      </c>
      <c r="E8266" s="7" t="n">
        <v>1</v>
      </c>
      <c r="F8266" s="7" t="n">
        <v>500</v>
      </c>
      <c r="G8266" s="7" t="n">
        <v>0</v>
      </c>
      <c r="H8266" s="7" t="n">
        <v>-1069547520</v>
      </c>
      <c r="I8266" s="7" t="n">
        <v>0</v>
      </c>
      <c r="J8266" s="7" t="n">
        <v>65533</v>
      </c>
      <c r="K8266" s="7" t="n">
        <v>0</v>
      </c>
      <c r="L8266" s="7" t="n">
        <v>0</v>
      </c>
      <c r="M8266" s="7" t="n">
        <v>0</v>
      </c>
      <c r="N8266" s="7" t="n">
        <v>0</v>
      </c>
      <c r="O8266" s="7" t="s">
        <v>12</v>
      </c>
    </row>
    <row r="8267" spans="1:9">
      <c r="A8267" t="s">
        <v>4</v>
      </c>
      <c r="B8267" s="4" t="s">
        <v>5</v>
      </c>
      <c r="C8267" s="4" t="s">
        <v>13</v>
      </c>
      <c r="D8267" s="4" t="s">
        <v>10</v>
      </c>
      <c r="E8267" s="4" t="s">
        <v>22</v>
      </c>
      <c r="F8267" s="4" t="s">
        <v>10</v>
      </c>
      <c r="G8267" s="4" t="s">
        <v>9</v>
      </c>
      <c r="H8267" s="4" t="s">
        <v>9</v>
      </c>
      <c r="I8267" s="4" t="s">
        <v>10</v>
      </c>
      <c r="J8267" s="4" t="s">
        <v>10</v>
      </c>
      <c r="K8267" s="4" t="s">
        <v>9</v>
      </c>
      <c r="L8267" s="4" t="s">
        <v>9</v>
      </c>
      <c r="M8267" s="4" t="s">
        <v>9</v>
      </c>
      <c r="N8267" s="4" t="s">
        <v>9</v>
      </c>
      <c r="O8267" s="4" t="s">
        <v>6</v>
      </c>
    </row>
    <row r="8268" spans="1:9">
      <c r="A8268" t="n">
        <v>69492</v>
      </c>
      <c r="B8268" s="59" t="n">
        <v>50</v>
      </c>
      <c r="C8268" s="7" t="n">
        <v>0</v>
      </c>
      <c r="D8268" s="7" t="n">
        <v>5045</v>
      </c>
      <c r="E8268" s="7" t="n">
        <v>0.800000011920929</v>
      </c>
      <c r="F8268" s="7" t="n">
        <v>2000</v>
      </c>
      <c r="G8268" s="7" t="n">
        <v>0</v>
      </c>
      <c r="H8268" s="7" t="n">
        <v>1077936128</v>
      </c>
      <c r="I8268" s="7" t="n">
        <v>0</v>
      </c>
      <c r="J8268" s="7" t="n">
        <v>65533</v>
      </c>
      <c r="K8268" s="7" t="n">
        <v>0</v>
      </c>
      <c r="L8268" s="7" t="n">
        <v>0</v>
      </c>
      <c r="M8268" s="7" t="n">
        <v>0</v>
      </c>
      <c r="N8268" s="7" t="n">
        <v>0</v>
      </c>
      <c r="O8268" s="7" t="s">
        <v>12</v>
      </c>
    </row>
    <row r="8269" spans="1:9">
      <c r="A8269" t="s">
        <v>4</v>
      </c>
      <c r="B8269" s="4" t="s">
        <v>5</v>
      </c>
      <c r="C8269" s="4" t="s">
        <v>13</v>
      </c>
      <c r="D8269" s="4" t="s">
        <v>10</v>
      </c>
      <c r="E8269" s="4" t="s">
        <v>22</v>
      </c>
      <c r="F8269" s="4" t="s">
        <v>10</v>
      </c>
      <c r="G8269" s="4" t="s">
        <v>9</v>
      </c>
      <c r="H8269" s="4" t="s">
        <v>9</v>
      </c>
      <c r="I8269" s="4" t="s">
        <v>10</v>
      </c>
      <c r="J8269" s="4" t="s">
        <v>10</v>
      </c>
      <c r="K8269" s="4" t="s">
        <v>9</v>
      </c>
      <c r="L8269" s="4" t="s">
        <v>9</v>
      </c>
      <c r="M8269" s="4" t="s">
        <v>9</v>
      </c>
      <c r="N8269" s="4" t="s">
        <v>9</v>
      </c>
      <c r="O8269" s="4" t="s">
        <v>6</v>
      </c>
    </row>
    <row r="8270" spans="1:9">
      <c r="A8270" t="n">
        <v>69531</v>
      </c>
      <c r="B8270" s="59" t="n">
        <v>50</v>
      </c>
      <c r="C8270" s="7" t="n">
        <v>0</v>
      </c>
      <c r="D8270" s="7" t="n">
        <v>4521</v>
      </c>
      <c r="E8270" s="7" t="n">
        <v>0.800000011920929</v>
      </c>
      <c r="F8270" s="7" t="n">
        <v>2000</v>
      </c>
      <c r="G8270" s="7" t="n">
        <v>0</v>
      </c>
      <c r="H8270" s="7" t="n">
        <v>1077936128</v>
      </c>
      <c r="I8270" s="7" t="n">
        <v>0</v>
      </c>
      <c r="J8270" s="7" t="n">
        <v>65533</v>
      </c>
      <c r="K8270" s="7" t="n">
        <v>0</v>
      </c>
      <c r="L8270" s="7" t="n">
        <v>0</v>
      </c>
      <c r="M8270" s="7" t="n">
        <v>0</v>
      </c>
      <c r="N8270" s="7" t="n">
        <v>0</v>
      </c>
      <c r="O8270" s="7" t="s">
        <v>12</v>
      </c>
    </row>
    <row r="8271" spans="1:9">
      <c r="A8271" t="s">
        <v>4</v>
      </c>
      <c r="B8271" s="4" t="s">
        <v>5</v>
      </c>
      <c r="C8271" s="4" t="s">
        <v>10</v>
      </c>
    </row>
    <row r="8272" spans="1:9">
      <c r="A8272" t="n">
        <v>69570</v>
      </c>
      <c r="B8272" s="30" t="n">
        <v>16</v>
      </c>
      <c r="C8272" s="7" t="n">
        <v>1200</v>
      </c>
    </row>
    <row r="8273" spans="1:19">
      <c r="A8273" t="s">
        <v>4</v>
      </c>
      <c r="B8273" s="4" t="s">
        <v>5</v>
      </c>
      <c r="C8273" s="4" t="s">
        <v>13</v>
      </c>
      <c r="D8273" s="4" t="s">
        <v>10</v>
      </c>
      <c r="E8273" s="4" t="s">
        <v>10</v>
      </c>
    </row>
    <row r="8274" spans="1:19">
      <c r="A8274" t="n">
        <v>69573</v>
      </c>
      <c r="B8274" s="59" t="n">
        <v>50</v>
      </c>
      <c r="C8274" s="7" t="n">
        <v>1</v>
      </c>
      <c r="D8274" s="7" t="n">
        <v>5046</v>
      </c>
      <c r="E8274" s="7" t="n">
        <v>1000</v>
      </c>
    </row>
    <row r="8275" spans="1:19">
      <c r="A8275" t="s">
        <v>4</v>
      </c>
      <c r="B8275" s="4" t="s">
        <v>5</v>
      </c>
      <c r="C8275" s="4" t="s">
        <v>13</v>
      </c>
      <c r="D8275" s="4" t="s">
        <v>10</v>
      </c>
      <c r="E8275" s="4" t="s">
        <v>22</v>
      </c>
    </row>
    <row r="8276" spans="1:19">
      <c r="A8276" t="n">
        <v>69579</v>
      </c>
      <c r="B8276" s="34" t="n">
        <v>58</v>
      </c>
      <c r="C8276" s="7" t="n">
        <v>101</v>
      </c>
      <c r="D8276" s="7" t="n">
        <v>1000</v>
      </c>
      <c r="E8276" s="7" t="n">
        <v>1</v>
      </c>
    </row>
    <row r="8277" spans="1:19">
      <c r="A8277" t="s">
        <v>4</v>
      </c>
      <c r="B8277" s="4" t="s">
        <v>5</v>
      </c>
      <c r="C8277" s="4" t="s">
        <v>13</v>
      </c>
      <c r="D8277" s="4" t="s">
        <v>10</v>
      </c>
    </row>
    <row r="8278" spans="1:19">
      <c r="A8278" t="n">
        <v>69587</v>
      </c>
      <c r="B8278" s="34" t="n">
        <v>58</v>
      </c>
      <c r="C8278" s="7" t="n">
        <v>254</v>
      </c>
      <c r="D8278" s="7" t="n">
        <v>0</v>
      </c>
    </row>
    <row r="8279" spans="1:19">
      <c r="A8279" t="s">
        <v>4</v>
      </c>
      <c r="B8279" s="4" t="s">
        <v>5</v>
      </c>
      <c r="C8279" s="4" t="s">
        <v>13</v>
      </c>
      <c r="D8279" s="4" t="s">
        <v>13</v>
      </c>
      <c r="E8279" s="4" t="s">
        <v>22</v>
      </c>
      <c r="F8279" s="4" t="s">
        <v>22</v>
      </c>
      <c r="G8279" s="4" t="s">
        <v>22</v>
      </c>
      <c r="H8279" s="4" t="s">
        <v>10</v>
      </c>
    </row>
    <row r="8280" spans="1:19">
      <c r="A8280" t="n">
        <v>69591</v>
      </c>
      <c r="B8280" s="32" t="n">
        <v>45</v>
      </c>
      <c r="C8280" s="7" t="n">
        <v>2</v>
      </c>
      <c r="D8280" s="7" t="n">
        <v>3</v>
      </c>
      <c r="E8280" s="7" t="n">
        <v>89</v>
      </c>
      <c r="F8280" s="7" t="n">
        <v>37.1699981689453</v>
      </c>
      <c r="G8280" s="7" t="n">
        <v>-235.449996948242</v>
      </c>
      <c r="H8280" s="7" t="n">
        <v>0</v>
      </c>
    </row>
    <row r="8281" spans="1:19">
      <c r="A8281" t="s">
        <v>4</v>
      </c>
      <c r="B8281" s="4" t="s">
        <v>5</v>
      </c>
      <c r="C8281" s="4" t="s">
        <v>13</v>
      </c>
      <c r="D8281" s="4" t="s">
        <v>13</v>
      </c>
      <c r="E8281" s="4" t="s">
        <v>22</v>
      </c>
      <c r="F8281" s="4" t="s">
        <v>22</v>
      </c>
      <c r="G8281" s="4" t="s">
        <v>22</v>
      </c>
      <c r="H8281" s="4" t="s">
        <v>10</v>
      </c>
      <c r="I8281" s="4" t="s">
        <v>13</v>
      </c>
    </row>
    <row r="8282" spans="1:19">
      <c r="A8282" t="n">
        <v>69608</v>
      </c>
      <c r="B8282" s="32" t="n">
        <v>45</v>
      </c>
      <c r="C8282" s="7" t="n">
        <v>4</v>
      </c>
      <c r="D8282" s="7" t="n">
        <v>3</v>
      </c>
      <c r="E8282" s="7" t="n">
        <v>351</v>
      </c>
      <c r="F8282" s="7" t="n">
        <v>0</v>
      </c>
      <c r="G8282" s="7" t="n">
        <v>0</v>
      </c>
      <c r="H8282" s="7" t="n">
        <v>0</v>
      </c>
      <c r="I8282" s="7" t="n">
        <v>0</v>
      </c>
    </row>
    <row r="8283" spans="1:19">
      <c r="A8283" t="s">
        <v>4</v>
      </c>
      <c r="B8283" s="4" t="s">
        <v>5</v>
      </c>
      <c r="C8283" s="4" t="s">
        <v>13</v>
      </c>
      <c r="D8283" s="4" t="s">
        <v>13</v>
      </c>
      <c r="E8283" s="4" t="s">
        <v>22</v>
      </c>
      <c r="F8283" s="4" t="s">
        <v>10</v>
      </c>
    </row>
    <row r="8284" spans="1:19">
      <c r="A8284" t="n">
        <v>69626</v>
      </c>
      <c r="B8284" s="32" t="n">
        <v>45</v>
      </c>
      <c r="C8284" s="7" t="n">
        <v>5</v>
      </c>
      <c r="D8284" s="7" t="n">
        <v>3</v>
      </c>
      <c r="E8284" s="7" t="n">
        <v>3.29999995231628</v>
      </c>
      <c r="F8284" s="7" t="n">
        <v>0</v>
      </c>
    </row>
    <row r="8285" spans="1:19">
      <c r="A8285" t="s">
        <v>4</v>
      </c>
      <c r="B8285" s="4" t="s">
        <v>5</v>
      </c>
      <c r="C8285" s="4" t="s">
        <v>13</v>
      </c>
      <c r="D8285" s="4" t="s">
        <v>13</v>
      </c>
      <c r="E8285" s="4" t="s">
        <v>22</v>
      </c>
      <c r="F8285" s="4" t="s">
        <v>10</v>
      </c>
    </row>
    <row r="8286" spans="1:19">
      <c r="A8286" t="n">
        <v>69635</v>
      </c>
      <c r="B8286" s="32" t="n">
        <v>45</v>
      </c>
      <c r="C8286" s="7" t="n">
        <v>11</v>
      </c>
      <c r="D8286" s="7" t="n">
        <v>3</v>
      </c>
      <c r="E8286" s="7" t="n">
        <v>37.7000007629395</v>
      </c>
      <c r="F8286" s="7" t="n">
        <v>0</v>
      </c>
    </row>
    <row r="8287" spans="1:19">
      <c r="A8287" t="s">
        <v>4</v>
      </c>
      <c r="B8287" s="4" t="s">
        <v>5</v>
      </c>
      <c r="C8287" s="4" t="s">
        <v>13</v>
      </c>
      <c r="D8287" s="4" t="s">
        <v>13</v>
      </c>
      <c r="E8287" s="4" t="s">
        <v>22</v>
      </c>
      <c r="F8287" s="4" t="s">
        <v>22</v>
      </c>
      <c r="G8287" s="4" t="s">
        <v>22</v>
      </c>
      <c r="H8287" s="4" t="s">
        <v>10</v>
      </c>
    </row>
    <row r="8288" spans="1:19">
      <c r="A8288" t="n">
        <v>69644</v>
      </c>
      <c r="B8288" s="32" t="n">
        <v>45</v>
      </c>
      <c r="C8288" s="7" t="n">
        <v>2</v>
      </c>
      <c r="D8288" s="7" t="n">
        <v>3</v>
      </c>
      <c r="E8288" s="7" t="n">
        <v>89</v>
      </c>
      <c r="F8288" s="7" t="n">
        <v>38.4700012207031</v>
      </c>
      <c r="G8288" s="7" t="n">
        <v>-235.449996948242</v>
      </c>
      <c r="H8288" s="7" t="n">
        <v>6000</v>
      </c>
    </row>
    <row r="8289" spans="1:9">
      <c r="A8289" t="s">
        <v>4</v>
      </c>
      <c r="B8289" s="4" t="s">
        <v>5</v>
      </c>
      <c r="C8289" s="4" t="s">
        <v>13</v>
      </c>
      <c r="D8289" s="4" t="s">
        <v>13</v>
      </c>
      <c r="E8289" s="4" t="s">
        <v>22</v>
      </c>
      <c r="F8289" s="4" t="s">
        <v>22</v>
      </c>
      <c r="G8289" s="4" t="s">
        <v>22</v>
      </c>
      <c r="H8289" s="4" t="s">
        <v>10</v>
      </c>
      <c r="I8289" s="4" t="s">
        <v>13</v>
      </c>
    </row>
    <row r="8290" spans="1:9">
      <c r="A8290" t="n">
        <v>69661</v>
      </c>
      <c r="B8290" s="32" t="n">
        <v>45</v>
      </c>
      <c r="C8290" s="7" t="n">
        <v>4</v>
      </c>
      <c r="D8290" s="7" t="n">
        <v>3</v>
      </c>
      <c r="E8290" s="7" t="n">
        <v>335</v>
      </c>
      <c r="F8290" s="7" t="n">
        <v>0</v>
      </c>
      <c r="G8290" s="7" t="n">
        <v>0</v>
      </c>
      <c r="H8290" s="7" t="n">
        <v>6000</v>
      </c>
      <c r="I8290" s="7" t="n">
        <v>0</v>
      </c>
    </row>
    <row r="8291" spans="1:9">
      <c r="A8291" t="s">
        <v>4</v>
      </c>
      <c r="B8291" s="4" t="s">
        <v>5</v>
      </c>
      <c r="C8291" s="4" t="s">
        <v>13</v>
      </c>
      <c r="D8291" s="4" t="s">
        <v>13</v>
      </c>
      <c r="E8291" s="4" t="s">
        <v>22</v>
      </c>
      <c r="F8291" s="4" t="s">
        <v>10</v>
      </c>
    </row>
    <row r="8292" spans="1:9">
      <c r="A8292" t="n">
        <v>69679</v>
      </c>
      <c r="B8292" s="32" t="n">
        <v>45</v>
      </c>
      <c r="C8292" s="7" t="n">
        <v>5</v>
      </c>
      <c r="D8292" s="7" t="n">
        <v>3</v>
      </c>
      <c r="E8292" s="7" t="n">
        <v>4.30000019073486</v>
      </c>
      <c r="F8292" s="7" t="n">
        <v>6000</v>
      </c>
    </row>
    <row r="8293" spans="1:9">
      <c r="A8293" t="s">
        <v>4</v>
      </c>
      <c r="B8293" s="4" t="s">
        <v>5</v>
      </c>
      <c r="C8293" s="4" t="s">
        <v>10</v>
      </c>
      <c r="D8293" s="4" t="s">
        <v>22</v>
      </c>
      <c r="E8293" s="4" t="s">
        <v>22</v>
      </c>
      <c r="F8293" s="4" t="s">
        <v>22</v>
      </c>
      <c r="G8293" s="4" t="s">
        <v>22</v>
      </c>
    </row>
    <row r="8294" spans="1:9">
      <c r="A8294" t="n">
        <v>69688</v>
      </c>
      <c r="B8294" s="43" t="n">
        <v>46</v>
      </c>
      <c r="C8294" s="7" t="n">
        <v>61488</v>
      </c>
      <c r="D8294" s="7" t="n">
        <v>89.3000030517578</v>
      </c>
      <c r="E8294" s="7" t="n">
        <v>36.060001373291</v>
      </c>
      <c r="F8294" s="7" t="n">
        <v>-235.199996948242</v>
      </c>
      <c r="G8294" s="7" t="n">
        <v>0</v>
      </c>
    </row>
    <row r="8295" spans="1:9">
      <c r="A8295" t="s">
        <v>4</v>
      </c>
      <c r="B8295" s="4" t="s">
        <v>5</v>
      </c>
      <c r="C8295" s="4" t="s">
        <v>10</v>
      </c>
      <c r="D8295" s="4" t="s">
        <v>10</v>
      </c>
      <c r="E8295" s="4" t="s">
        <v>10</v>
      </c>
    </row>
    <row r="8296" spans="1:9">
      <c r="A8296" t="n">
        <v>69707</v>
      </c>
      <c r="B8296" s="58" t="n">
        <v>61</v>
      </c>
      <c r="C8296" s="7" t="n">
        <v>0</v>
      </c>
      <c r="D8296" s="7" t="n">
        <v>65533</v>
      </c>
      <c r="E8296" s="7" t="n">
        <v>0</v>
      </c>
    </row>
    <row r="8297" spans="1:9">
      <c r="A8297" t="s">
        <v>4</v>
      </c>
      <c r="B8297" s="4" t="s">
        <v>5</v>
      </c>
      <c r="C8297" s="4" t="s">
        <v>10</v>
      </c>
      <c r="D8297" s="4" t="s">
        <v>10</v>
      </c>
      <c r="E8297" s="4" t="s">
        <v>10</v>
      </c>
    </row>
    <row r="8298" spans="1:9">
      <c r="A8298" t="n">
        <v>69714</v>
      </c>
      <c r="B8298" s="58" t="n">
        <v>61</v>
      </c>
      <c r="C8298" s="7" t="n">
        <v>61488</v>
      </c>
      <c r="D8298" s="7" t="n">
        <v>65533</v>
      </c>
      <c r="E8298" s="7" t="n">
        <v>0</v>
      </c>
    </row>
    <row r="8299" spans="1:9">
      <c r="A8299" t="s">
        <v>4</v>
      </c>
      <c r="B8299" s="4" t="s">
        <v>5</v>
      </c>
      <c r="C8299" s="4" t="s">
        <v>10</v>
      </c>
      <c r="D8299" s="4" t="s">
        <v>10</v>
      </c>
      <c r="E8299" s="4" t="s">
        <v>10</v>
      </c>
    </row>
    <row r="8300" spans="1:9">
      <c r="A8300" t="n">
        <v>69721</v>
      </c>
      <c r="B8300" s="58" t="n">
        <v>61</v>
      </c>
      <c r="C8300" s="7" t="n">
        <v>61489</v>
      </c>
      <c r="D8300" s="7" t="n">
        <v>65533</v>
      </c>
      <c r="E8300" s="7" t="n">
        <v>0</v>
      </c>
    </row>
    <row r="8301" spans="1:9">
      <c r="A8301" t="s">
        <v>4</v>
      </c>
      <c r="B8301" s="4" t="s">
        <v>5</v>
      </c>
      <c r="C8301" s="4" t="s">
        <v>10</v>
      </c>
      <c r="D8301" s="4" t="s">
        <v>10</v>
      </c>
      <c r="E8301" s="4" t="s">
        <v>10</v>
      </c>
    </row>
    <row r="8302" spans="1:9">
      <c r="A8302" t="n">
        <v>69728</v>
      </c>
      <c r="B8302" s="58" t="n">
        <v>61</v>
      </c>
      <c r="C8302" s="7" t="n">
        <v>61490</v>
      </c>
      <c r="D8302" s="7" t="n">
        <v>65533</v>
      </c>
      <c r="E8302" s="7" t="n">
        <v>0</v>
      </c>
    </row>
    <row r="8303" spans="1:9">
      <c r="A8303" t="s">
        <v>4</v>
      </c>
      <c r="B8303" s="4" t="s">
        <v>5</v>
      </c>
      <c r="C8303" s="4" t="s">
        <v>10</v>
      </c>
      <c r="D8303" s="4" t="s">
        <v>10</v>
      </c>
      <c r="E8303" s="4" t="s">
        <v>10</v>
      </c>
    </row>
    <row r="8304" spans="1:9">
      <c r="A8304" t="n">
        <v>69735</v>
      </c>
      <c r="B8304" s="58" t="n">
        <v>61</v>
      </c>
      <c r="C8304" s="7" t="n">
        <v>7032</v>
      </c>
      <c r="D8304" s="7" t="n">
        <v>65533</v>
      </c>
      <c r="E8304" s="7" t="n">
        <v>0</v>
      </c>
    </row>
    <row r="8305" spans="1:9">
      <c r="A8305" t="s">
        <v>4</v>
      </c>
      <c r="B8305" s="4" t="s">
        <v>5</v>
      </c>
      <c r="C8305" s="4" t="s">
        <v>10</v>
      </c>
      <c r="D8305" s="4" t="s">
        <v>22</v>
      </c>
      <c r="E8305" s="4" t="s">
        <v>22</v>
      </c>
      <c r="F8305" s="4" t="s">
        <v>13</v>
      </c>
    </row>
    <row r="8306" spans="1:9">
      <c r="A8306" t="n">
        <v>69742</v>
      </c>
      <c r="B8306" s="70" t="n">
        <v>52</v>
      </c>
      <c r="C8306" s="7" t="n">
        <v>7032</v>
      </c>
      <c r="D8306" s="7" t="n">
        <v>0</v>
      </c>
      <c r="E8306" s="7" t="n">
        <v>0</v>
      </c>
      <c r="F8306" s="7" t="n">
        <v>0</v>
      </c>
    </row>
    <row r="8307" spans="1:9">
      <c r="A8307" t="s">
        <v>4</v>
      </c>
      <c r="B8307" s="4" t="s">
        <v>5</v>
      </c>
      <c r="C8307" s="4" t="s">
        <v>10</v>
      </c>
      <c r="D8307" s="4" t="s">
        <v>22</v>
      </c>
      <c r="E8307" s="4" t="s">
        <v>22</v>
      </c>
      <c r="F8307" s="4" t="s">
        <v>13</v>
      </c>
    </row>
    <row r="8308" spans="1:9">
      <c r="A8308" t="n">
        <v>69754</v>
      </c>
      <c r="B8308" s="70" t="n">
        <v>52</v>
      </c>
      <c r="C8308" s="7" t="n">
        <v>0</v>
      </c>
      <c r="D8308" s="7" t="n">
        <v>0</v>
      </c>
      <c r="E8308" s="7" t="n">
        <v>0</v>
      </c>
      <c r="F8308" s="7" t="n">
        <v>0</v>
      </c>
    </row>
    <row r="8309" spans="1:9">
      <c r="A8309" t="s">
        <v>4</v>
      </c>
      <c r="B8309" s="4" t="s">
        <v>5</v>
      </c>
      <c r="C8309" s="4" t="s">
        <v>13</v>
      </c>
      <c r="D8309" s="4" t="s">
        <v>10</v>
      </c>
    </row>
    <row r="8310" spans="1:9">
      <c r="A8310" t="n">
        <v>69766</v>
      </c>
      <c r="B8310" s="34" t="n">
        <v>58</v>
      </c>
      <c r="C8310" s="7" t="n">
        <v>255</v>
      </c>
      <c r="D8310" s="7" t="n">
        <v>0</v>
      </c>
    </row>
    <row r="8311" spans="1:9">
      <c r="A8311" t="s">
        <v>4</v>
      </c>
      <c r="B8311" s="4" t="s">
        <v>5</v>
      </c>
      <c r="C8311" s="4" t="s">
        <v>13</v>
      </c>
      <c r="D8311" s="4" t="s">
        <v>10</v>
      </c>
      <c r="E8311" s="4" t="s">
        <v>22</v>
      </c>
      <c r="F8311" s="4" t="s">
        <v>10</v>
      </c>
      <c r="G8311" s="4" t="s">
        <v>9</v>
      </c>
      <c r="H8311" s="4" t="s">
        <v>9</v>
      </c>
      <c r="I8311" s="4" t="s">
        <v>10</v>
      </c>
      <c r="J8311" s="4" t="s">
        <v>10</v>
      </c>
      <c r="K8311" s="4" t="s">
        <v>9</v>
      </c>
      <c r="L8311" s="4" t="s">
        <v>9</v>
      </c>
      <c r="M8311" s="4" t="s">
        <v>9</v>
      </c>
      <c r="N8311" s="4" t="s">
        <v>9</v>
      </c>
      <c r="O8311" s="4" t="s">
        <v>6</v>
      </c>
    </row>
    <row r="8312" spans="1:9">
      <c r="A8312" t="n">
        <v>69770</v>
      </c>
      <c r="B8312" s="59" t="n">
        <v>50</v>
      </c>
      <c r="C8312" s="7" t="n">
        <v>0</v>
      </c>
      <c r="D8312" s="7" t="n">
        <v>4433</v>
      </c>
      <c r="E8312" s="7" t="n">
        <v>1</v>
      </c>
      <c r="F8312" s="7" t="n">
        <v>1000</v>
      </c>
      <c r="G8312" s="7" t="n">
        <v>0</v>
      </c>
      <c r="H8312" s="7" t="n">
        <v>1065353216</v>
      </c>
      <c r="I8312" s="7" t="n">
        <v>0</v>
      </c>
      <c r="J8312" s="7" t="n">
        <v>65533</v>
      </c>
      <c r="K8312" s="7" t="n">
        <v>0</v>
      </c>
      <c r="L8312" s="7" t="n">
        <v>0</v>
      </c>
      <c r="M8312" s="7" t="n">
        <v>0</v>
      </c>
      <c r="N8312" s="7" t="n">
        <v>0</v>
      </c>
      <c r="O8312" s="7" t="s">
        <v>12</v>
      </c>
    </row>
    <row r="8313" spans="1:9">
      <c r="A8313" t="s">
        <v>4</v>
      </c>
      <c r="B8313" s="4" t="s">
        <v>5</v>
      </c>
      <c r="C8313" s="4" t="s">
        <v>13</v>
      </c>
      <c r="D8313" s="4" t="s">
        <v>10</v>
      </c>
      <c r="E8313" s="4" t="s">
        <v>10</v>
      </c>
      <c r="F8313" s="4" t="s">
        <v>10</v>
      </c>
      <c r="G8313" s="4" t="s">
        <v>10</v>
      </c>
      <c r="H8313" s="4" t="s">
        <v>10</v>
      </c>
      <c r="I8313" s="4" t="s">
        <v>6</v>
      </c>
      <c r="J8313" s="4" t="s">
        <v>22</v>
      </c>
      <c r="K8313" s="4" t="s">
        <v>22</v>
      </c>
      <c r="L8313" s="4" t="s">
        <v>22</v>
      </c>
      <c r="M8313" s="4" t="s">
        <v>9</v>
      </c>
      <c r="N8313" s="4" t="s">
        <v>9</v>
      </c>
      <c r="O8313" s="4" t="s">
        <v>22</v>
      </c>
      <c r="P8313" s="4" t="s">
        <v>22</v>
      </c>
      <c r="Q8313" s="4" t="s">
        <v>22</v>
      </c>
      <c r="R8313" s="4" t="s">
        <v>22</v>
      </c>
      <c r="S8313" s="4" t="s">
        <v>13</v>
      </c>
    </row>
    <row r="8314" spans="1:9">
      <c r="A8314" t="n">
        <v>69809</v>
      </c>
      <c r="B8314" s="11" t="n">
        <v>39</v>
      </c>
      <c r="C8314" s="7" t="n">
        <v>12</v>
      </c>
      <c r="D8314" s="7" t="n">
        <v>65533</v>
      </c>
      <c r="E8314" s="7" t="n">
        <v>205</v>
      </c>
      <c r="F8314" s="7" t="n">
        <v>0</v>
      </c>
      <c r="G8314" s="7" t="n">
        <v>65533</v>
      </c>
      <c r="H8314" s="7" t="n">
        <v>3</v>
      </c>
      <c r="I8314" s="7" t="s">
        <v>12</v>
      </c>
      <c r="J8314" s="7" t="n">
        <v>89</v>
      </c>
      <c r="K8314" s="7" t="n">
        <v>36.060001373291</v>
      </c>
      <c r="L8314" s="7" t="n">
        <v>-239</v>
      </c>
      <c r="M8314" s="7" t="n">
        <v>0</v>
      </c>
      <c r="N8314" s="7" t="n">
        <v>0</v>
      </c>
      <c r="O8314" s="7" t="n">
        <v>0</v>
      </c>
      <c r="P8314" s="7" t="n">
        <v>6</v>
      </c>
      <c r="Q8314" s="7" t="n">
        <v>6</v>
      </c>
      <c r="R8314" s="7" t="n">
        <v>6</v>
      </c>
      <c r="S8314" s="7" t="n">
        <v>108</v>
      </c>
    </row>
    <row r="8315" spans="1:9">
      <c r="A8315" t="s">
        <v>4</v>
      </c>
      <c r="B8315" s="4" t="s">
        <v>5</v>
      </c>
      <c r="C8315" s="4" t="s">
        <v>13</v>
      </c>
      <c r="D8315" s="4" t="s">
        <v>10</v>
      </c>
      <c r="E8315" s="4" t="s">
        <v>10</v>
      </c>
      <c r="F8315" s="4" t="s">
        <v>10</v>
      </c>
      <c r="G8315" s="4" t="s">
        <v>10</v>
      </c>
      <c r="H8315" s="4" t="s">
        <v>10</v>
      </c>
      <c r="I8315" s="4" t="s">
        <v>6</v>
      </c>
      <c r="J8315" s="4" t="s">
        <v>22</v>
      </c>
      <c r="K8315" s="4" t="s">
        <v>22</v>
      </c>
      <c r="L8315" s="4" t="s">
        <v>22</v>
      </c>
      <c r="M8315" s="4" t="s">
        <v>9</v>
      </c>
      <c r="N8315" s="4" t="s">
        <v>9</v>
      </c>
      <c r="O8315" s="4" t="s">
        <v>22</v>
      </c>
      <c r="P8315" s="4" t="s">
        <v>22</v>
      </c>
      <c r="Q8315" s="4" t="s">
        <v>22</v>
      </c>
      <c r="R8315" s="4" t="s">
        <v>22</v>
      </c>
      <c r="S8315" s="4" t="s">
        <v>13</v>
      </c>
    </row>
    <row r="8316" spans="1:9">
      <c r="A8316" t="n">
        <v>69859</v>
      </c>
      <c r="B8316" s="11" t="n">
        <v>39</v>
      </c>
      <c r="C8316" s="7" t="n">
        <v>12</v>
      </c>
      <c r="D8316" s="7" t="n">
        <v>65533</v>
      </c>
      <c r="E8316" s="7" t="n">
        <v>204</v>
      </c>
      <c r="F8316" s="7" t="n">
        <v>0</v>
      </c>
      <c r="G8316" s="7" t="n">
        <v>0</v>
      </c>
      <c r="H8316" s="7" t="n">
        <v>3</v>
      </c>
      <c r="I8316" s="7" t="s">
        <v>12</v>
      </c>
      <c r="J8316" s="7" t="n">
        <v>0</v>
      </c>
      <c r="K8316" s="7" t="n">
        <v>0.00999999977648258</v>
      </c>
      <c r="L8316" s="7" t="n">
        <v>0</v>
      </c>
      <c r="M8316" s="7" t="n">
        <v>0</v>
      </c>
      <c r="N8316" s="7" t="n">
        <v>0</v>
      </c>
      <c r="O8316" s="7" t="n">
        <v>0</v>
      </c>
      <c r="P8316" s="7" t="n">
        <v>1</v>
      </c>
      <c r="Q8316" s="7" t="n">
        <v>1</v>
      </c>
      <c r="R8316" s="7" t="n">
        <v>1</v>
      </c>
      <c r="S8316" s="7" t="n">
        <v>105</v>
      </c>
    </row>
    <row r="8317" spans="1:9">
      <c r="A8317" t="s">
        <v>4</v>
      </c>
      <c r="B8317" s="4" t="s">
        <v>5</v>
      </c>
      <c r="C8317" s="4" t="s">
        <v>13</v>
      </c>
      <c r="D8317" s="4" t="s">
        <v>10</v>
      </c>
      <c r="E8317" s="4" t="s">
        <v>10</v>
      </c>
      <c r="F8317" s="4" t="s">
        <v>10</v>
      </c>
      <c r="G8317" s="4" t="s">
        <v>10</v>
      </c>
      <c r="H8317" s="4" t="s">
        <v>10</v>
      </c>
      <c r="I8317" s="4" t="s">
        <v>6</v>
      </c>
      <c r="J8317" s="4" t="s">
        <v>22</v>
      </c>
      <c r="K8317" s="4" t="s">
        <v>22</v>
      </c>
      <c r="L8317" s="4" t="s">
        <v>22</v>
      </c>
      <c r="M8317" s="4" t="s">
        <v>9</v>
      </c>
      <c r="N8317" s="4" t="s">
        <v>9</v>
      </c>
      <c r="O8317" s="4" t="s">
        <v>22</v>
      </c>
      <c r="P8317" s="4" t="s">
        <v>22</v>
      </c>
      <c r="Q8317" s="4" t="s">
        <v>22</v>
      </c>
      <c r="R8317" s="4" t="s">
        <v>22</v>
      </c>
      <c r="S8317" s="4" t="s">
        <v>13</v>
      </c>
    </row>
    <row r="8318" spans="1:9">
      <c r="A8318" t="n">
        <v>69909</v>
      </c>
      <c r="B8318" s="11" t="n">
        <v>39</v>
      </c>
      <c r="C8318" s="7" t="n">
        <v>12</v>
      </c>
      <c r="D8318" s="7" t="n">
        <v>65533</v>
      </c>
      <c r="E8318" s="7" t="n">
        <v>204</v>
      </c>
      <c r="F8318" s="7" t="n">
        <v>0</v>
      </c>
      <c r="G8318" s="7" t="n">
        <v>61488</v>
      </c>
      <c r="H8318" s="7" t="n">
        <v>3</v>
      </c>
      <c r="I8318" s="7" t="s">
        <v>12</v>
      </c>
      <c r="J8318" s="7" t="n">
        <v>0</v>
      </c>
      <c r="K8318" s="7" t="n">
        <v>0.00999999977648258</v>
      </c>
      <c r="L8318" s="7" t="n">
        <v>0</v>
      </c>
      <c r="M8318" s="7" t="n">
        <v>0</v>
      </c>
      <c r="N8318" s="7" t="n">
        <v>0</v>
      </c>
      <c r="O8318" s="7" t="n">
        <v>0</v>
      </c>
      <c r="P8318" s="7" t="n">
        <v>1</v>
      </c>
      <c r="Q8318" s="7" t="n">
        <v>1</v>
      </c>
      <c r="R8318" s="7" t="n">
        <v>1</v>
      </c>
      <c r="S8318" s="7" t="n">
        <v>106</v>
      </c>
    </row>
    <row r="8319" spans="1:9">
      <c r="A8319" t="s">
        <v>4</v>
      </c>
      <c r="B8319" s="4" t="s">
        <v>5</v>
      </c>
      <c r="C8319" s="4" t="s">
        <v>13</v>
      </c>
      <c r="D8319" s="4" t="s">
        <v>10</v>
      </c>
      <c r="E8319" s="4" t="s">
        <v>10</v>
      </c>
      <c r="F8319" s="4" t="s">
        <v>10</v>
      </c>
      <c r="G8319" s="4" t="s">
        <v>10</v>
      </c>
      <c r="H8319" s="4" t="s">
        <v>10</v>
      </c>
      <c r="I8319" s="4" t="s">
        <v>6</v>
      </c>
      <c r="J8319" s="4" t="s">
        <v>22</v>
      </c>
      <c r="K8319" s="4" t="s">
        <v>22</v>
      </c>
      <c r="L8319" s="4" t="s">
        <v>22</v>
      </c>
      <c r="M8319" s="4" t="s">
        <v>9</v>
      </c>
      <c r="N8319" s="4" t="s">
        <v>9</v>
      </c>
      <c r="O8319" s="4" t="s">
        <v>22</v>
      </c>
      <c r="P8319" s="4" t="s">
        <v>22</v>
      </c>
      <c r="Q8319" s="4" t="s">
        <v>22</v>
      </c>
      <c r="R8319" s="4" t="s">
        <v>22</v>
      </c>
      <c r="S8319" s="4" t="s">
        <v>13</v>
      </c>
    </row>
    <row r="8320" spans="1:9">
      <c r="A8320" t="n">
        <v>69959</v>
      </c>
      <c r="B8320" s="11" t="n">
        <v>39</v>
      </c>
      <c r="C8320" s="7" t="n">
        <v>12</v>
      </c>
      <c r="D8320" s="7" t="n">
        <v>65533</v>
      </c>
      <c r="E8320" s="7" t="n">
        <v>204</v>
      </c>
      <c r="F8320" s="7" t="n">
        <v>0</v>
      </c>
      <c r="G8320" s="7" t="n">
        <v>7032</v>
      </c>
      <c r="H8320" s="7" t="n">
        <v>3</v>
      </c>
      <c r="I8320" s="7" t="s">
        <v>12</v>
      </c>
      <c r="J8320" s="7" t="n">
        <v>0</v>
      </c>
      <c r="K8320" s="7" t="n">
        <v>0.00999999977648258</v>
      </c>
      <c r="L8320" s="7" t="n">
        <v>0</v>
      </c>
      <c r="M8320" s="7" t="n">
        <v>0</v>
      </c>
      <c r="N8320" s="7" t="n">
        <v>0</v>
      </c>
      <c r="O8320" s="7" t="n">
        <v>0</v>
      </c>
      <c r="P8320" s="7" t="n">
        <v>0.5</v>
      </c>
      <c r="Q8320" s="7" t="n">
        <v>0.5</v>
      </c>
      <c r="R8320" s="7" t="n">
        <v>0.5</v>
      </c>
      <c r="S8320" s="7" t="n">
        <v>107</v>
      </c>
    </row>
    <row r="8321" spans="1:19">
      <c r="A8321" t="s">
        <v>4</v>
      </c>
      <c r="B8321" s="4" t="s">
        <v>5</v>
      </c>
      <c r="C8321" s="4" t="s">
        <v>13</v>
      </c>
      <c r="D8321" s="4" t="s">
        <v>10</v>
      </c>
      <c r="E8321" s="4" t="s">
        <v>10</v>
      </c>
      <c r="F8321" s="4" t="s">
        <v>10</v>
      </c>
      <c r="G8321" s="4" t="s">
        <v>10</v>
      </c>
      <c r="H8321" s="4" t="s">
        <v>10</v>
      </c>
      <c r="I8321" s="4" t="s">
        <v>6</v>
      </c>
      <c r="J8321" s="4" t="s">
        <v>22</v>
      </c>
      <c r="K8321" s="4" t="s">
        <v>22</v>
      </c>
      <c r="L8321" s="4" t="s">
        <v>22</v>
      </c>
      <c r="M8321" s="4" t="s">
        <v>9</v>
      </c>
      <c r="N8321" s="4" t="s">
        <v>9</v>
      </c>
      <c r="O8321" s="4" t="s">
        <v>22</v>
      </c>
      <c r="P8321" s="4" t="s">
        <v>22</v>
      </c>
      <c r="Q8321" s="4" t="s">
        <v>22</v>
      </c>
      <c r="R8321" s="4" t="s">
        <v>22</v>
      </c>
      <c r="S8321" s="4" t="s">
        <v>13</v>
      </c>
    </row>
    <row r="8322" spans="1:19">
      <c r="A8322" t="n">
        <v>70009</v>
      </c>
      <c r="B8322" s="11" t="n">
        <v>39</v>
      </c>
      <c r="C8322" s="7" t="n">
        <v>12</v>
      </c>
      <c r="D8322" s="7" t="n">
        <v>65533</v>
      </c>
      <c r="E8322" s="7" t="n">
        <v>204</v>
      </c>
      <c r="F8322" s="7" t="n">
        <v>0</v>
      </c>
      <c r="G8322" s="7" t="n">
        <v>61489</v>
      </c>
      <c r="H8322" s="7" t="n">
        <v>3</v>
      </c>
      <c r="I8322" s="7" t="s">
        <v>12</v>
      </c>
      <c r="J8322" s="7" t="n">
        <v>0</v>
      </c>
      <c r="K8322" s="7" t="n">
        <v>0.00999999977648258</v>
      </c>
      <c r="L8322" s="7" t="n">
        <v>0</v>
      </c>
      <c r="M8322" s="7" t="n">
        <v>0</v>
      </c>
      <c r="N8322" s="7" t="n">
        <v>0</v>
      </c>
      <c r="O8322" s="7" t="n">
        <v>0</v>
      </c>
      <c r="P8322" s="7" t="n">
        <v>1</v>
      </c>
      <c r="Q8322" s="7" t="n">
        <v>1</v>
      </c>
      <c r="R8322" s="7" t="n">
        <v>1</v>
      </c>
      <c r="S8322" s="7" t="n">
        <v>109</v>
      </c>
    </row>
    <row r="8323" spans="1:19">
      <c r="A8323" t="s">
        <v>4</v>
      </c>
      <c r="B8323" s="4" t="s">
        <v>5</v>
      </c>
      <c r="C8323" s="4" t="s">
        <v>13</v>
      </c>
      <c r="D8323" s="4" t="s">
        <v>10</v>
      </c>
      <c r="E8323" s="4" t="s">
        <v>10</v>
      </c>
      <c r="F8323" s="4" t="s">
        <v>10</v>
      </c>
      <c r="G8323" s="4" t="s">
        <v>10</v>
      </c>
      <c r="H8323" s="4" t="s">
        <v>10</v>
      </c>
      <c r="I8323" s="4" t="s">
        <v>6</v>
      </c>
      <c r="J8323" s="4" t="s">
        <v>22</v>
      </c>
      <c r="K8323" s="4" t="s">
        <v>22</v>
      </c>
      <c r="L8323" s="4" t="s">
        <v>22</v>
      </c>
      <c r="M8323" s="4" t="s">
        <v>9</v>
      </c>
      <c r="N8323" s="4" t="s">
        <v>9</v>
      </c>
      <c r="O8323" s="4" t="s">
        <v>22</v>
      </c>
      <c r="P8323" s="4" t="s">
        <v>22</v>
      </c>
      <c r="Q8323" s="4" t="s">
        <v>22</v>
      </c>
      <c r="R8323" s="4" t="s">
        <v>22</v>
      </c>
      <c r="S8323" s="4" t="s">
        <v>13</v>
      </c>
    </row>
    <row r="8324" spans="1:19">
      <c r="A8324" t="n">
        <v>70059</v>
      </c>
      <c r="B8324" s="11" t="n">
        <v>39</v>
      </c>
      <c r="C8324" s="7" t="n">
        <v>12</v>
      </c>
      <c r="D8324" s="7" t="n">
        <v>65533</v>
      </c>
      <c r="E8324" s="7" t="n">
        <v>204</v>
      </c>
      <c r="F8324" s="7" t="n">
        <v>0</v>
      </c>
      <c r="G8324" s="7" t="n">
        <v>61490</v>
      </c>
      <c r="H8324" s="7" t="n">
        <v>3</v>
      </c>
      <c r="I8324" s="7" t="s">
        <v>12</v>
      </c>
      <c r="J8324" s="7" t="n">
        <v>0</v>
      </c>
      <c r="K8324" s="7" t="n">
        <v>0.00999999977648258</v>
      </c>
      <c r="L8324" s="7" t="n">
        <v>0</v>
      </c>
      <c r="M8324" s="7" t="n">
        <v>0</v>
      </c>
      <c r="N8324" s="7" t="n">
        <v>0</v>
      </c>
      <c r="O8324" s="7" t="n">
        <v>0</v>
      </c>
      <c r="P8324" s="7" t="n">
        <v>1</v>
      </c>
      <c r="Q8324" s="7" t="n">
        <v>1</v>
      </c>
      <c r="R8324" s="7" t="n">
        <v>1</v>
      </c>
      <c r="S8324" s="7" t="n">
        <v>110</v>
      </c>
    </row>
    <row r="8325" spans="1:19">
      <c r="A8325" t="s">
        <v>4</v>
      </c>
      <c r="B8325" s="4" t="s">
        <v>5</v>
      </c>
      <c r="C8325" s="4" t="s">
        <v>13</v>
      </c>
      <c r="D8325" s="4" t="s">
        <v>10</v>
      </c>
    </row>
    <row r="8326" spans="1:19">
      <c r="A8326" t="n">
        <v>70109</v>
      </c>
      <c r="B8326" s="32" t="n">
        <v>45</v>
      </c>
      <c r="C8326" s="7" t="n">
        <v>7</v>
      </c>
      <c r="D8326" s="7" t="n">
        <v>255</v>
      </c>
    </row>
    <row r="8327" spans="1:19">
      <c r="A8327" t="s">
        <v>4</v>
      </c>
      <c r="B8327" s="4" t="s">
        <v>5</v>
      </c>
      <c r="C8327" s="4" t="s">
        <v>13</v>
      </c>
      <c r="D8327" s="4" t="s">
        <v>10</v>
      </c>
      <c r="E8327" s="4" t="s">
        <v>22</v>
      </c>
    </row>
    <row r="8328" spans="1:19">
      <c r="A8328" t="n">
        <v>70113</v>
      </c>
      <c r="B8328" s="34" t="n">
        <v>58</v>
      </c>
      <c r="C8328" s="7" t="n">
        <v>101</v>
      </c>
      <c r="D8328" s="7" t="n">
        <v>500</v>
      </c>
      <c r="E8328" s="7" t="n">
        <v>1</v>
      </c>
    </row>
    <row r="8329" spans="1:19">
      <c r="A8329" t="s">
        <v>4</v>
      </c>
      <c r="B8329" s="4" t="s">
        <v>5</v>
      </c>
      <c r="C8329" s="4" t="s">
        <v>13</v>
      </c>
      <c r="D8329" s="4" t="s">
        <v>10</v>
      </c>
    </row>
    <row r="8330" spans="1:19">
      <c r="A8330" t="n">
        <v>70121</v>
      </c>
      <c r="B8330" s="34" t="n">
        <v>58</v>
      </c>
      <c r="C8330" s="7" t="n">
        <v>254</v>
      </c>
      <c r="D8330" s="7" t="n">
        <v>0</v>
      </c>
    </row>
    <row r="8331" spans="1:19">
      <c r="A8331" t="s">
        <v>4</v>
      </c>
      <c r="B8331" s="4" t="s">
        <v>5</v>
      </c>
      <c r="C8331" s="4" t="s">
        <v>13</v>
      </c>
      <c r="D8331" s="4" t="s">
        <v>13</v>
      </c>
      <c r="E8331" s="4" t="s">
        <v>22</v>
      </c>
      <c r="F8331" s="4" t="s">
        <v>22</v>
      </c>
      <c r="G8331" s="4" t="s">
        <v>22</v>
      </c>
      <c r="H8331" s="4" t="s">
        <v>10</v>
      </c>
    </row>
    <row r="8332" spans="1:19">
      <c r="A8332" t="n">
        <v>70125</v>
      </c>
      <c r="B8332" s="32" t="n">
        <v>45</v>
      </c>
      <c r="C8332" s="7" t="n">
        <v>2</v>
      </c>
      <c r="D8332" s="7" t="n">
        <v>3</v>
      </c>
      <c r="E8332" s="7" t="n">
        <v>89</v>
      </c>
      <c r="F8332" s="7" t="n">
        <v>40.7000007629395</v>
      </c>
      <c r="G8332" s="7" t="n">
        <v>-237.850006103516</v>
      </c>
      <c r="H8332" s="7" t="n">
        <v>0</v>
      </c>
    </row>
    <row r="8333" spans="1:19">
      <c r="A8333" t="s">
        <v>4</v>
      </c>
      <c r="B8333" s="4" t="s">
        <v>5</v>
      </c>
      <c r="C8333" s="4" t="s">
        <v>13</v>
      </c>
      <c r="D8333" s="4" t="s">
        <v>13</v>
      </c>
      <c r="E8333" s="4" t="s">
        <v>22</v>
      </c>
      <c r="F8333" s="4" t="s">
        <v>22</v>
      </c>
      <c r="G8333" s="4" t="s">
        <v>22</v>
      </c>
      <c r="H8333" s="4" t="s">
        <v>10</v>
      </c>
      <c r="I8333" s="4" t="s">
        <v>13</v>
      </c>
    </row>
    <row r="8334" spans="1:19">
      <c r="A8334" t="n">
        <v>70142</v>
      </c>
      <c r="B8334" s="32" t="n">
        <v>45</v>
      </c>
      <c r="C8334" s="7" t="n">
        <v>4</v>
      </c>
      <c r="D8334" s="7" t="n">
        <v>3</v>
      </c>
      <c r="E8334" s="7" t="n">
        <v>52</v>
      </c>
      <c r="F8334" s="7" t="n">
        <v>0</v>
      </c>
      <c r="G8334" s="7" t="n">
        <v>0</v>
      </c>
      <c r="H8334" s="7" t="n">
        <v>0</v>
      </c>
      <c r="I8334" s="7" t="n">
        <v>0</v>
      </c>
    </row>
    <row r="8335" spans="1:19">
      <c r="A8335" t="s">
        <v>4</v>
      </c>
      <c r="B8335" s="4" t="s">
        <v>5</v>
      </c>
      <c r="C8335" s="4" t="s">
        <v>13</v>
      </c>
      <c r="D8335" s="4" t="s">
        <v>13</v>
      </c>
      <c r="E8335" s="4" t="s">
        <v>22</v>
      </c>
      <c r="F8335" s="4" t="s">
        <v>10</v>
      </c>
    </row>
    <row r="8336" spans="1:19">
      <c r="A8336" t="n">
        <v>70160</v>
      </c>
      <c r="B8336" s="32" t="n">
        <v>45</v>
      </c>
      <c r="C8336" s="7" t="n">
        <v>5</v>
      </c>
      <c r="D8336" s="7" t="n">
        <v>3</v>
      </c>
      <c r="E8336" s="7" t="n">
        <v>7</v>
      </c>
      <c r="F8336" s="7" t="n">
        <v>0</v>
      </c>
    </row>
    <row r="8337" spans="1:19">
      <c r="A8337" t="s">
        <v>4</v>
      </c>
      <c r="B8337" s="4" t="s">
        <v>5</v>
      </c>
      <c r="C8337" s="4" t="s">
        <v>13</v>
      </c>
      <c r="D8337" s="4" t="s">
        <v>13</v>
      </c>
      <c r="E8337" s="4" t="s">
        <v>22</v>
      </c>
      <c r="F8337" s="4" t="s">
        <v>10</v>
      </c>
    </row>
    <row r="8338" spans="1:19">
      <c r="A8338" t="n">
        <v>70169</v>
      </c>
      <c r="B8338" s="32" t="n">
        <v>45</v>
      </c>
      <c r="C8338" s="7" t="n">
        <v>11</v>
      </c>
      <c r="D8338" s="7" t="n">
        <v>3</v>
      </c>
      <c r="E8338" s="7" t="n">
        <v>34.2000007629395</v>
      </c>
      <c r="F8338" s="7" t="n">
        <v>0</v>
      </c>
    </row>
    <row r="8339" spans="1:19">
      <c r="A8339" t="s">
        <v>4</v>
      </c>
      <c r="B8339" s="4" t="s">
        <v>5</v>
      </c>
      <c r="C8339" s="4" t="s">
        <v>13</v>
      </c>
      <c r="D8339" s="4" t="s">
        <v>10</v>
      </c>
    </row>
    <row r="8340" spans="1:19">
      <c r="A8340" t="n">
        <v>70178</v>
      </c>
      <c r="B8340" s="34" t="n">
        <v>58</v>
      </c>
      <c r="C8340" s="7" t="n">
        <v>255</v>
      </c>
      <c r="D8340" s="7" t="n">
        <v>0</v>
      </c>
    </row>
    <row r="8341" spans="1:19">
      <c r="A8341" t="s">
        <v>4</v>
      </c>
      <c r="B8341" s="4" t="s">
        <v>5</v>
      </c>
      <c r="C8341" s="4" t="s">
        <v>10</v>
      </c>
      <c r="D8341" s="4" t="s">
        <v>13</v>
      </c>
      <c r="E8341" s="4" t="s">
        <v>6</v>
      </c>
      <c r="F8341" s="4" t="s">
        <v>22</v>
      </c>
      <c r="G8341" s="4" t="s">
        <v>22</v>
      </c>
      <c r="H8341" s="4" t="s">
        <v>22</v>
      </c>
    </row>
    <row r="8342" spans="1:19">
      <c r="A8342" t="n">
        <v>70182</v>
      </c>
      <c r="B8342" s="47" t="n">
        <v>48</v>
      </c>
      <c r="C8342" s="7" t="n">
        <v>7033</v>
      </c>
      <c r="D8342" s="7" t="n">
        <v>0</v>
      </c>
      <c r="E8342" s="7" t="s">
        <v>390</v>
      </c>
      <c r="F8342" s="7" t="n">
        <v>-1</v>
      </c>
      <c r="G8342" s="7" t="n">
        <v>1</v>
      </c>
      <c r="H8342" s="7" t="n">
        <v>0</v>
      </c>
    </row>
    <row r="8343" spans="1:19">
      <c r="A8343" t="s">
        <v>4</v>
      </c>
      <c r="B8343" s="4" t="s">
        <v>5</v>
      </c>
      <c r="C8343" s="4" t="s">
        <v>10</v>
      </c>
    </row>
    <row r="8344" spans="1:19">
      <c r="A8344" t="n">
        <v>70209</v>
      </c>
      <c r="B8344" s="30" t="n">
        <v>16</v>
      </c>
      <c r="C8344" s="7" t="n">
        <v>1000</v>
      </c>
    </row>
    <row r="8345" spans="1:19">
      <c r="A8345" t="s">
        <v>4</v>
      </c>
      <c r="B8345" s="4" t="s">
        <v>5</v>
      </c>
      <c r="C8345" s="4" t="s">
        <v>13</v>
      </c>
      <c r="D8345" s="4" t="s">
        <v>10</v>
      </c>
      <c r="E8345" s="4" t="s">
        <v>13</v>
      </c>
    </row>
    <row r="8346" spans="1:19">
      <c r="A8346" t="n">
        <v>70212</v>
      </c>
      <c r="B8346" s="11" t="n">
        <v>39</v>
      </c>
      <c r="C8346" s="7" t="n">
        <v>14</v>
      </c>
      <c r="D8346" s="7" t="n">
        <v>65533</v>
      </c>
      <c r="E8346" s="7" t="n">
        <v>108</v>
      </c>
    </row>
    <row r="8347" spans="1:19">
      <c r="A8347" t="s">
        <v>4</v>
      </c>
      <c r="B8347" s="4" t="s">
        <v>5</v>
      </c>
      <c r="C8347" s="4" t="s">
        <v>13</v>
      </c>
      <c r="D8347" s="4" t="s">
        <v>13</v>
      </c>
      <c r="E8347" s="4" t="s">
        <v>22</v>
      </c>
      <c r="F8347" s="4" t="s">
        <v>22</v>
      </c>
      <c r="G8347" s="4" t="s">
        <v>22</v>
      </c>
      <c r="H8347" s="4" t="s">
        <v>10</v>
      </c>
    </row>
    <row r="8348" spans="1:19">
      <c r="A8348" t="n">
        <v>70217</v>
      </c>
      <c r="B8348" s="32" t="n">
        <v>45</v>
      </c>
      <c r="C8348" s="7" t="n">
        <v>2</v>
      </c>
      <c r="D8348" s="7" t="n">
        <v>3</v>
      </c>
      <c r="E8348" s="7" t="n">
        <v>89</v>
      </c>
      <c r="F8348" s="7" t="n">
        <v>41.4000015258789</v>
      </c>
      <c r="G8348" s="7" t="n">
        <v>-235.850006103516</v>
      </c>
      <c r="H8348" s="7" t="n">
        <v>2000</v>
      </c>
    </row>
    <row r="8349" spans="1:19">
      <c r="A8349" t="s">
        <v>4</v>
      </c>
      <c r="B8349" s="4" t="s">
        <v>5</v>
      </c>
      <c r="C8349" s="4" t="s">
        <v>13</v>
      </c>
      <c r="D8349" s="4" t="s">
        <v>13</v>
      </c>
      <c r="E8349" s="4" t="s">
        <v>22</v>
      </c>
      <c r="F8349" s="4" t="s">
        <v>22</v>
      </c>
      <c r="G8349" s="4" t="s">
        <v>22</v>
      </c>
      <c r="H8349" s="4" t="s">
        <v>10</v>
      </c>
      <c r="I8349" s="4" t="s">
        <v>13</v>
      </c>
    </row>
    <row r="8350" spans="1:19">
      <c r="A8350" t="n">
        <v>70234</v>
      </c>
      <c r="B8350" s="32" t="n">
        <v>45</v>
      </c>
      <c r="C8350" s="7" t="n">
        <v>4</v>
      </c>
      <c r="D8350" s="7" t="n">
        <v>3</v>
      </c>
      <c r="E8350" s="7" t="n">
        <v>42</v>
      </c>
      <c r="F8350" s="7" t="n">
        <v>0</v>
      </c>
      <c r="G8350" s="7" t="n">
        <v>0</v>
      </c>
      <c r="H8350" s="7" t="n">
        <v>2000</v>
      </c>
      <c r="I8350" s="7" t="n">
        <v>0</v>
      </c>
    </row>
    <row r="8351" spans="1:19">
      <c r="A8351" t="s">
        <v>4</v>
      </c>
      <c r="B8351" s="4" t="s">
        <v>5</v>
      </c>
      <c r="C8351" s="4" t="s">
        <v>13</v>
      </c>
      <c r="D8351" s="4" t="s">
        <v>13</v>
      </c>
      <c r="E8351" s="4" t="s">
        <v>22</v>
      </c>
      <c r="F8351" s="4" t="s">
        <v>10</v>
      </c>
    </row>
    <row r="8352" spans="1:19">
      <c r="A8352" t="n">
        <v>70252</v>
      </c>
      <c r="B8352" s="32" t="n">
        <v>45</v>
      </c>
      <c r="C8352" s="7" t="n">
        <v>5</v>
      </c>
      <c r="D8352" s="7" t="n">
        <v>3</v>
      </c>
      <c r="E8352" s="7" t="n">
        <v>15</v>
      </c>
      <c r="F8352" s="7" t="n">
        <v>2000</v>
      </c>
    </row>
    <row r="8353" spans="1:9">
      <c r="A8353" t="s">
        <v>4</v>
      </c>
      <c r="B8353" s="4" t="s">
        <v>5</v>
      </c>
      <c r="C8353" s="4" t="s">
        <v>13</v>
      </c>
      <c r="D8353" s="4" t="s">
        <v>10</v>
      </c>
      <c r="E8353" s="4" t="s">
        <v>13</v>
      </c>
    </row>
    <row r="8354" spans="1:9">
      <c r="A8354" t="n">
        <v>70261</v>
      </c>
      <c r="B8354" s="11" t="n">
        <v>39</v>
      </c>
      <c r="C8354" s="7" t="n">
        <v>14</v>
      </c>
      <c r="D8354" s="7" t="n">
        <v>65533</v>
      </c>
      <c r="E8354" s="7" t="n">
        <v>104</v>
      </c>
    </row>
    <row r="8355" spans="1:9">
      <c r="A8355" t="s">
        <v>4</v>
      </c>
      <c r="B8355" s="4" t="s">
        <v>5</v>
      </c>
      <c r="C8355" s="4" t="s">
        <v>13</v>
      </c>
      <c r="D8355" s="4" t="s">
        <v>10</v>
      </c>
      <c r="E8355" s="4" t="s">
        <v>10</v>
      </c>
      <c r="F8355" s="4" t="s">
        <v>10</v>
      </c>
      <c r="G8355" s="4" t="s">
        <v>10</v>
      </c>
      <c r="H8355" s="4" t="s">
        <v>10</v>
      </c>
      <c r="I8355" s="4" t="s">
        <v>6</v>
      </c>
      <c r="J8355" s="4" t="s">
        <v>22</v>
      </c>
      <c r="K8355" s="4" t="s">
        <v>22</v>
      </c>
      <c r="L8355" s="4" t="s">
        <v>22</v>
      </c>
      <c r="M8355" s="4" t="s">
        <v>9</v>
      </c>
      <c r="N8355" s="4" t="s">
        <v>9</v>
      </c>
      <c r="O8355" s="4" t="s">
        <v>22</v>
      </c>
      <c r="P8355" s="4" t="s">
        <v>22</v>
      </c>
      <c r="Q8355" s="4" t="s">
        <v>22</v>
      </c>
      <c r="R8355" s="4" t="s">
        <v>22</v>
      </c>
      <c r="S8355" s="4" t="s">
        <v>13</v>
      </c>
    </row>
    <row r="8356" spans="1:9">
      <c r="A8356" t="n">
        <v>70266</v>
      </c>
      <c r="B8356" s="11" t="n">
        <v>39</v>
      </c>
      <c r="C8356" s="7" t="n">
        <v>12</v>
      </c>
      <c r="D8356" s="7" t="n">
        <v>65533</v>
      </c>
      <c r="E8356" s="7" t="n">
        <v>206</v>
      </c>
      <c r="F8356" s="7" t="n">
        <v>0</v>
      </c>
      <c r="G8356" s="7" t="n">
        <v>7033</v>
      </c>
      <c r="H8356" s="7" t="n">
        <v>3</v>
      </c>
      <c r="I8356" s="7" t="s">
        <v>12</v>
      </c>
      <c r="J8356" s="7" t="n">
        <v>0</v>
      </c>
      <c r="K8356" s="7" t="n">
        <v>0.00999999977648258</v>
      </c>
      <c r="L8356" s="7" t="n">
        <v>0</v>
      </c>
      <c r="M8356" s="7" t="n">
        <v>0</v>
      </c>
      <c r="N8356" s="7" t="n">
        <v>0</v>
      </c>
      <c r="O8356" s="7" t="n">
        <v>0</v>
      </c>
      <c r="P8356" s="7" t="n">
        <v>4</v>
      </c>
      <c r="Q8356" s="7" t="n">
        <v>4</v>
      </c>
      <c r="R8356" s="7" t="n">
        <v>4</v>
      </c>
      <c r="S8356" s="7" t="n">
        <v>255</v>
      </c>
    </row>
    <row r="8357" spans="1:9">
      <c r="A8357" t="s">
        <v>4</v>
      </c>
      <c r="B8357" s="4" t="s">
        <v>5</v>
      </c>
      <c r="C8357" s="4" t="s">
        <v>10</v>
      </c>
      <c r="D8357" s="4" t="s">
        <v>9</v>
      </c>
      <c r="E8357" s="4" t="s">
        <v>9</v>
      </c>
      <c r="F8357" s="4" t="s">
        <v>9</v>
      </c>
      <c r="G8357" s="4" t="s">
        <v>9</v>
      </c>
      <c r="H8357" s="4" t="s">
        <v>10</v>
      </c>
      <c r="I8357" s="4" t="s">
        <v>13</v>
      </c>
    </row>
    <row r="8358" spans="1:9">
      <c r="A8358" t="n">
        <v>70316</v>
      </c>
      <c r="B8358" s="72" t="n">
        <v>66</v>
      </c>
      <c r="C8358" s="7" t="n">
        <v>7033</v>
      </c>
      <c r="D8358" s="7" t="n">
        <v>1065353216</v>
      </c>
      <c r="E8358" s="7" t="n">
        <v>1065353216</v>
      </c>
      <c r="F8358" s="7" t="n">
        <v>1065353216</v>
      </c>
      <c r="G8358" s="7" t="n">
        <v>0</v>
      </c>
      <c r="H8358" s="7" t="n">
        <v>500</v>
      </c>
      <c r="I8358" s="7" t="n">
        <v>3</v>
      </c>
    </row>
    <row r="8359" spans="1:9">
      <c r="A8359" t="s">
        <v>4</v>
      </c>
      <c r="B8359" s="4" t="s">
        <v>5</v>
      </c>
      <c r="C8359" s="4" t="s">
        <v>10</v>
      </c>
    </row>
    <row r="8360" spans="1:9">
      <c r="A8360" t="n">
        <v>70338</v>
      </c>
      <c r="B8360" s="30" t="n">
        <v>16</v>
      </c>
      <c r="C8360" s="7" t="n">
        <v>250</v>
      </c>
    </row>
    <row r="8361" spans="1:9">
      <c r="A8361" t="s">
        <v>4</v>
      </c>
      <c r="B8361" s="4" t="s">
        <v>5</v>
      </c>
      <c r="C8361" s="4" t="s">
        <v>13</v>
      </c>
      <c r="D8361" s="4" t="s">
        <v>10</v>
      </c>
      <c r="E8361" s="4" t="s">
        <v>13</v>
      </c>
    </row>
    <row r="8362" spans="1:9">
      <c r="A8362" t="n">
        <v>70341</v>
      </c>
      <c r="B8362" s="11" t="n">
        <v>39</v>
      </c>
      <c r="C8362" s="7" t="n">
        <v>14</v>
      </c>
      <c r="D8362" s="7" t="n">
        <v>65533</v>
      </c>
      <c r="E8362" s="7" t="n">
        <v>105</v>
      </c>
    </row>
    <row r="8363" spans="1:9">
      <c r="A8363" t="s">
        <v>4</v>
      </c>
      <c r="B8363" s="4" t="s">
        <v>5</v>
      </c>
      <c r="C8363" s="4" t="s">
        <v>13</v>
      </c>
      <c r="D8363" s="4" t="s">
        <v>10</v>
      </c>
      <c r="E8363" s="4" t="s">
        <v>10</v>
      </c>
      <c r="F8363" s="4" t="s">
        <v>10</v>
      </c>
      <c r="G8363" s="4" t="s">
        <v>10</v>
      </c>
      <c r="H8363" s="4" t="s">
        <v>10</v>
      </c>
      <c r="I8363" s="4" t="s">
        <v>6</v>
      </c>
      <c r="J8363" s="4" t="s">
        <v>22</v>
      </c>
      <c r="K8363" s="4" t="s">
        <v>22</v>
      </c>
      <c r="L8363" s="4" t="s">
        <v>22</v>
      </c>
      <c r="M8363" s="4" t="s">
        <v>9</v>
      </c>
      <c r="N8363" s="4" t="s">
        <v>9</v>
      </c>
      <c r="O8363" s="4" t="s">
        <v>22</v>
      </c>
      <c r="P8363" s="4" t="s">
        <v>22</v>
      </c>
      <c r="Q8363" s="4" t="s">
        <v>22</v>
      </c>
      <c r="R8363" s="4" t="s">
        <v>22</v>
      </c>
      <c r="S8363" s="4" t="s">
        <v>13</v>
      </c>
    </row>
    <row r="8364" spans="1:9">
      <c r="A8364" t="n">
        <v>70346</v>
      </c>
      <c r="B8364" s="11" t="n">
        <v>39</v>
      </c>
      <c r="C8364" s="7" t="n">
        <v>12</v>
      </c>
      <c r="D8364" s="7" t="n">
        <v>65533</v>
      </c>
      <c r="E8364" s="7" t="n">
        <v>206</v>
      </c>
      <c r="F8364" s="7" t="n">
        <v>0</v>
      </c>
      <c r="G8364" s="7" t="n">
        <v>0</v>
      </c>
      <c r="H8364" s="7" t="n">
        <v>3</v>
      </c>
      <c r="I8364" s="7" t="s">
        <v>12</v>
      </c>
      <c r="J8364" s="7" t="n">
        <v>0</v>
      </c>
      <c r="K8364" s="7" t="n">
        <v>0.00999999977648258</v>
      </c>
      <c r="L8364" s="7" t="n">
        <v>0</v>
      </c>
      <c r="M8364" s="7" t="n">
        <v>0</v>
      </c>
      <c r="N8364" s="7" t="n">
        <v>0</v>
      </c>
      <c r="O8364" s="7" t="n">
        <v>0</v>
      </c>
      <c r="P8364" s="7" t="n">
        <v>1</v>
      </c>
      <c r="Q8364" s="7" t="n">
        <v>1</v>
      </c>
      <c r="R8364" s="7" t="n">
        <v>1</v>
      </c>
      <c r="S8364" s="7" t="n">
        <v>255</v>
      </c>
    </row>
    <row r="8365" spans="1:9">
      <c r="A8365" t="s">
        <v>4</v>
      </c>
      <c r="B8365" s="4" t="s">
        <v>5</v>
      </c>
      <c r="C8365" s="4" t="s">
        <v>10</v>
      </c>
      <c r="D8365" s="4" t="s">
        <v>9</v>
      </c>
      <c r="E8365" s="4" t="s">
        <v>9</v>
      </c>
      <c r="F8365" s="4" t="s">
        <v>9</v>
      </c>
      <c r="G8365" s="4" t="s">
        <v>9</v>
      </c>
      <c r="H8365" s="4" t="s">
        <v>10</v>
      </c>
      <c r="I8365" s="4" t="s">
        <v>13</v>
      </c>
    </row>
    <row r="8366" spans="1:9">
      <c r="A8366" t="n">
        <v>70396</v>
      </c>
      <c r="B8366" s="72" t="n">
        <v>66</v>
      </c>
      <c r="C8366" s="7" t="n">
        <v>0</v>
      </c>
      <c r="D8366" s="7" t="n">
        <v>1065353216</v>
      </c>
      <c r="E8366" s="7" t="n">
        <v>1065353216</v>
      </c>
      <c r="F8366" s="7" t="n">
        <v>1065353216</v>
      </c>
      <c r="G8366" s="7" t="n">
        <v>0</v>
      </c>
      <c r="H8366" s="7" t="n">
        <v>500</v>
      </c>
      <c r="I8366" s="7" t="n">
        <v>3</v>
      </c>
    </row>
    <row r="8367" spans="1:9">
      <c r="A8367" t="s">
        <v>4</v>
      </c>
      <c r="B8367" s="4" t="s">
        <v>5</v>
      </c>
      <c r="C8367" s="4" t="s">
        <v>10</v>
      </c>
    </row>
    <row r="8368" spans="1:9">
      <c r="A8368" t="n">
        <v>70418</v>
      </c>
      <c r="B8368" s="30" t="n">
        <v>16</v>
      </c>
      <c r="C8368" s="7" t="n">
        <v>150</v>
      </c>
    </row>
    <row r="8369" spans="1:19">
      <c r="A8369" t="s">
        <v>4</v>
      </c>
      <c r="B8369" s="4" t="s">
        <v>5</v>
      </c>
      <c r="C8369" s="4" t="s">
        <v>13</v>
      </c>
      <c r="D8369" s="4" t="s">
        <v>10</v>
      </c>
      <c r="E8369" s="4" t="s">
        <v>13</v>
      </c>
    </row>
    <row r="8370" spans="1:19">
      <c r="A8370" t="n">
        <v>70421</v>
      </c>
      <c r="B8370" s="11" t="n">
        <v>39</v>
      </c>
      <c r="C8370" s="7" t="n">
        <v>14</v>
      </c>
      <c r="D8370" s="7" t="n">
        <v>65533</v>
      </c>
      <c r="E8370" s="7" t="n">
        <v>106</v>
      </c>
    </row>
    <row r="8371" spans="1:19">
      <c r="A8371" t="s">
        <v>4</v>
      </c>
      <c r="B8371" s="4" t="s">
        <v>5</v>
      </c>
      <c r="C8371" s="4" t="s">
        <v>13</v>
      </c>
      <c r="D8371" s="4" t="s">
        <v>10</v>
      </c>
      <c r="E8371" s="4" t="s">
        <v>10</v>
      </c>
      <c r="F8371" s="4" t="s">
        <v>10</v>
      </c>
      <c r="G8371" s="4" t="s">
        <v>10</v>
      </c>
      <c r="H8371" s="4" t="s">
        <v>10</v>
      </c>
      <c r="I8371" s="4" t="s">
        <v>6</v>
      </c>
      <c r="J8371" s="4" t="s">
        <v>22</v>
      </c>
      <c r="K8371" s="4" t="s">
        <v>22</v>
      </c>
      <c r="L8371" s="4" t="s">
        <v>22</v>
      </c>
      <c r="M8371" s="4" t="s">
        <v>9</v>
      </c>
      <c r="N8371" s="4" t="s">
        <v>9</v>
      </c>
      <c r="O8371" s="4" t="s">
        <v>22</v>
      </c>
      <c r="P8371" s="4" t="s">
        <v>22</v>
      </c>
      <c r="Q8371" s="4" t="s">
        <v>22</v>
      </c>
      <c r="R8371" s="4" t="s">
        <v>22</v>
      </c>
      <c r="S8371" s="4" t="s">
        <v>13</v>
      </c>
    </row>
    <row r="8372" spans="1:19">
      <c r="A8372" t="n">
        <v>70426</v>
      </c>
      <c r="B8372" s="11" t="n">
        <v>39</v>
      </c>
      <c r="C8372" s="7" t="n">
        <v>12</v>
      </c>
      <c r="D8372" s="7" t="n">
        <v>65533</v>
      </c>
      <c r="E8372" s="7" t="n">
        <v>206</v>
      </c>
      <c r="F8372" s="7" t="n">
        <v>0</v>
      </c>
      <c r="G8372" s="7" t="n">
        <v>61488</v>
      </c>
      <c r="H8372" s="7" t="n">
        <v>3</v>
      </c>
      <c r="I8372" s="7" t="s">
        <v>12</v>
      </c>
      <c r="J8372" s="7" t="n">
        <v>0</v>
      </c>
      <c r="K8372" s="7" t="n">
        <v>0.00999999977648258</v>
      </c>
      <c r="L8372" s="7" t="n">
        <v>0</v>
      </c>
      <c r="M8372" s="7" t="n">
        <v>0</v>
      </c>
      <c r="N8372" s="7" t="n">
        <v>0</v>
      </c>
      <c r="O8372" s="7" t="n">
        <v>0</v>
      </c>
      <c r="P8372" s="7" t="n">
        <v>1</v>
      </c>
      <c r="Q8372" s="7" t="n">
        <v>1</v>
      </c>
      <c r="R8372" s="7" t="n">
        <v>1</v>
      </c>
      <c r="S8372" s="7" t="n">
        <v>255</v>
      </c>
    </row>
    <row r="8373" spans="1:19">
      <c r="A8373" t="s">
        <v>4</v>
      </c>
      <c r="B8373" s="4" t="s">
        <v>5</v>
      </c>
      <c r="C8373" s="4" t="s">
        <v>10</v>
      </c>
      <c r="D8373" s="4" t="s">
        <v>9</v>
      </c>
      <c r="E8373" s="4" t="s">
        <v>9</v>
      </c>
      <c r="F8373" s="4" t="s">
        <v>9</v>
      </c>
      <c r="G8373" s="4" t="s">
        <v>9</v>
      </c>
      <c r="H8373" s="4" t="s">
        <v>10</v>
      </c>
      <c r="I8373" s="4" t="s">
        <v>13</v>
      </c>
    </row>
    <row r="8374" spans="1:19">
      <c r="A8374" t="n">
        <v>70476</v>
      </c>
      <c r="B8374" s="72" t="n">
        <v>66</v>
      </c>
      <c r="C8374" s="7" t="n">
        <v>61488</v>
      </c>
      <c r="D8374" s="7" t="n">
        <v>1065353216</v>
      </c>
      <c r="E8374" s="7" t="n">
        <v>1065353216</v>
      </c>
      <c r="F8374" s="7" t="n">
        <v>1065353216</v>
      </c>
      <c r="G8374" s="7" t="n">
        <v>0</v>
      </c>
      <c r="H8374" s="7" t="n">
        <v>500</v>
      </c>
      <c r="I8374" s="7" t="n">
        <v>3</v>
      </c>
    </row>
    <row r="8375" spans="1:19">
      <c r="A8375" t="s">
        <v>4</v>
      </c>
      <c r="B8375" s="4" t="s">
        <v>5</v>
      </c>
      <c r="C8375" s="4" t="s">
        <v>10</v>
      </c>
    </row>
    <row r="8376" spans="1:19">
      <c r="A8376" t="n">
        <v>70498</v>
      </c>
      <c r="B8376" s="30" t="n">
        <v>16</v>
      </c>
      <c r="C8376" s="7" t="n">
        <v>150</v>
      </c>
    </row>
    <row r="8377" spans="1:19">
      <c r="A8377" t="s">
        <v>4</v>
      </c>
      <c r="B8377" s="4" t="s">
        <v>5</v>
      </c>
      <c r="C8377" s="4" t="s">
        <v>13</v>
      </c>
      <c r="D8377" s="4" t="s">
        <v>10</v>
      </c>
      <c r="E8377" s="4" t="s">
        <v>13</v>
      </c>
    </row>
    <row r="8378" spans="1:19">
      <c r="A8378" t="n">
        <v>70501</v>
      </c>
      <c r="B8378" s="11" t="n">
        <v>39</v>
      </c>
      <c r="C8378" s="7" t="n">
        <v>14</v>
      </c>
      <c r="D8378" s="7" t="n">
        <v>65533</v>
      </c>
      <c r="E8378" s="7" t="n">
        <v>109</v>
      </c>
    </row>
    <row r="8379" spans="1:19">
      <c r="A8379" t="s">
        <v>4</v>
      </c>
      <c r="B8379" s="4" t="s">
        <v>5</v>
      </c>
      <c r="C8379" s="4" t="s">
        <v>13</v>
      </c>
      <c r="D8379" s="4" t="s">
        <v>10</v>
      </c>
      <c r="E8379" s="4" t="s">
        <v>10</v>
      </c>
      <c r="F8379" s="4" t="s">
        <v>10</v>
      </c>
      <c r="G8379" s="4" t="s">
        <v>10</v>
      </c>
      <c r="H8379" s="4" t="s">
        <v>10</v>
      </c>
      <c r="I8379" s="4" t="s">
        <v>6</v>
      </c>
      <c r="J8379" s="4" t="s">
        <v>22</v>
      </c>
      <c r="K8379" s="4" t="s">
        <v>22</v>
      </c>
      <c r="L8379" s="4" t="s">
        <v>22</v>
      </c>
      <c r="M8379" s="4" t="s">
        <v>9</v>
      </c>
      <c r="N8379" s="4" t="s">
        <v>9</v>
      </c>
      <c r="O8379" s="4" t="s">
        <v>22</v>
      </c>
      <c r="P8379" s="4" t="s">
        <v>22</v>
      </c>
      <c r="Q8379" s="4" t="s">
        <v>22</v>
      </c>
      <c r="R8379" s="4" t="s">
        <v>22</v>
      </c>
      <c r="S8379" s="4" t="s">
        <v>13</v>
      </c>
    </row>
    <row r="8380" spans="1:19">
      <c r="A8380" t="n">
        <v>70506</v>
      </c>
      <c r="B8380" s="11" t="n">
        <v>39</v>
      </c>
      <c r="C8380" s="7" t="n">
        <v>12</v>
      </c>
      <c r="D8380" s="7" t="n">
        <v>65533</v>
      </c>
      <c r="E8380" s="7" t="n">
        <v>206</v>
      </c>
      <c r="F8380" s="7" t="n">
        <v>0</v>
      </c>
      <c r="G8380" s="7" t="n">
        <v>61489</v>
      </c>
      <c r="H8380" s="7" t="n">
        <v>3</v>
      </c>
      <c r="I8380" s="7" t="s">
        <v>12</v>
      </c>
      <c r="J8380" s="7" t="n">
        <v>0</v>
      </c>
      <c r="K8380" s="7" t="n">
        <v>0.00999999977648258</v>
      </c>
      <c r="L8380" s="7" t="n">
        <v>0</v>
      </c>
      <c r="M8380" s="7" t="n">
        <v>0</v>
      </c>
      <c r="N8380" s="7" t="n">
        <v>0</v>
      </c>
      <c r="O8380" s="7" t="n">
        <v>0</v>
      </c>
      <c r="P8380" s="7" t="n">
        <v>1</v>
      </c>
      <c r="Q8380" s="7" t="n">
        <v>1</v>
      </c>
      <c r="R8380" s="7" t="n">
        <v>1</v>
      </c>
      <c r="S8380" s="7" t="n">
        <v>255</v>
      </c>
    </row>
    <row r="8381" spans="1:19">
      <c r="A8381" t="s">
        <v>4</v>
      </c>
      <c r="B8381" s="4" t="s">
        <v>5</v>
      </c>
      <c r="C8381" s="4" t="s">
        <v>10</v>
      </c>
      <c r="D8381" s="4" t="s">
        <v>9</v>
      </c>
      <c r="E8381" s="4" t="s">
        <v>9</v>
      </c>
      <c r="F8381" s="4" t="s">
        <v>9</v>
      </c>
      <c r="G8381" s="4" t="s">
        <v>9</v>
      </c>
      <c r="H8381" s="4" t="s">
        <v>10</v>
      </c>
      <c r="I8381" s="4" t="s">
        <v>13</v>
      </c>
    </row>
    <row r="8382" spans="1:19">
      <c r="A8382" t="n">
        <v>70556</v>
      </c>
      <c r="B8382" s="72" t="n">
        <v>66</v>
      </c>
      <c r="C8382" s="7" t="n">
        <v>61489</v>
      </c>
      <c r="D8382" s="7" t="n">
        <v>1065353216</v>
      </c>
      <c r="E8382" s="7" t="n">
        <v>1065353216</v>
      </c>
      <c r="F8382" s="7" t="n">
        <v>1065353216</v>
      </c>
      <c r="G8382" s="7" t="n">
        <v>0</v>
      </c>
      <c r="H8382" s="7" t="n">
        <v>500</v>
      </c>
      <c r="I8382" s="7" t="n">
        <v>3</v>
      </c>
    </row>
    <row r="8383" spans="1:19">
      <c r="A8383" t="s">
        <v>4</v>
      </c>
      <c r="B8383" s="4" t="s">
        <v>5</v>
      </c>
      <c r="C8383" s="4" t="s">
        <v>10</v>
      </c>
    </row>
    <row r="8384" spans="1:19">
      <c r="A8384" t="n">
        <v>70578</v>
      </c>
      <c r="B8384" s="30" t="n">
        <v>16</v>
      </c>
      <c r="C8384" s="7" t="n">
        <v>150</v>
      </c>
    </row>
    <row r="8385" spans="1:19">
      <c r="A8385" t="s">
        <v>4</v>
      </c>
      <c r="B8385" s="4" t="s">
        <v>5</v>
      </c>
      <c r="C8385" s="4" t="s">
        <v>13</v>
      </c>
      <c r="D8385" s="4" t="s">
        <v>10</v>
      </c>
      <c r="E8385" s="4" t="s">
        <v>13</v>
      </c>
    </row>
    <row r="8386" spans="1:19">
      <c r="A8386" t="n">
        <v>70581</v>
      </c>
      <c r="B8386" s="11" t="n">
        <v>39</v>
      </c>
      <c r="C8386" s="7" t="n">
        <v>14</v>
      </c>
      <c r="D8386" s="7" t="n">
        <v>65533</v>
      </c>
      <c r="E8386" s="7" t="n">
        <v>110</v>
      </c>
    </row>
    <row r="8387" spans="1:19">
      <c r="A8387" t="s">
        <v>4</v>
      </c>
      <c r="B8387" s="4" t="s">
        <v>5</v>
      </c>
      <c r="C8387" s="4" t="s">
        <v>13</v>
      </c>
      <c r="D8387" s="4" t="s">
        <v>10</v>
      </c>
      <c r="E8387" s="4" t="s">
        <v>10</v>
      </c>
      <c r="F8387" s="4" t="s">
        <v>10</v>
      </c>
      <c r="G8387" s="4" t="s">
        <v>10</v>
      </c>
      <c r="H8387" s="4" t="s">
        <v>10</v>
      </c>
      <c r="I8387" s="4" t="s">
        <v>6</v>
      </c>
      <c r="J8387" s="4" t="s">
        <v>22</v>
      </c>
      <c r="K8387" s="4" t="s">
        <v>22</v>
      </c>
      <c r="L8387" s="4" t="s">
        <v>22</v>
      </c>
      <c r="M8387" s="4" t="s">
        <v>9</v>
      </c>
      <c r="N8387" s="4" t="s">
        <v>9</v>
      </c>
      <c r="O8387" s="4" t="s">
        <v>22</v>
      </c>
      <c r="P8387" s="4" t="s">
        <v>22</v>
      </c>
      <c r="Q8387" s="4" t="s">
        <v>22</v>
      </c>
      <c r="R8387" s="4" t="s">
        <v>22</v>
      </c>
      <c r="S8387" s="4" t="s">
        <v>13</v>
      </c>
    </row>
    <row r="8388" spans="1:19">
      <c r="A8388" t="n">
        <v>70586</v>
      </c>
      <c r="B8388" s="11" t="n">
        <v>39</v>
      </c>
      <c r="C8388" s="7" t="n">
        <v>12</v>
      </c>
      <c r="D8388" s="7" t="n">
        <v>65533</v>
      </c>
      <c r="E8388" s="7" t="n">
        <v>206</v>
      </c>
      <c r="F8388" s="7" t="n">
        <v>0</v>
      </c>
      <c r="G8388" s="7" t="n">
        <v>61490</v>
      </c>
      <c r="H8388" s="7" t="n">
        <v>3</v>
      </c>
      <c r="I8388" s="7" t="s">
        <v>12</v>
      </c>
      <c r="J8388" s="7" t="n">
        <v>0</v>
      </c>
      <c r="K8388" s="7" t="n">
        <v>0.00999999977648258</v>
      </c>
      <c r="L8388" s="7" t="n">
        <v>0</v>
      </c>
      <c r="M8388" s="7" t="n">
        <v>0</v>
      </c>
      <c r="N8388" s="7" t="n">
        <v>0</v>
      </c>
      <c r="O8388" s="7" t="n">
        <v>0</v>
      </c>
      <c r="P8388" s="7" t="n">
        <v>1</v>
      </c>
      <c r="Q8388" s="7" t="n">
        <v>1</v>
      </c>
      <c r="R8388" s="7" t="n">
        <v>1</v>
      </c>
      <c r="S8388" s="7" t="n">
        <v>255</v>
      </c>
    </row>
    <row r="8389" spans="1:19">
      <c r="A8389" t="s">
        <v>4</v>
      </c>
      <c r="B8389" s="4" t="s">
        <v>5</v>
      </c>
      <c r="C8389" s="4" t="s">
        <v>10</v>
      </c>
      <c r="D8389" s="4" t="s">
        <v>9</v>
      </c>
      <c r="E8389" s="4" t="s">
        <v>9</v>
      </c>
      <c r="F8389" s="4" t="s">
        <v>9</v>
      </c>
      <c r="G8389" s="4" t="s">
        <v>9</v>
      </c>
      <c r="H8389" s="4" t="s">
        <v>10</v>
      </c>
      <c r="I8389" s="4" t="s">
        <v>13</v>
      </c>
    </row>
    <row r="8390" spans="1:19">
      <c r="A8390" t="n">
        <v>70636</v>
      </c>
      <c r="B8390" s="72" t="n">
        <v>66</v>
      </c>
      <c r="C8390" s="7" t="n">
        <v>61490</v>
      </c>
      <c r="D8390" s="7" t="n">
        <v>1065353216</v>
      </c>
      <c r="E8390" s="7" t="n">
        <v>1065353216</v>
      </c>
      <c r="F8390" s="7" t="n">
        <v>1065353216</v>
      </c>
      <c r="G8390" s="7" t="n">
        <v>0</v>
      </c>
      <c r="H8390" s="7" t="n">
        <v>500</v>
      </c>
      <c r="I8390" s="7" t="n">
        <v>3</v>
      </c>
    </row>
    <row r="8391" spans="1:19">
      <c r="A8391" t="s">
        <v>4</v>
      </c>
      <c r="B8391" s="4" t="s">
        <v>5</v>
      </c>
      <c r="C8391" s="4" t="s">
        <v>10</v>
      </c>
    </row>
    <row r="8392" spans="1:19">
      <c r="A8392" t="n">
        <v>70658</v>
      </c>
      <c r="B8392" s="30" t="n">
        <v>16</v>
      </c>
      <c r="C8392" s="7" t="n">
        <v>150</v>
      </c>
    </row>
    <row r="8393" spans="1:19">
      <c r="A8393" t="s">
        <v>4</v>
      </c>
      <c r="B8393" s="4" t="s">
        <v>5</v>
      </c>
      <c r="C8393" s="4" t="s">
        <v>13</v>
      </c>
      <c r="D8393" s="4" t="s">
        <v>10</v>
      </c>
      <c r="E8393" s="4" t="s">
        <v>13</v>
      </c>
    </row>
    <row r="8394" spans="1:19">
      <c r="A8394" t="n">
        <v>70661</v>
      </c>
      <c r="B8394" s="11" t="n">
        <v>39</v>
      </c>
      <c r="C8394" s="7" t="n">
        <v>14</v>
      </c>
      <c r="D8394" s="7" t="n">
        <v>65533</v>
      </c>
      <c r="E8394" s="7" t="n">
        <v>107</v>
      </c>
    </row>
    <row r="8395" spans="1:19">
      <c r="A8395" t="s">
        <v>4</v>
      </c>
      <c r="B8395" s="4" t="s">
        <v>5</v>
      </c>
      <c r="C8395" s="4" t="s">
        <v>13</v>
      </c>
      <c r="D8395" s="4" t="s">
        <v>10</v>
      </c>
      <c r="E8395" s="4" t="s">
        <v>10</v>
      </c>
      <c r="F8395" s="4" t="s">
        <v>10</v>
      </c>
      <c r="G8395" s="4" t="s">
        <v>10</v>
      </c>
      <c r="H8395" s="4" t="s">
        <v>10</v>
      </c>
      <c r="I8395" s="4" t="s">
        <v>6</v>
      </c>
      <c r="J8395" s="4" t="s">
        <v>22</v>
      </c>
      <c r="K8395" s="4" t="s">
        <v>22</v>
      </c>
      <c r="L8395" s="4" t="s">
        <v>22</v>
      </c>
      <c r="M8395" s="4" t="s">
        <v>9</v>
      </c>
      <c r="N8395" s="4" t="s">
        <v>9</v>
      </c>
      <c r="O8395" s="4" t="s">
        <v>22</v>
      </c>
      <c r="P8395" s="4" t="s">
        <v>22</v>
      </c>
      <c r="Q8395" s="4" t="s">
        <v>22</v>
      </c>
      <c r="R8395" s="4" t="s">
        <v>22</v>
      </c>
      <c r="S8395" s="4" t="s">
        <v>13</v>
      </c>
    </row>
    <row r="8396" spans="1:19">
      <c r="A8396" t="n">
        <v>70666</v>
      </c>
      <c r="B8396" s="11" t="n">
        <v>39</v>
      </c>
      <c r="C8396" s="7" t="n">
        <v>12</v>
      </c>
      <c r="D8396" s="7" t="n">
        <v>65533</v>
      </c>
      <c r="E8396" s="7" t="n">
        <v>206</v>
      </c>
      <c r="F8396" s="7" t="n">
        <v>0</v>
      </c>
      <c r="G8396" s="7" t="n">
        <v>7032</v>
      </c>
      <c r="H8396" s="7" t="n">
        <v>3</v>
      </c>
      <c r="I8396" s="7" t="s">
        <v>12</v>
      </c>
      <c r="J8396" s="7" t="n">
        <v>0</v>
      </c>
      <c r="K8396" s="7" t="n">
        <v>0.00999999977648258</v>
      </c>
      <c r="L8396" s="7" t="n">
        <v>0</v>
      </c>
      <c r="M8396" s="7" t="n">
        <v>0</v>
      </c>
      <c r="N8396" s="7" t="n">
        <v>0</v>
      </c>
      <c r="O8396" s="7" t="n">
        <v>0</v>
      </c>
      <c r="P8396" s="7" t="n">
        <v>1</v>
      </c>
      <c r="Q8396" s="7" t="n">
        <v>1</v>
      </c>
      <c r="R8396" s="7" t="n">
        <v>1</v>
      </c>
      <c r="S8396" s="7" t="n">
        <v>255</v>
      </c>
    </row>
    <row r="8397" spans="1:19">
      <c r="A8397" t="s">
        <v>4</v>
      </c>
      <c r="B8397" s="4" t="s">
        <v>5</v>
      </c>
      <c r="C8397" s="4" t="s">
        <v>10</v>
      </c>
      <c r="D8397" s="4" t="s">
        <v>9</v>
      </c>
      <c r="E8397" s="4" t="s">
        <v>9</v>
      </c>
      <c r="F8397" s="4" t="s">
        <v>9</v>
      </c>
      <c r="G8397" s="4" t="s">
        <v>9</v>
      </c>
      <c r="H8397" s="4" t="s">
        <v>10</v>
      </c>
      <c r="I8397" s="4" t="s">
        <v>13</v>
      </c>
    </row>
    <row r="8398" spans="1:19">
      <c r="A8398" t="n">
        <v>70716</v>
      </c>
      <c r="B8398" s="72" t="n">
        <v>66</v>
      </c>
      <c r="C8398" s="7" t="n">
        <v>7032</v>
      </c>
      <c r="D8398" s="7" t="n">
        <v>1065353216</v>
      </c>
      <c r="E8398" s="7" t="n">
        <v>1065353216</v>
      </c>
      <c r="F8398" s="7" t="n">
        <v>1065353216</v>
      </c>
      <c r="G8398" s="7" t="n">
        <v>0</v>
      </c>
      <c r="H8398" s="7" t="n">
        <v>500</v>
      </c>
      <c r="I8398" s="7" t="n">
        <v>3</v>
      </c>
    </row>
    <row r="8399" spans="1:19">
      <c r="A8399" t="s">
        <v>4</v>
      </c>
      <c r="B8399" s="4" t="s">
        <v>5</v>
      </c>
      <c r="C8399" s="4" t="s">
        <v>10</v>
      </c>
    </row>
    <row r="8400" spans="1:19">
      <c r="A8400" t="n">
        <v>70738</v>
      </c>
      <c r="B8400" s="30" t="n">
        <v>16</v>
      </c>
      <c r="C8400" s="7" t="n">
        <v>150</v>
      </c>
    </row>
    <row r="8401" spans="1:19">
      <c r="A8401" t="s">
        <v>4</v>
      </c>
      <c r="B8401" s="4" t="s">
        <v>5</v>
      </c>
      <c r="C8401" s="4" t="s">
        <v>13</v>
      </c>
      <c r="D8401" s="4" t="s">
        <v>10</v>
      </c>
      <c r="E8401" s="4" t="s">
        <v>10</v>
      </c>
    </row>
    <row r="8402" spans="1:19">
      <c r="A8402" t="n">
        <v>70741</v>
      </c>
      <c r="B8402" s="59" t="n">
        <v>50</v>
      </c>
      <c r="C8402" s="7" t="n">
        <v>1</v>
      </c>
      <c r="D8402" s="7" t="n">
        <v>5046</v>
      </c>
      <c r="E8402" s="7" t="n">
        <v>1000</v>
      </c>
    </row>
    <row r="8403" spans="1:19">
      <c r="A8403" t="s">
        <v>4</v>
      </c>
      <c r="B8403" s="4" t="s">
        <v>5</v>
      </c>
      <c r="C8403" s="4" t="s">
        <v>13</v>
      </c>
      <c r="D8403" s="4" t="s">
        <v>10</v>
      </c>
      <c r="E8403" s="4" t="s">
        <v>10</v>
      </c>
    </row>
    <row r="8404" spans="1:19">
      <c r="A8404" t="n">
        <v>70747</v>
      </c>
      <c r="B8404" s="59" t="n">
        <v>50</v>
      </c>
      <c r="C8404" s="7" t="n">
        <v>1</v>
      </c>
      <c r="D8404" s="7" t="n">
        <v>5045</v>
      </c>
      <c r="E8404" s="7" t="n">
        <v>2000</v>
      </c>
    </row>
    <row r="8405" spans="1:19">
      <c r="A8405" t="s">
        <v>4</v>
      </c>
      <c r="B8405" s="4" t="s">
        <v>5</v>
      </c>
      <c r="C8405" s="4" t="s">
        <v>13</v>
      </c>
      <c r="D8405" s="4" t="s">
        <v>10</v>
      </c>
      <c r="E8405" s="4" t="s">
        <v>10</v>
      </c>
    </row>
    <row r="8406" spans="1:19">
      <c r="A8406" t="n">
        <v>70753</v>
      </c>
      <c r="B8406" s="59" t="n">
        <v>50</v>
      </c>
      <c r="C8406" s="7" t="n">
        <v>1</v>
      </c>
      <c r="D8406" s="7" t="n">
        <v>4521</v>
      </c>
      <c r="E8406" s="7" t="n">
        <v>2000</v>
      </c>
    </row>
    <row r="8407" spans="1:19">
      <c r="A8407" t="s">
        <v>4</v>
      </c>
      <c r="B8407" s="4" t="s">
        <v>5</v>
      </c>
      <c r="C8407" s="4" t="s">
        <v>13</v>
      </c>
      <c r="D8407" s="4" t="s">
        <v>10</v>
      </c>
      <c r="E8407" s="4" t="s">
        <v>10</v>
      </c>
    </row>
    <row r="8408" spans="1:19">
      <c r="A8408" t="n">
        <v>70759</v>
      </c>
      <c r="B8408" s="59" t="n">
        <v>50</v>
      </c>
      <c r="C8408" s="7" t="n">
        <v>1</v>
      </c>
      <c r="D8408" s="7" t="n">
        <v>5301</v>
      </c>
      <c r="E8408" s="7" t="n">
        <v>2000</v>
      </c>
    </row>
    <row r="8409" spans="1:19">
      <c r="A8409" t="s">
        <v>4</v>
      </c>
      <c r="B8409" s="4" t="s">
        <v>5</v>
      </c>
      <c r="C8409" s="4" t="s">
        <v>13</v>
      </c>
      <c r="D8409" s="4" t="s">
        <v>10</v>
      </c>
      <c r="E8409" s="4" t="s">
        <v>22</v>
      </c>
    </row>
    <row r="8410" spans="1:19">
      <c r="A8410" t="n">
        <v>70765</v>
      </c>
      <c r="B8410" s="34" t="n">
        <v>58</v>
      </c>
      <c r="C8410" s="7" t="n">
        <v>3</v>
      </c>
      <c r="D8410" s="7" t="n">
        <v>2000</v>
      </c>
      <c r="E8410" s="7" t="n">
        <v>1</v>
      </c>
    </row>
    <row r="8411" spans="1:19">
      <c r="A8411" t="s">
        <v>4</v>
      </c>
      <c r="B8411" s="4" t="s">
        <v>5</v>
      </c>
      <c r="C8411" s="4" t="s">
        <v>13</v>
      </c>
      <c r="D8411" s="4" t="s">
        <v>10</v>
      </c>
      <c r="E8411" s="4" t="s">
        <v>22</v>
      </c>
      <c r="F8411" s="4" t="s">
        <v>10</v>
      </c>
      <c r="G8411" s="4" t="s">
        <v>9</v>
      </c>
      <c r="H8411" s="4" t="s">
        <v>9</v>
      </c>
      <c r="I8411" s="4" t="s">
        <v>10</v>
      </c>
      <c r="J8411" s="4" t="s">
        <v>10</v>
      </c>
      <c r="K8411" s="4" t="s">
        <v>9</v>
      </c>
      <c r="L8411" s="4" t="s">
        <v>9</v>
      </c>
      <c r="M8411" s="4" t="s">
        <v>9</v>
      </c>
      <c r="N8411" s="4" t="s">
        <v>9</v>
      </c>
      <c r="O8411" s="4" t="s">
        <v>6</v>
      </c>
    </row>
    <row r="8412" spans="1:19">
      <c r="A8412" t="n">
        <v>70773</v>
      </c>
      <c r="B8412" s="59" t="n">
        <v>50</v>
      </c>
      <c r="C8412" s="7" t="n">
        <v>0</v>
      </c>
      <c r="D8412" s="7" t="n">
        <v>5306</v>
      </c>
      <c r="E8412" s="7" t="n">
        <v>0.800000011920929</v>
      </c>
      <c r="F8412" s="7" t="n">
        <v>2000</v>
      </c>
      <c r="G8412" s="7" t="n">
        <v>0</v>
      </c>
      <c r="H8412" s="7" t="n">
        <v>0</v>
      </c>
      <c r="I8412" s="7" t="n">
        <v>0</v>
      </c>
      <c r="J8412" s="7" t="n">
        <v>65533</v>
      </c>
      <c r="K8412" s="7" t="n">
        <v>0</v>
      </c>
      <c r="L8412" s="7" t="n">
        <v>0</v>
      </c>
      <c r="M8412" s="7" t="n">
        <v>0</v>
      </c>
      <c r="N8412" s="7" t="n">
        <v>0</v>
      </c>
      <c r="O8412" s="7" t="s">
        <v>12</v>
      </c>
    </row>
    <row r="8413" spans="1:19">
      <c r="A8413" t="s">
        <v>4</v>
      </c>
      <c r="B8413" s="4" t="s">
        <v>5</v>
      </c>
      <c r="C8413" s="4" t="s">
        <v>13</v>
      </c>
      <c r="D8413" s="4" t="s">
        <v>10</v>
      </c>
    </row>
    <row r="8414" spans="1:19">
      <c r="A8414" t="n">
        <v>70812</v>
      </c>
      <c r="B8414" s="34" t="n">
        <v>58</v>
      </c>
      <c r="C8414" s="7" t="n">
        <v>255</v>
      </c>
      <c r="D8414" s="7" t="n">
        <v>0</v>
      </c>
    </row>
    <row r="8415" spans="1:19">
      <c r="A8415" t="s">
        <v>4</v>
      </c>
      <c r="B8415" s="4" t="s">
        <v>5</v>
      </c>
      <c r="C8415" s="4" t="s">
        <v>13</v>
      </c>
      <c r="D8415" s="4" t="s">
        <v>10</v>
      </c>
    </row>
    <row r="8416" spans="1:19">
      <c r="A8416" t="n">
        <v>70816</v>
      </c>
      <c r="B8416" s="32" t="n">
        <v>45</v>
      </c>
      <c r="C8416" s="7" t="n">
        <v>7</v>
      </c>
      <c r="D8416" s="7" t="n">
        <v>255</v>
      </c>
    </row>
    <row r="8417" spans="1:15">
      <c r="A8417" t="s">
        <v>4</v>
      </c>
      <c r="B8417" s="4" t="s">
        <v>5</v>
      </c>
      <c r="C8417" s="4" t="s">
        <v>10</v>
      </c>
    </row>
    <row r="8418" spans="1:15">
      <c r="A8418" t="n">
        <v>70820</v>
      </c>
      <c r="B8418" s="30" t="n">
        <v>16</v>
      </c>
      <c r="C8418" s="7" t="n">
        <v>1000</v>
      </c>
    </row>
    <row r="8419" spans="1:15">
      <c r="A8419" t="s">
        <v>4</v>
      </c>
      <c r="B8419" s="4" t="s">
        <v>5</v>
      </c>
      <c r="C8419" s="4" t="s">
        <v>13</v>
      </c>
      <c r="D8419" s="4" t="s">
        <v>13</v>
      </c>
      <c r="E8419" s="4" t="s">
        <v>13</v>
      </c>
      <c r="F8419" s="4" t="s">
        <v>22</v>
      </c>
      <c r="G8419" s="4" t="s">
        <v>22</v>
      </c>
      <c r="H8419" s="4" t="s">
        <v>22</v>
      </c>
      <c r="I8419" s="4" t="s">
        <v>22</v>
      </c>
      <c r="J8419" s="4" t="s">
        <v>22</v>
      </c>
    </row>
    <row r="8420" spans="1:15">
      <c r="A8420" t="n">
        <v>70823</v>
      </c>
      <c r="B8420" s="52" t="n">
        <v>76</v>
      </c>
      <c r="C8420" s="7" t="n">
        <v>1</v>
      </c>
      <c r="D8420" s="7" t="n">
        <v>3</v>
      </c>
      <c r="E8420" s="7" t="n">
        <v>2</v>
      </c>
      <c r="F8420" s="7" t="n">
        <v>0</v>
      </c>
      <c r="G8420" s="7" t="n">
        <v>0</v>
      </c>
      <c r="H8420" s="7" t="n">
        <v>0</v>
      </c>
      <c r="I8420" s="7" t="n">
        <v>1</v>
      </c>
      <c r="J8420" s="7" t="n">
        <v>1000</v>
      </c>
    </row>
    <row r="8421" spans="1:15">
      <c r="A8421" t="s">
        <v>4</v>
      </c>
      <c r="B8421" s="4" t="s">
        <v>5</v>
      </c>
      <c r="C8421" s="4" t="s">
        <v>13</v>
      </c>
      <c r="D8421" s="4" t="s">
        <v>13</v>
      </c>
    </row>
    <row r="8422" spans="1:15">
      <c r="A8422" t="n">
        <v>70847</v>
      </c>
      <c r="B8422" s="57" t="n">
        <v>77</v>
      </c>
      <c r="C8422" s="7" t="n">
        <v>1</v>
      </c>
      <c r="D8422" s="7" t="n">
        <v>3</v>
      </c>
    </row>
    <row r="8423" spans="1:15">
      <c r="A8423" t="s">
        <v>4</v>
      </c>
      <c r="B8423" s="4" t="s">
        <v>5</v>
      </c>
      <c r="C8423" s="4" t="s">
        <v>13</v>
      </c>
      <c r="D8423" s="4" t="s">
        <v>10</v>
      </c>
      <c r="E8423" s="4" t="s">
        <v>22</v>
      </c>
    </row>
    <row r="8424" spans="1:15">
      <c r="A8424" t="n">
        <v>70850</v>
      </c>
      <c r="B8424" s="34" t="n">
        <v>58</v>
      </c>
      <c r="C8424" s="7" t="n">
        <v>0</v>
      </c>
      <c r="D8424" s="7" t="n">
        <v>0</v>
      </c>
      <c r="E8424" s="7" t="n">
        <v>1</v>
      </c>
    </row>
    <row r="8425" spans="1:15">
      <c r="A8425" t="s">
        <v>4</v>
      </c>
      <c r="B8425" s="4" t="s">
        <v>5</v>
      </c>
      <c r="C8425" s="4" t="s">
        <v>13</v>
      </c>
      <c r="D8425" s="4" t="s">
        <v>10</v>
      </c>
    </row>
    <row r="8426" spans="1:15">
      <c r="A8426" t="n">
        <v>70858</v>
      </c>
      <c r="B8426" s="34" t="n">
        <v>58</v>
      </c>
      <c r="C8426" s="7" t="n">
        <v>255</v>
      </c>
      <c r="D8426" s="7" t="n">
        <v>0</v>
      </c>
    </row>
    <row r="8427" spans="1:15">
      <c r="A8427" t="s">
        <v>4</v>
      </c>
      <c r="B8427" s="4" t="s">
        <v>5</v>
      </c>
      <c r="C8427" s="4" t="s">
        <v>13</v>
      </c>
    </row>
    <row r="8428" spans="1:15">
      <c r="A8428" t="n">
        <v>70862</v>
      </c>
      <c r="B8428" s="82" t="n">
        <v>78</v>
      </c>
      <c r="C8428" s="7" t="n">
        <v>255</v>
      </c>
    </row>
    <row r="8429" spans="1:15">
      <c r="A8429" t="s">
        <v>4</v>
      </c>
      <c r="B8429" s="4" t="s">
        <v>5</v>
      </c>
      <c r="C8429" s="4" t="s">
        <v>13</v>
      </c>
      <c r="D8429" s="4" t="s">
        <v>10</v>
      </c>
      <c r="E8429" s="4" t="s">
        <v>13</v>
      </c>
    </row>
    <row r="8430" spans="1:15">
      <c r="A8430" t="n">
        <v>70864</v>
      </c>
      <c r="B8430" s="11" t="n">
        <v>39</v>
      </c>
      <c r="C8430" s="7" t="n">
        <v>11</v>
      </c>
      <c r="D8430" s="7" t="n">
        <v>65533</v>
      </c>
      <c r="E8430" s="7" t="n">
        <v>204</v>
      </c>
    </row>
    <row r="8431" spans="1:15">
      <c r="A8431" t="s">
        <v>4</v>
      </c>
      <c r="B8431" s="4" t="s">
        <v>5</v>
      </c>
      <c r="C8431" s="4" t="s">
        <v>13</v>
      </c>
      <c r="D8431" s="4" t="s">
        <v>10</v>
      </c>
      <c r="E8431" s="4" t="s">
        <v>13</v>
      </c>
    </row>
    <row r="8432" spans="1:15">
      <c r="A8432" t="n">
        <v>70869</v>
      </c>
      <c r="B8432" s="11" t="n">
        <v>39</v>
      </c>
      <c r="C8432" s="7" t="n">
        <v>11</v>
      </c>
      <c r="D8432" s="7" t="n">
        <v>65533</v>
      </c>
      <c r="E8432" s="7" t="n">
        <v>205</v>
      </c>
    </row>
    <row r="8433" spans="1:10">
      <c r="A8433" t="s">
        <v>4</v>
      </c>
      <c r="B8433" s="4" t="s">
        <v>5</v>
      </c>
      <c r="C8433" s="4" t="s">
        <v>13</v>
      </c>
      <c r="D8433" s="4" t="s">
        <v>10</v>
      </c>
      <c r="E8433" s="4" t="s">
        <v>13</v>
      </c>
    </row>
    <row r="8434" spans="1:10">
      <c r="A8434" t="n">
        <v>70874</v>
      </c>
      <c r="B8434" s="11" t="n">
        <v>39</v>
      </c>
      <c r="C8434" s="7" t="n">
        <v>11</v>
      </c>
      <c r="D8434" s="7" t="n">
        <v>65533</v>
      </c>
      <c r="E8434" s="7" t="n">
        <v>206</v>
      </c>
    </row>
    <row r="8435" spans="1:10">
      <c r="A8435" t="s">
        <v>4</v>
      </c>
      <c r="B8435" s="4" t="s">
        <v>5</v>
      </c>
      <c r="C8435" s="4" t="s">
        <v>13</v>
      </c>
      <c r="D8435" s="4" t="s">
        <v>10</v>
      </c>
      <c r="E8435" s="4" t="s">
        <v>13</v>
      </c>
    </row>
    <row r="8436" spans="1:10">
      <c r="A8436" t="n">
        <v>70879</v>
      </c>
      <c r="B8436" s="46" t="n">
        <v>36</v>
      </c>
      <c r="C8436" s="7" t="n">
        <v>9</v>
      </c>
      <c r="D8436" s="7" t="n">
        <v>7033</v>
      </c>
      <c r="E8436" s="7" t="n">
        <v>0</v>
      </c>
    </row>
    <row r="8437" spans="1:10">
      <c r="A8437" t="s">
        <v>4</v>
      </c>
      <c r="B8437" s="4" t="s">
        <v>5</v>
      </c>
      <c r="C8437" s="4" t="s">
        <v>13</v>
      </c>
      <c r="D8437" s="4" t="s">
        <v>10</v>
      </c>
      <c r="E8437" s="4" t="s">
        <v>13</v>
      </c>
    </row>
    <row r="8438" spans="1:10">
      <c r="A8438" t="n">
        <v>70884</v>
      </c>
      <c r="B8438" s="46" t="n">
        <v>36</v>
      </c>
      <c r="C8438" s="7" t="n">
        <v>9</v>
      </c>
      <c r="D8438" s="7" t="n">
        <v>2</v>
      </c>
      <c r="E8438" s="7" t="n">
        <v>0</v>
      </c>
    </row>
    <row r="8439" spans="1:10">
      <c r="A8439" t="s">
        <v>4</v>
      </c>
      <c r="B8439" s="4" t="s">
        <v>5</v>
      </c>
      <c r="C8439" s="4" t="s">
        <v>13</v>
      </c>
      <c r="D8439" s="4" t="s">
        <v>10</v>
      </c>
      <c r="E8439" s="4" t="s">
        <v>13</v>
      </c>
    </row>
    <row r="8440" spans="1:10">
      <c r="A8440" t="n">
        <v>70889</v>
      </c>
      <c r="B8440" s="46" t="n">
        <v>36</v>
      </c>
      <c r="C8440" s="7" t="n">
        <v>9</v>
      </c>
      <c r="D8440" s="7" t="n">
        <v>4</v>
      </c>
      <c r="E8440" s="7" t="n">
        <v>0</v>
      </c>
    </row>
    <row r="8441" spans="1:10">
      <c r="A8441" t="s">
        <v>4</v>
      </c>
      <c r="B8441" s="4" t="s">
        <v>5</v>
      </c>
      <c r="C8441" s="4" t="s">
        <v>13</v>
      </c>
      <c r="D8441" s="4" t="s">
        <v>10</v>
      </c>
    </row>
    <row r="8442" spans="1:10">
      <c r="A8442" t="n">
        <v>70894</v>
      </c>
      <c r="B8442" s="10" t="n">
        <v>162</v>
      </c>
      <c r="C8442" s="7" t="n">
        <v>1</v>
      </c>
      <c r="D8442" s="7" t="n">
        <v>0</v>
      </c>
    </row>
    <row r="8443" spans="1:10">
      <c r="A8443" t="s">
        <v>4</v>
      </c>
      <c r="B8443" s="4" t="s">
        <v>5</v>
      </c>
    </row>
    <row r="8444" spans="1:10">
      <c r="A8444" t="n">
        <v>70898</v>
      </c>
      <c r="B8444" s="5" t="n">
        <v>1</v>
      </c>
    </row>
    <row r="8445" spans="1:10" s="3" customFormat="1" customHeight="0">
      <c r="A8445" s="3" t="s">
        <v>2</v>
      </c>
      <c r="B8445" s="3" t="s">
        <v>641</v>
      </c>
    </row>
    <row r="8446" spans="1:10">
      <c r="A8446" t="s">
        <v>4</v>
      </c>
      <c r="B8446" s="4" t="s">
        <v>5</v>
      </c>
      <c r="C8446" s="4" t="s">
        <v>13</v>
      </c>
      <c r="D8446" s="4" t="s">
        <v>13</v>
      </c>
      <c r="E8446" s="4" t="s">
        <v>13</v>
      </c>
      <c r="F8446" s="4" t="s">
        <v>13</v>
      </c>
    </row>
    <row r="8447" spans="1:10">
      <c r="A8447" t="n">
        <v>70900</v>
      </c>
      <c r="B8447" s="8" t="n">
        <v>14</v>
      </c>
      <c r="C8447" s="7" t="n">
        <v>2</v>
      </c>
      <c r="D8447" s="7" t="n">
        <v>0</v>
      </c>
      <c r="E8447" s="7" t="n">
        <v>0</v>
      </c>
      <c r="F8447" s="7" t="n">
        <v>0</v>
      </c>
    </row>
    <row r="8448" spans="1:10">
      <c r="A8448" t="s">
        <v>4</v>
      </c>
      <c r="B8448" s="4" t="s">
        <v>5</v>
      </c>
      <c r="C8448" s="4" t="s">
        <v>13</v>
      </c>
      <c r="D8448" s="17" t="s">
        <v>24</v>
      </c>
      <c r="E8448" s="4" t="s">
        <v>5</v>
      </c>
      <c r="F8448" s="4" t="s">
        <v>13</v>
      </c>
      <c r="G8448" s="4" t="s">
        <v>10</v>
      </c>
      <c r="H8448" s="17" t="s">
        <v>25</v>
      </c>
      <c r="I8448" s="4" t="s">
        <v>13</v>
      </c>
      <c r="J8448" s="4" t="s">
        <v>9</v>
      </c>
      <c r="K8448" s="4" t="s">
        <v>13</v>
      </c>
      <c r="L8448" s="4" t="s">
        <v>13</v>
      </c>
      <c r="M8448" s="17" t="s">
        <v>24</v>
      </c>
      <c r="N8448" s="4" t="s">
        <v>5</v>
      </c>
      <c r="O8448" s="4" t="s">
        <v>13</v>
      </c>
      <c r="P8448" s="4" t="s">
        <v>10</v>
      </c>
      <c r="Q8448" s="17" t="s">
        <v>25</v>
      </c>
      <c r="R8448" s="4" t="s">
        <v>13</v>
      </c>
      <c r="S8448" s="4" t="s">
        <v>9</v>
      </c>
      <c r="T8448" s="4" t="s">
        <v>13</v>
      </c>
      <c r="U8448" s="4" t="s">
        <v>13</v>
      </c>
      <c r="V8448" s="4" t="s">
        <v>13</v>
      </c>
      <c r="W8448" s="4" t="s">
        <v>26</v>
      </c>
    </row>
    <row r="8449" spans="1:23">
      <c r="A8449" t="n">
        <v>70905</v>
      </c>
      <c r="B8449" s="16" t="n">
        <v>5</v>
      </c>
      <c r="C8449" s="7" t="n">
        <v>28</v>
      </c>
      <c r="D8449" s="17" t="s">
        <v>3</v>
      </c>
      <c r="E8449" s="10" t="n">
        <v>162</v>
      </c>
      <c r="F8449" s="7" t="n">
        <v>3</v>
      </c>
      <c r="G8449" s="7" t="n">
        <v>4187</v>
      </c>
      <c r="H8449" s="17" t="s">
        <v>3</v>
      </c>
      <c r="I8449" s="7" t="n">
        <v>0</v>
      </c>
      <c r="J8449" s="7" t="n">
        <v>1</v>
      </c>
      <c r="K8449" s="7" t="n">
        <v>2</v>
      </c>
      <c r="L8449" s="7" t="n">
        <v>28</v>
      </c>
      <c r="M8449" s="17" t="s">
        <v>3</v>
      </c>
      <c r="N8449" s="10" t="n">
        <v>162</v>
      </c>
      <c r="O8449" s="7" t="n">
        <v>3</v>
      </c>
      <c r="P8449" s="7" t="n">
        <v>4187</v>
      </c>
      <c r="Q8449" s="17" t="s">
        <v>3</v>
      </c>
      <c r="R8449" s="7" t="n">
        <v>0</v>
      </c>
      <c r="S8449" s="7" t="n">
        <v>2</v>
      </c>
      <c r="T8449" s="7" t="n">
        <v>2</v>
      </c>
      <c r="U8449" s="7" t="n">
        <v>11</v>
      </c>
      <c r="V8449" s="7" t="n">
        <v>1</v>
      </c>
      <c r="W8449" s="19" t="n">
        <f t="normal" ca="1">A8453</f>
        <v>0</v>
      </c>
    </row>
    <row r="8450" spans="1:23">
      <c r="A8450" t="s">
        <v>4</v>
      </c>
      <c r="B8450" s="4" t="s">
        <v>5</v>
      </c>
      <c r="C8450" s="4" t="s">
        <v>13</v>
      </c>
      <c r="D8450" s="4" t="s">
        <v>10</v>
      </c>
      <c r="E8450" s="4" t="s">
        <v>22</v>
      </c>
    </row>
    <row r="8451" spans="1:23">
      <c r="A8451" t="n">
        <v>70934</v>
      </c>
      <c r="B8451" s="34" t="n">
        <v>58</v>
      </c>
      <c r="C8451" s="7" t="n">
        <v>0</v>
      </c>
      <c r="D8451" s="7" t="n">
        <v>0</v>
      </c>
      <c r="E8451" s="7" t="n">
        <v>1</v>
      </c>
    </row>
    <row r="8452" spans="1:23">
      <c r="A8452" t="s">
        <v>4</v>
      </c>
      <c r="B8452" s="4" t="s">
        <v>5</v>
      </c>
      <c r="C8452" s="4" t="s">
        <v>13</v>
      </c>
      <c r="D8452" s="17" t="s">
        <v>24</v>
      </c>
      <c r="E8452" s="4" t="s">
        <v>5</v>
      </c>
      <c r="F8452" s="4" t="s">
        <v>13</v>
      </c>
      <c r="G8452" s="4" t="s">
        <v>10</v>
      </c>
      <c r="H8452" s="17" t="s">
        <v>25</v>
      </c>
      <c r="I8452" s="4" t="s">
        <v>13</v>
      </c>
      <c r="J8452" s="4" t="s">
        <v>9</v>
      </c>
      <c r="K8452" s="4" t="s">
        <v>13</v>
      </c>
      <c r="L8452" s="4" t="s">
        <v>13</v>
      </c>
      <c r="M8452" s="17" t="s">
        <v>24</v>
      </c>
      <c r="N8452" s="4" t="s">
        <v>5</v>
      </c>
      <c r="O8452" s="4" t="s">
        <v>13</v>
      </c>
      <c r="P8452" s="4" t="s">
        <v>10</v>
      </c>
      <c r="Q8452" s="17" t="s">
        <v>25</v>
      </c>
      <c r="R8452" s="4" t="s">
        <v>13</v>
      </c>
      <c r="S8452" s="4" t="s">
        <v>9</v>
      </c>
      <c r="T8452" s="4" t="s">
        <v>13</v>
      </c>
      <c r="U8452" s="4" t="s">
        <v>13</v>
      </c>
      <c r="V8452" s="4" t="s">
        <v>13</v>
      </c>
      <c r="W8452" s="4" t="s">
        <v>26</v>
      </c>
    </row>
    <row r="8453" spans="1:23">
      <c r="A8453" t="n">
        <v>70942</v>
      </c>
      <c r="B8453" s="16" t="n">
        <v>5</v>
      </c>
      <c r="C8453" s="7" t="n">
        <v>28</v>
      </c>
      <c r="D8453" s="17" t="s">
        <v>3</v>
      </c>
      <c r="E8453" s="10" t="n">
        <v>162</v>
      </c>
      <c r="F8453" s="7" t="n">
        <v>3</v>
      </c>
      <c r="G8453" s="7" t="n">
        <v>4187</v>
      </c>
      <c r="H8453" s="17" t="s">
        <v>3</v>
      </c>
      <c r="I8453" s="7" t="n">
        <v>0</v>
      </c>
      <c r="J8453" s="7" t="n">
        <v>1</v>
      </c>
      <c r="K8453" s="7" t="n">
        <v>3</v>
      </c>
      <c r="L8453" s="7" t="n">
        <v>28</v>
      </c>
      <c r="M8453" s="17" t="s">
        <v>3</v>
      </c>
      <c r="N8453" s="10" t="n">
        <v>162</v>
      </c>
      <c r="O8453" s="7" t="n">
        <v>3</v>
      </c>
      <c r="P8453" s="7" t="n">
        <v>4187</v>
      </c>
      <c r="Q8453" s="17" t="s">
        <v>3</v>
      </c>
      <c r="R8453" s="7" t="n">
        <v>0</v>
      </c>
      <c r="S8453" s="7" t="n">
        <v>2</v>
      </c>
      <c r="T8453" s="7" t="n">
        <v>3</v>
      </c>
      <c r="U8453" s="7" t="n">
        <v>9</v>
      </c>
      <c r="V8453" s="7" t="n">
        <v>1</v>
      </c>
      <c r="W8453" s="19" t="n">
        <f t="normal" ca="1">A8463</f>
        <v>0</v>
      </c>
    </row>
    <row r="8454" spans="1:23">
      <c r="A8454" t="s">
        <v>4</v>
      </c>
      <c r="B8454" s="4" t="s">
        <v>5</v>
      </c>
      <c r="C8454" s="4" t="s">
        <v>13</v>
      </c>
      <c r="D8454" s="17" t="s">
        <v>24</v>
      </c>
      <c r="E8454" s="4" t="s">
        <v>5</v>
      </c>
      <c r="F8454" s="4" t="s">
        <v>10</v>
      </c>
      <c r="G8454" s="4" t="s">
        <v>13</v>
      </c>
      <c r="H8454" s="4" t="s">
        <v>13</v>
      </c>
      <c r="I8454" s="4" t="s">
        <v>6</v>
      </c>
      <c r="J8454" s="17" t="s">
        <v>25</v>
      </c>
      <c r="K8454" s="4" t="s">
        <v>13</v>
      </c>
      <c r="L8454" s="4" t="s">
        <v>13</v>
      </c>
      <c r="M8454" s="17" t="s">
        <v>24</v>
      </c>
      <c r="N8454" s="4" t="s">
        <v>5</v>
      </c>
      <c r="O8454" s="4" t="s">
        <v>13</v>
      </c>
      <c r="P8454" s="17" t="s">
        <v>25</v>
      </c>
      <c r="Q8454" s="4" t="s">
        <v>13</v>
      </c>
      <c r="R8454" s="4" t="s">
        <v>9</v>
      </c>
      <c r="S8454" s="4" t="s">
        <v>13</v>
      </c>
      <c r="T8454" s="4" t="s">
        <v>13</v>
      </c>
      <c r="U8454" s="4" t="s">
        <v>13</v>
      </c>
      <c r="V8454" s="17" t="s">
        <v>24</v>
      </c>
      <c r="W8454" s="4" t="s">
        <v>5</v>
      </c>
      <c r="X8454" s="4" t="s">
        <v>13</v>
      </c>
      <c r="Y8454" s="17" t="s">
        <v>25</v>
      </c>
      <c r="Z8454" s="4" t="s">
        <v>13</v>
      </c>
      <c r="AA8454" s="4" t="s">
        <v>9</v>
      </c>
      <c r="AB8454" s="4" t="s">
        <v>13</v>
      </c>
      <c r="AC8454" s="4" t="s">
        <v>13</v>
      </c>
      <c r="AD8454" s="4" t="s">
        <v>13</v>
      </c>
      <c r="AE8454" s="4" t="s">
        <v>26</v>
      </c>
    </row>
    <row r="8455" spans="1:23">
      <c r="A8455" t="n">
        <v>70971</v>
      </c>
      <c r="B8455" s="16" t="n">
        <v>5</v>
      </c>
      <c r="C8455" s="7" t="n">
        <v>28</v>
      </c>
      <c r="D8455" s="17" t="s">
        <v>3</v>
      </c>
      <c r="E8455" s="49" t="n">
        <v>47</v>
      </c>
      <c r="F8455" s="7" t="n">
        <v>61456</v>
      </c>
      <c r="G8455" s="7" t="n">
        <v>2</v>
      </c>
      <c r="H8455" s="7" t="n">
        <v>0</v>
      </c>
      <c r="I8455" s="7" t="s">
        <v>87</v>
      </c>
      <c r="J8455" s="17" t="s">
        <v>3</v>
      </c>
      <c r="K8455" s="7" t="n">
        <v>8</v>
      </c>
      <c r="L8455" s="7" t="n">
        <v>28</v>
      </c>
      <c r="M8455" s="17" t="s">
        <v>3</v>
      </c>
      <c r="N8455" s="12" t="n">
        <v>74</v>
      </c>
      <c r="O8455" s="7" t="n">
        <v>65</v>
      </c>
      <c r="P8455" s="17" t="s">
        <v>3</v>
      </c>
      <c r="Q8455" s="7" t="n">
        <v>0</v>
      </c>
      <c r="R8455" s="7" t="n">
        <v>1</v>
      </c>
      <c r="S8455" s="7" t="n">
        <v>3</v>
      </c>
      <c r="T8455" s="7" t="n">
        <v>9</v>
      </c>
      <c r="U8455" s="7" t="n">
        <v>28</v>
      </c>
      <c r="V8455" s="17" t="s">
        <v>3</v>
      </c>
      <c r="W8455" s="12" t="n">
        <v>74</v>
      </c>
      <c r="X8455" s="7" t="n">
        <v>65</v>
      </c>
      <c r="Y8455" s="17" t="s">
        <v>3</v>
      </c>
      <c r="Z8455" s="7" t="n">
        <v>0</v>
      </c>
      <c r="AA8455" s="7" t="n">
        <v>2</v>
      </c>
      <c r="AB8455" s="7" t="n">
        <v>3</v>
      </c>
      <c r="AC8455" s="7" t="n">
        <v>9</v>
      </c>
      <c r="AD8455" s="7" t="n">
        <v>1</v>
      </c>
      <c r="AE8455" s="19" t="n">
        <f t="normal" ca="1">A8459</f>
        <v>0</v>
      </c>
    </row>
    <row r="8456" spans="1:23">
      <c r="A8456" t="s">
        <v>4</v>
      </c>
      <c r="B8456" s="4" t="s">
        <v>5</v>
      </c>
      <c r="C8456" s="4" t="s">
        <v>10</v>
      </c>
      <c r="D8456" s="4" t="s">
        <v>13</v>
      </c>
      <c r="E8456" s="4" t="s">
        <v>13</v>
      </c>
      <c r="F8456" s="4" t="s">
        <v>6</v>
      </c>
    </row>
    <row r="8457" spans="1:23">
      <c r="A8457" t="n">
        <v>71019</v>
      </c>
      <c r="B8457" s="49" t="n">
        <v>47</v>
      </c>
      <c r="C8457" s="7" t="n">
        <v>61456</v>
      </c>
      <c r="D8457" s="7" t="n">
        <v>0</v>
      </c>
      <c r="E8457" s="7" t="n">
        <v>0</v>
      </c>
      <c r="F8457" s="7" t="s">
        <v>88</v>
      </c>
    </row>
    <row r="8458" spans="1:23">
      <c r="A8458" t="s">
        <v>4</v>
      </c>
      <c r="B8458" s="4" t="s">
        <v>5</v>
      </c>
      <c r="C8458" s="4" t="s">
        <v>13</v>
      </c>
      <c r="D8458" s="4" t="s">
        <v>10</v>
      </c>
      <c r="E8458" s="4" t="s">
        <v>22</v>
      </c>
    </row>
    <row r="8459" spans="1:23">
      <c r="A8459" t="n">
        <v>71032</v>
      </c>
      <c r="B8459" s="34" t="n">
        <v>58</v>
      </c>
      <c r="C8459" s="7" t="n">
        <v>0</v>
      </c>
      <c r="D8459" s="7" t="n">
        <v>300</v>
      </c>
      <c r="E8459" s="7" t="n">
        <v>1</v>
      </c>
    </row>
    <row r="8460" spans="1:23">
      <c r="A8460" t="s">
        <v>4</v>
      </c>
      <c r="B8460" s="4" t="s">
        <v>5</v>
      </c>
      <c r="C8460" s="4" t="s">
        <v>13</v>
      </c>
      <c r="D8460" s="4" t="s">
        <v>10</v>
      </c>
    </row>
    <row r="8461" spans="1:23">
      <c r="A8461" t="n">
        <v>71040</v>
      </c>
      <c r="B8461" s="34" t="n">
        <v>58</v>
      </c>
      <c r="C8461" s="7" t="n">
        <v>255</v>
      </c>
      <c r="D8461" s="7" t="n">
        <v>0</v>
      </c>
    </row>
    <row r="8462" spans="1:23">
      <c r="A8462" t="s">
        <v>4</v>
      </c>
      <c r="B8462" s="4" t="s">
        <v>5</v>
      </c>
      <c r="C8462" s="4" t="s">
        <v>13</v>
      </c>
      <c r="D8462" s="4" t="s">
        <v>13</v>
      </c>
      <c r="E8462" s="4" t="s">
        <v>13</v>
      </c>
      <c r="F8462" s="4" t="s">
        <v>13</v>
      </c>
    </row>
    <row r="8463" spans="1:23">
      <c r="A8463" t="n">
        <v>71044</v>
      </c>
      <c r="B8463" s="8" t="n">
        <v>14</v>
      </c>
      <c r="C8463" s="7" t="n">
        <v>0</v>
      </c>
      <c r="D8463" s="7" t="n">
        <v>0</v>
      </c>
      <c r="E8463" s="7" t="n">
        <v>0</v>
      </c>
      <c r="F8463" s="7" t="n">
        <v>64</v>
      </c>
    </row>
    <row r="8464" spans="1:23">
      <c r="A8464" t="s">
        <v>4</v>
      </c>
      <c r="B8464" s="4" t="s">
        <v>5</v>
      </c>
      <c r="C8464" s="4" t="s">
        <v>13</v>
      </c>
      <c r="D8464" s="4" t="s">
        <v>10</v>
      </c>
    </row>
    <row r="8465" spans="1:31">
      <c r="A8465" t="n">
        <v>71049</v>
      </c>
      <c r="B8465" s="25" t="n">
        <v>22</v>
      </c>
      <c r="C8465" s="7" t="n">
        <v>0</v>
      </c>
      <c r="D8465" s="7" t="n">
        <v>4187</v>
      </c>
    </row>
    <row r="8466" spans="1:31">
      <c r="A8466" t="s">
        <v>4</v>
      </c>
      <c r="B8466" s="4" t="s">
        <v>5</v>
      </c>
      <c r="C8466" s="4" t="s">
        <v>13</v>
      </c>
      <c r="D8466" s="4" t="s">
        <v>10</v>
      </c>
    </row>
    <row r="8467" spans="1:31">
      <c r="A8467" t="n">
        <v>71053</v>
      </c>
      <c r="B8467" s="34" t="n">
        <v>58</v>
      </c>
      <c r="C8467" s="7" t="n">
        <v>5</v>
      </c>
      <c r="D8467" s="7" t="n">
        <v>300</v>
      </c>
    </row>
    <row r="8468" spans="1:31">
      <c r="A8468" t="s">
        <v>4</v>
      </c>
      <c r="B8468" s="4" t="s">
        <v>5</v>
      </c>
      <c r="C8468" s="4" t="s">
        <v>22</v>
      </c>
      <c r="D8468" s="4" t="s">
        <v>10</v>
      </c>
    </row>
    <row r="8469" spans="1:31">
      <c r="A8469" t="n">
        <v>71057</v>
      </c>
      <c r="B8469" s="35" t="n">
        <v>103</v>
      </c>
      <c r="C8469" s="7" t="n">
        <v>0</v>
      </c>
      <c r="D8469" s="7" t="n">
        <v>300</v>
      </c>
    </row>
    <row r="8470" spans="1:31">
      <c r="A8470" t="s">
        <v>4</v>
      </c>
      <c r="B8470" s="4" t="s">
        <v>5</v>
      </c>
      <c r="C8470" s="4" t="s">
        <v>13</v>
      </c>
    </row>
    <row r="8471" spans="1:31">
      <c r="A8471" t="n">
        <v>71064</v>
      </c>
      <c r="B8471" s="40" t="n">
        <v>64</v>
      </c>
      <c r="C8471" s="7" t="n">
        <v>7</v>
      </c>
    </row>
    <row r="8472" spans="1:31">
      <c r="A8472" t="s">
        <v>4</v>
      </c>
      <c r="B8472" s="4" t="s">
        <v>5</v>
      </c>
      <c r="C8472" s="4" t="s">
        <v>13</v>
      </c>
      <c r="D8472" s="4" t="s">
        <v>10</v>
      </c>
    </row>
    <row r="8473" spans="1:31">
      <c r="A8473" t="n">
        <v>71066</v>
      </c>
      <c r="B8473" s="50" t="n">
        <v>72</v>
      </c>
      <c r="C8473" s="7" t="n">
        <v>5</v>
      </c>
      <c r="D8473" s="7" t="n">
        <v>0</v>
      </c>
    </row>
    <row r="8474" spans="1:31">
      <c r="A8474" t="s">
        <v>4</v>
      </c>
      <c r="B8474" s="4" t="s">
        <v>5</v>
      </c>
      <c r="C8474" s="4" t="s">
        <v>13</v>
      </c>
      <c r="D8474" s="17" t="s">
        <v>24</v>
      </c>
      <c r="E8474" s="4" t="s">
        <v>5</v>
      </c>
      <c r="F8474" s="4" t="s">
        <v>13</v>
      </c>
      <c r="G8474" s="4" t="s">
        <v>10</v>
      </c>
      <c r="H8474" s="17" t="s">
        <v>25</v>
      </c>
      <c r="I8474" s="4" t="s">
        <v>13</v>
      </c>
      <c r="J8474" s="4" t="s">
        <v>9</v>
      </c>
      <c r="K8474" s="4" t="s">
        <v>13</v>
      </c>
      <c r="L8474" s="4" t="s">
        <v>13</v>
      </c>
      <c r="M8474" s="4" t="s">
        <v>26</v>
      </c>
    </row>
    <row r="8475" spans="1:31">
      <c r="A8475" t="n">
        <v>71070</v>
      </c>
      <c r="B8475" s="16" t="n">
        <v>5</v>
      </c>
      <c r="C8475" s="7" t="n">
        <v>28</v>
      </c>
      <c r="D8475" s="17" t="s">
        <v>3</v>
      </c>
      <c r="E8475" s="10" t="n">
        <v>162</v>
      </c>
      <c r="F8475" s="7" t="n">
        <v>4</v>
      </c>
      <c r="G8475" s="7" t="n">
        <v>4187</v>
      </c>
      <c r="H8475" s="17" t="s">
        <v>3</v>
      </c>
      <c r="I8475" s="7" t="n">
        <v>0</v>
      </c>
      <c r="J8475" s="7" t="n">
        <v>1</v>
      </c>
      <c r="K8475" s="7" t="n">
        <v>2</v>
      </c>
      <c r="L8475" s="7" t="n">
        <v>1</v>
      </c>
      <c r="M8475" s="19" t="n">
        <f t="normal" ca="1">A8481</f>
        <v>0</v>
      </c>
    </row>
    <row r="8476" spans="1:31">
      <c r="A8476" t="s">
        <v>4</v>
      </c>
      <c r="B8476" s="4" t="s">
        <v>5</v>
      </c>
      <c r="C8476" s="4" t="s">
        <v>13</v>
      </c>
      <c r="D8476" s="4" t="s">
        <v>6</v>
      </c>
    </row>
    <row r="8477" spans="1:31">
      <c r="A8477" t="n">
        <v>71087</v>
      </c>
      <c r="B8477" s="9" t="n">
        <v>2</v>
      </c>
      <c r="C8477" s="7" t="n">
        <v>10</v>
      </c>
      <c r="D8477" s="7" t="s">
        <v>89</v>
      </c>
    </row>
    <row r="8478" spans="1:31">
      <c r="A8478" t="s">
        <v>4</v>
      </c>
      <c r="B8478" s="4" t="s">
        <v>5</v>
      </c>
      <c r="C8478" s="4" t="s">
        <v>10</v>
      </c>
    </row>
    <row r="8479" spans="1:31">
      <c r="A8479" t="n">
        <v>71104</v>
      </c>
      <c r="B8479" s="30" t="n">
        <v>16</v>
      </c>
      <c r="C8479" s="7" t="n">
        <v>0</v>
      </c>
    </row>
    <row r="8480" spans="1:31">
      <c r="A8480" t="s">
        <v>4</v>
      </c>
      <c r="B8480" s="4" t="s">
        <v>5</v>
      </c>
      <c r="C8480" s="4" t="s">
        <v>13</v>
      </c>
      <c r="D8480" s="4" t="s">
        <v>10</v>
      </c>
      <c r="E8480" s="4" t="s">
        <v>13</v>
      </c>
      <c r="F8480" s="4" t="s">
        <v>6</v>
      </c>
    </row>
    <row r="8481" spans="1:13">
      <c r="A8481" t="n">
        <v>71107</v>
      </c>
      <c r="B8481" s="11" t="n">
        <v>39</v>
      </c>
      <c r="C8481" s="7" t="n">
        <v>10</v>
      </c>
      <c r="D8481" s="7" t="n">
        <v>65533</v>
      </c>
      <c r="E8481" s="7" t="n">
        <v>203</v>
      </c>
      <c r="F8481" s="7" t="s">
        <v>381</v>
      </c>
    </row>
    <row r="8482" spans="1:13">
      <c r="A8482" t="s">
        <v>4</v>
      </c>
      <c r="B8482" s="4" t="s">
        <v>5</v>
      </c>
      <c r="C8482" s="4" t="s">
        <v>13</v>
      </c>
      <c r="D8482" s="4" t="s">
        <v>10</v>
      </c>
      <c r="E8482" s="4" t="s">
        <v>13</v>
      </c>
      <c r="F8482" s="4" t="s">
        <v>6</v>
      </c>
    </row>
    <row r="8483" spans="1:13">
      <c r="A8483" t="n">
        <v>71131</v>
      </c>
      <c r="B8483" s="11" t="n">
        <v>39</v>
      </c>
      <c r="C8483" s="7" t="n">
        <v>10</v>
      </c>
      <c r="D8483" s="7" t="n">
        <v>65533</v>
      </c>
      <c r="E8483" s="7" t="n">
        <v>204</v>
      </c>
      <c r="F8483" s="7" t="s">
        <v>521</v>
      </c>
    </row>
    <row r="8484" spans="1:13">
      <c r="A8484" t="s">
        <v>4</v>
      </c>
      <c r="B8484" s="4" t="s">
        <v>5</v>
      </c>
      <c r="C8484" s="4" t="s">
        <v>10</v>
      </c>
      <c r="D8484" s="4" t="s">
        <v>6</v>
      </c>
      <c r="E8484" s="4" t="s">
        <v>6</v>
      </c>
      <c r="F8484" s="4" t="s">
        <v>6</v>
      </c>
      <c r="G8484" s="4" t="s">
        <v>13</v>
      </c>
      <c r="H8484" s="4" t="s">
        <v>9</v>
      </c>
      <c r="I8484" s="4" t="s">
        <v>22</v>
      </c>
      <c r="J8484" s="4" t="s">
        <v>22</v>
      </c>
      <c r="K8484" s="4" t="s">
        <v>22</v>
      </c>
      <c r="L8484" s="4" t="s">
        <v>22</v>
      </c>
      <c r="M8484" s="4" t="s">
        <v>22</v>
      </c>
      <c r="N8484" s="4" t="s">
        <v>22</v>
      </c>
      <c r="O8484" s="4" t="s">
        <v>22</v>
      </c>
      <c r="P8484" s="4" t="s">
        <v>6</v>
      </c>
      <c r="Q8484" s="4" t="s">
        <v>6</v>
      </c>
      <c r="R8484" s="4" t="s">
        <v>9</v>
      </c>
      <c r="S8484" s="4" t="s">
        <v>13</v>
      </c>
      <c r="T8484" s="4" t="s">
        <v>9</v>
      </c>
      <c r="U8484" s="4" t="s">
        <v>9</v>
      </c>
      <c r="V8484" s="4" t="s">
        <v>10</v>
      </c>
    </row>
    <row r="8485" spans="1:13">
      <c r="A8485" t="n">
        <v>71155</v>
      </c>
      <c r="B8485" s="15" t="n">
        <v>19</v>
      </c>
      <c r="C8485" s="7" t="n">
        <v>7032</v>
      </c>
      <c r="D8485" s="7" t="s">
        <v>93</v>
      </c>
      <c r="E8485" s="7" t="s">
        <v>94</v>
      </c>
      <c r="F8485" s="7" t="s">
        <v>12</v>
      </c>
      <c r="G8485" s="7" t="n">
        <v>0</v>
      </c>
      <c r="H8485" s="7" t="n">
        <v>1</v>
      </c>
      <c r="I8485" s="7" t="n">
        <v>0</v>
      </c>
      <c r="J8485" s="7" t="n">
        <v>0</v>
      </c>
      <c r="K8485" s="7" t="n">
        <v>0</v>
      </c>
      <c r="L8485" s="7" t="n">
        <v>0</v>
      </c>
      <c r="M8485" s="7" t="n">
        <v>1</v>
      </c>
      <c r="N8485" s="7" t="n">
        <v>1.60000002384186</v>
      </c>
      <c r="O8485" s="7" t="n">
        <v>0.0900000035762787</v>
      </c>
      <c r="P8485" s="7" t="s">
        <v>12</v>
      </c>
      <c r="Q8485" s="7" t="s">
        <v>12</v>
      </c>
      <c r="R8485" s="7" t="n">
        <v>-1</v>
      </c>
      <c r="S8485" s="7" t="n">
        <v>0</v>
      </c>
      <c r="T8485" s="7" t="n">
        <v>0</v>
      </c>
      <c r="U8485" s="7" t="n">
        <v>0</v>
      </c>
      <c r="V8485" s="7" t="n">
        <v>0</v>
      </c>
    </row>
    <row r="8486" spans="1:13">
      <c r="A8486" t="s">
        <v>4</v>
      </c>
      <c r="B8486" s="4" t="s">
        <v>5</v>
      </c>
      <c r="C8486" s="4" t="s">
        <v>10</v>
      </c>
      <c r="D8486" s="4" t="s">
        <v>6</v>
      </c>
      <c r="E8486" s="4" t="s">
        <v>6</v>
      </c>
      <c r="F8486" s="4" t="s">
        <v>6</v>
      </c>
      <c r="G8486" s="4" t="s">
        <v>13</v>
      </c>
      <c r="H8486" s="4" t="s">
        <v>9</v>
      </c>
      <c r="I8486" s="4" t="s">
        <v>22</v>
      </c>
      <c r="J8486" s="4" t="s">
        <v>22</v>
      </c>
      <c r="K8486" s="4" t="s">
        <v>22</v>
      </c>
      <c r="L8486" s="4" t="s">
        <v>22</v>
      </c>
      <c r="M8486" s="4" t="s">
        <v>22</v>
      </c>
      <c r="N8486" s="4" t="s">
        <v>22</v>
      </c>
      <c r="O8486" s="4" t="s">
        <v>22</v>
      </c>
      <c r="P8486" s="4" t="s">
        <v>6</v>
      </c>
      <c r="Q8486" s="4" t="s">
        <v>6</v>
      </c>
      <c r="R8486" s="4" t="s">
        <v>9</v>
      </c>
      <c r="S8486" s="4" t="s">
        <v>13</v>
      </c>
      <c r="T8486" s="4" t="s">
        <v>9</v>
      </c>
      <c r="U8486" s="4" t="s">
        <v>9</v>
      </c>
      <c r="V8486" s="4" t="s">
        <v>10</v>
      </c>
    </row>
    <row r="8487" spans="1:13">
      <c r="A8487" t="n">
        <v>71225</v>
      </c>
      <c r="B8487" s="15" t="n">
        <v>19</v>
      </c>
      <c r="C8487" s="7" t="n">
        <v>14</v>
      </c>
      <c r="D8487" s="7" t="s">
        <v>642</v>
      </c>
      <c r="E8487" s="7" t="s">
        <v>643</v>
      </c>
      <c r="F8487" s="7" t="s">
        <v>12</v>
      </c>
      <c r="G8487" s="7" t="n">
        <v>0</v>
      </c>
      <c r="H8487" s="7" t="n">
        <v>1</v>
      </c>
      <c r="I8487" s="7" t="n">
        <v>0</v>
      </c>
      <c r="J8487" s="7" t="n">
        <v>0</v>
      </c>
      <c r="K8487" s="7" t="n">
        <v>0</v>
      </c>
      <c r="L8487" s="7" t="n">
        <v>0</v>
      </c>
      <c r="M8487" s="7" t="n">
        <v>1</v>
      </c>
      <c r="N8487" s="7" t="n">
        <v>1.60000002384186</v>
      </c>
      <c r="O8487" s="7" t="n">
        <v>0.0900000035762787</v>
      </c>
      <c r="P8487" s="7" t="s">
        <v>12</v>
      </c>
      <c r="Q8487" s="7" t="s">
        <v>12</v>
      </c>
      <c r="R8487" s="7" t="n">
        <v>-1</v>
      </c>
      <c r="S8487" s="7" t="n">
        <v>0</v>
      </c>
      <c r="T8487" s="7" t="n">
        <v>0</v>
      </c>
      <c r="U8487" s="7" t="n">
        <v>0</v>
      </c>
      <c r="V8487" s="7" t="n">
        <v>0</v>
      </c>
    </row>
    <row r="8488" spans="1:13">
      <c r="A8488" t="s">
        <v>4</v>
      </c>
      <c r="B8488" s="4" t="s">
        <v>5</v>
      </c>
      <c r="C8488" s="4" t="s">
        <v>10</v>
      </c>
      <c r="D8488" s="4" t="s">
        <v>6</v>
      </c>
      <c r="E8488" s="4" t="s">
        <v>6</v>
      </c>
      <c r="F8488" s="4" t="s">
        <v>6</v>
      </c>
      <c r="G8488" s="4" t="s">
        <v>13</v>
      </c>
      <c r="H8488" s="4" t="s">
        <v>9</v>
      </c>
      <c r="I8488" s="4" t="s">
        <v>22</v>
      </c>
      <c r="J8488" s="4" t="s">
        <v>22</v>
      </c>
      <c r="K8488" s="4" t="s">
        <v>22</v>
      </c>
      <c r="L8488" s="4" t="s">
        <v>22</v>
      </c>
      <c r="M8488" s="4" t="s">
        <v>22</v>
      </c>
      <c r="N8488" s="4" t="s">
        <v>22</v>
      </c>
      <c r="O8488" s="4" t="s">
        <v>22</v>
      </c>
      <c r="P8488" s="4" t="s">
        <v>6</v>
      </c>
      <c r="Q8488" s="4" t="s">
        <v>6</v>
      </c>
      <c r="R8488" s="4" t="s">
        <v>9</v>
      </c>
      <c r="S8488" s="4" t="s">
        <v>13</v>
      </c>
      <c r="T8488" s="4" t="s">
        <v>9</v>
      </c>
      <c r="U8488" s="4" t="s">
        <v>9</v>
      </c>
      <c r="V8488" s="4" t="s">
        <v>10</v>
      </c>
    </row>
    <row r="8489" spans="1:13">
      <c r="A8489" t="n">
        <v>71295</v>
      </c>
      <c r="B8489" s="15" t="n">
        <v>19</v>
      </c>
      <c r="C8489" s="7" t="n">
        <v>7033</v>
      </c>
      <c r="D8489" s="7" t="s">
        <v>175</v>
      </c>
      <c r="E8489" s="7" t="s">
        <v>176</v>
      </c>
      <c r="F8489" s="7" t="s">
        <v>12</v>
      </c>
      <c r="G8489" s="7" t="n">
        <v>0</v>
      </c>
      <c r="H8489" s="7" t="n">
        <v>1</v>
      </c>
      <c r="I8489" s="7" t="n">
        <v>0</v>
      </c>
      <c r="J8489" s="7" t="n">
        <v>0</v>
      </c>
      <c r="K8489" s="7" t="n">
        <v>0</v>
      </c>
      <c r="L8489" s="7" t="n">
        <v>0</v>
      </c>
      <c r="M8489" s="7" t="n">
        <v>1</v>
      </c>
      <c r="N8489" s="7" t="n">
        <v>1.60000002384186</v>
      </c>
      <c r="O8489" s="7" t="n">
        <v>0.0900000035762787</v>
      </c>
      <c r="P8489" s="7" t="s">
        <v>12</v>
      </c>
      <c r="Q8489" s="7" t="s">
        <v>12</v>
      </c>
      <c r="R8489" s="7" t="n">
        <v>-1</v>
      </c>
      <c r="S8489" s="7" t="n">
        <v>0</v>
      </c>
      <c r="T8489" s="7" t="n">
        <v>0</v>
      </c>
      <c r="U8489" s="7" t="n">
        <v>0</v>
      </c>
      <c r="V8489" s="7" t="n">
        <v>0</v>
      </c>
    </row>
    <row r="8490" spans="1:13">
      <c r="A8490" t="s">
        <v>4</v>
      </c>
      <c r="B8490" s="4" t="s">
        <v>5</v>
      </c>
      <c r="C8490" s="4" t="s">
        <v>10</v>
      </c>
      <c r="D8490" s="4" t="s">
        <v>13</v>
      </c>
      <c r="E8490" s="4" t="s">
        <v>13</v>
      </c>
      <c r="F8490" s="4" t="s">
        <v>6</v>
      </c>
    </row>
    <row r="8491" spans="1:13">
      <c r="A8491" t="n">
        <v>71366</v>
      </c>
      <c r="B8491" s="53" t="n">
        <v>20</v>
      </c>
      <c r="C8491" s="7" t="n">
        <v>0</v>
      </c>
      <c r="D8491" s="7" t="n">
        <v>3</v>
      </c>
      <c r="E8491" s="7" t="n">
        <v>10</v>
      </c>
      <c r="F8491" s="7" t="s">
        <v>98</v>
      </c>
    </row>
    <row r="8492" spans="1:13">
      <c r="A8492" t="s">
        <v>4</v>
      </c>
      <c r="B8492" s="4" t="s">
        <v>5</v>
      </c>
      <c r="C8492" s="4" t="s">
        <v>10</v>
      </c>
    </row>
    <row r="8493" spans="1:13">
      <c r="A8493" t="n">
        <v>71384</v>
      </c>
      <c r="B8493" s="30" t="n">
        <v>16</v>
      </c>
      <c r="C8493" s="7" t="n">
        <v>0</v>
      </c>
    </row>
    <row r="8494" spans="1:13">
      <c r="A8494" t="s">
        <v>4</v>
      </c>
      <c r="B8494" s="4" t="s">
        <v>5</v>
      </c>
      <c r="C8494" s="4" t="s">
        <v>10</v>
      </c>
      <c r="D8494" s="4" t="s">
        <v>13</v>
      </c>
      <c r="E8494" s="4" t="s">
        <v>13</v>
      </c>
      <c r="F8494" s="4" t="s">
        <v>6</v>
      </c>
    </row>
    <row r="8495" spans="1:13">
      <c r="A8495" t="n">
        <v>71387</v>
      </c>
      <c r="B8495" s="53" t="n">
        <v>20</v>
      </c>
      <c r="C8495" s="7" t="n">
        <v>61489</v>
      </c>
      <c r="D8495" s="7" t="n">
        <v>3</v>
      </c>
      <c r="E8495" s="7" t="n">
        <v>10</v>
      </c>
      <c r="F8495" s="7" t="s">
        <v>98</v>
      </c>
    </row>
    <row r="8496" spans="1:13">
      <c r="A8496" t="s">
        <v>4</v>
      </c>
      <c r="B8496" s="4" t="s">
        <v>5</v>
      </c>
      <c r="C8496" s="4" t="s">
        <v>10</v>
      </c>
    </row>
    <row r="8497" spans="1:22">
      <c r="A8497" t="n">
        <v>71405</v>
      </c>
      <c r="B8497" s="30" t="n">
        <v>16</v>
      </c>
      <c r="C8497" s="7" t="n">
        <v>0</v>
      </c>
    </row>
    <row r="8498" spans="1:22">
      <c r="A8498" t="s">
        <v>4</v>
      </c>
      <c r="B8498" s="4" t="s">
        <v>5</v>
      </c>
      <c r="C8498" s="4" t="s">
        <v>10</v>
      </c>
      <c r="D8498" s="4" t="s">
        <v>13</v>
      </c>
      <c r="E8498" s="4" t="s">
        <v>13</v>
      </c>
      <c r="F8498" s="4" t="s">
        <v>6</v>
      </c>
    </row>
    <row r="8499" spans="1:22">
      <c r="A8499" t="n">
        <v>71408</v>
      </c>
      <c r="B8499" s="53" t="n">
        <v>20</v>
      </c>
      <c r="C8499" s="7" t="n">
        <v>61490</v>
      </c>
      <c r="D8499" s="7" t="n">
        <v>3</v>
      </c>
      <c r="E8499" s="7" t="n">
        <v>10</v>
      </c>
      <c r="F8499" s="7" t="s">
        <v>98</v>
      </c>
    </row>
    <row r="8500" spans="1:22">
      <c r="A8500" t="s">
        <v>4</v>
      </c>
      <c r="B8500" s="4" t="s">
        <v>5</v>
      </c>
      <c r="C8500" s="4" t="s">
        <v>10</v>
      </c>
    </row>
    <row r="8501" spans="1:22">
      <c r="A8501" t="n">
        <v>71426</v>
      </c>
      <c r="B8501" s="30" t="n">
        <v>16</v>
      </c>
      <c r="C8501" s="7" t="n">
        <v>0</v>
      </c>
    </row>
    <row r="8502" spans="1:22">
      <c r="A8502" t="s">
        <v>4</v>
      </c>
      <c r="B8502" s="4" t="s">
        <v>5</v>
      </c>
      <c r="C8502" s="4" t="s">
        <v>10</v>
      </c>
      <c r="D8502" s="4" t="s">
        <v>13</v>
      </c>
      <c r="E8502" s="4" t="s">
        <v>13</v>
      </c>
      <c r="F8502" s="4" t="s">
        <v>6</v>
      </c>
    </row>
    <row r="8503" spans="1:22">
      <c r="A8503" t="n">
        <v>71429</v>
      </c>
      <c r="B8503" s="53" t="n">
        <v>20</v>
      </c>
      <c r="C8503" s="7" t="n">
        <v>61488</v>
      </c>
      <c r="D8503" s="7" t="n">
        <v>3</v>
      </c>
      <c r="E8503" s="7" t="n">
        <v>10</v>
      </c>
      <c r="F8503" s="7" t="s">
        <v>98</v>
      </c>
    </row>
    <row r="8504" spans="1:22">
      <c r="A8504" t="s">
        <v>4</v>
      </c>
      <c r="B8504" s="4" t="s">
        <v>5</v>
      </c>
      <c r="C8504" s="4" t="s">
        <v>10</v>
      </c>
    </row>
    <row r="8505" spans="1:22">
      <c r="A8505" t="n">
        <v>71447</v>
      </c>
      <c r="B8505" s="30" t="n">
        <v>16</v>
      </c>
      <c r="C8505" s="7" t="n">
        <v>0</v>
      </c>
    </row>
    <row r="8506" spans="1:22">
      <c r="A8506" t="s">
        <v>4</v>
      </c>
      <c r="B8506" s="4" t="s">
        <v>5</v>
      </c>
      <c r="C8506" s="4" t="s">
        <v>10</v>
      </c>
      <c r="D8506" s="4" t="s">
        <v>13</v>
      </c>
      <c r="E8506" s="4" t="s">
        <v>13</v>
      </c>
      <c r="F8506" s="4" t="s">
        <v>6</v>
      </c>
    </row>
    <row r="8507" spans="1:22">
      <c r="A8507" t="n">
        <v>71450</v>
      </c>
      <c r="B8507" s="53" t="n">
        <v>20</v>
      </c>
      <c r="C8507" s="7" t="n">
        <v>8</v>
      </c>
      <c r="D8507" s="7" t="n">
        <v>3</v>
      </c>
      <c r="E8507" s="7" t="n">
        <v>10</v>
      </c>
      <c r="F8507" s="7" t="s">
        <v>98</v>
      </c>
    </row>
    <row r="8508" spans="1:22">
      <c r="A8508" t="s">
        <v>4</v>
      </c>
      <c r="B8508" s="4" t="s">
        <v>5</v>
      </c>
      <c r="C8508" s="4" t="s">
        <v>10</v>
      </c>
    </row>
    <row r="8509" spans="1:22">
      <c r="A8509" t="n">
        <v>71468</v>
      </c>
      <c r="B8509" s="30" t="n">
        <v>16</v>
      </c>
      <c r="C8509" s="7" t="n">
        <v>0</v>
      </c>
    </row>
    <row r="8510" spans="1:22">
      <c r="A8510" t="s">
        <v>4</v>
      </c>
      <c r="B8510" s="4" t="s">
        <v>5</v>
      </c>
      <c r="C8510" s="4" t="s">
        <v>10</v>
      </c>
      <c r="D8510" s="4" t="s">
        <v>13</v>
      </c>
      <c r="E8510" s="4" t="s">
        <v>13</v>
      </c>
      <c r="F8510" s="4" t="s">
        <v>6</v>
      </c>
    </row>
    <row r="8511" spans="1:22">
      <c r="A8511" t="n">
        <v>71471</v>
      </c>
      <c r="B8511" s="53" t="n">
        <v>20</v>
      </c>
      <c r="C8511" s="7" t="n">
        <v>1</v>
      </c>
      <c r="D8511" s="7" t="n">
        <v>3</v>
      </c>
      <c r="E8511" s="7" t="n">
        <v>10</v>
      </c>
      <c r="F8511" s="7" t="s">
        <v>98</v>
      </c>
    </row>
    <row r="8512" spans="1:22">
      <c r="A8512" t="s">
        <v>4</v>
      </c>
      <c r="B8512" s="4" t="s">
        <v>5</v>
      </c>
      <c r="C8512" s="4" t="s">
        <v>10</v>
      </c>
    </row>
    <row r="8513" spans="1:6">
      <c r="A8513" t="n">
        <v>71489</v>
      </c>
      <c r="B8513" s="30" t="n">
        <v>16</v>
      </c>
      <c r="C8513" s="7" t="n">
        <v>0</v>
      </c>
    </row>
    <row r="8514" spans="1:6">
      <c r="A8514" t="s">
        <v>4</v>
      </c>
      <c r="B8514" s="4" t="s">
        <v>5</v>
      </c>
      <c r="C8514" s="4" t="s">
        <v>10</v>
      </c>
      <c r="D8514" s="4" t="s">
        <v>13</v>
      </c>
      <c r="E8514" s="4" t="s">
        <v>13</v>
      </c>
      <c r="F8514" s="4" t="s">
        <v>6</v>
      </c>
    </row>
    <row r="8515" spans="1:6">
      <c r="A8515" t="n">
        <v>71492</v>
      </c>
      <c r="B8515" s="53" t="n">
        <v>20</v>
      </c>
      <c r="C8515" s="7" t="n">
        <v>9</v>
      </c>
      <c r="D8515" s="7" t="n">
        <v>3</v>
      </c>
      <c r="E8515" s="7" t="n">
        <v>10</v>
      </c>
      <c r="F8515" s="7" t="s">
        <v>98</v>
      </c>
    </row>
    <row r="8516" spans="1:6">
      <c r="A8516" t="s">
        <v>4</v>
      </c>
      <c r="B8516" s="4" t="s">
        <v>5</v>
      </c>
      <c r="C8516" s="4" t="s">
        <v>10</v>
      </c>
    </row>
    <row r="8517" spans="1:6">
      <c r="A8517" t="n">
        <v>71510</v>
      </c>
      <c r="B8517" s="30" t="n">
        <v>16</v>
      </c>
      <c r="C8517" s="7" t="n">
        <v>0</v>
      </c>
    </row>
    <row r="8518" spans="1:6">
      <c r="A8518" t="s">
        <v>4</v>
      </c>
      <c r="B8518" s="4" t="s">
        <v>5</v>
      </c>
      <c r="C8518" s="4" t="s">
        <v>10</v>
      </c>
      <c r="D8518" s="4" t="s">
        <v>13</v>
      </c>
      <c r="E8518" s="4" t="s">
        <v>13</v>
      </c>
      <c r="F8518" s="4" t="s">
        <v>6</v>
      </c>
    </row>
    <row r="8519" spans="1:6">
      <c r="A8519" t="n">
        <v>71513</v>
      </c>
      <c r="B8519" s="53" t="n">
        <v>20</v>
      </c>
      <c r="C8519" s="7" t="n">
        <v>7032</v>
      </c>
      <c r="D8519" s="7" t="n">
        <v>3</v>
      </c>
      <c r="E8519" s="7" t="n">
        <v>10</v>
      </c>
      <c r="F8519" s="7" t="s">
        <v>98</v>
      </c>
    </row>
    <row r="8520" spans="1:6">
      <c r="A8520" t="s">
        <v>4</v>
      </c>
      <c r="B8520" s="4" t="s">
        <v>5</v>
      </c>
      <c r="C8520" s="4" t="s">
        <v>10</v>
      </c>
    </row>
    <row r="8521" spans="1:6">
      <c r="A8521" t="n">
        <v>71531</v>
      </c>
      <c r="B8521" s="30" t="n">
        <v>16</v>
      </c>
      <c r="C8521" s="7" t="n">
        <v>0</v>
      </c>
    </row>
    <row r="8522" spans="1:6">
      <c r="A8522" t="s">
        <v>4</v>
      </c>
      <c r="B8522" s="4" t="s">
        <v>5</v>
      </c>
      <c r="C8522" s="4" t="s">
        <v>10</v>
      </c>
      <c r="D8522" s="4" t="s">
        <v>13</v>
      </c>
      <c r="E8522" s="4" t="s">
        <v>13</v>
      </c>
      <c r="F8522" s="4" t="s">
        <v>6</v>
      </c>
    </row>
    <row r="8523" spans="1:6">
      <c r="A8523" t="n">
        <v>71534</v>
      </c>
      <c r="B8523" s="53" t="n">
        <v>20</v>
      </c>
      <c r="C8523" s="7" t="n">
        <v>14</v>
      </c>
      <c r="D8523" s="7" t="n">
        <v>3</v>
      </c>
      <c r="E8523" s="7" t="n">
        <v>10</v>
      </c>
      <c r="F8523" s="7" t="s">
        <v>98</v>
      </c>
    </row>
    <row r="8524" spans="1:6">
      <c r="A8524" t="s">
        <v>4</v>
      </c>
      <c r="B8524" s="4" t="s">
        <v>5</v>
      </c>
      <c r="C8524" s="4" t="s">
        <v>10</v>
      </c>
    </row>
    <row r="8525" spans="1:6">
      <c r="A8525" t="n">
        <v>71552</v>
      </c>
      <c r="B8525" s="30" t="n">
        <v>16</v>
      </c>
      <c r="C8525" s="7" t="n">
        <v>0</v>
      </c>
    </row>
    <row r="8526" spans="1:6">
      <c r="A8526" t="s">
        <v>4</v>
      </c>
      <c r="B8526" s="4" t="s">
        <v>5</v>
      </c>
      <c r="C8526" s="4" t="s">
        <v>10</v>
      </c>
      <c r="D8526" s="4" t="s">
        <v>13</v>
      </c>
      <c r="E8526" s="4" t="s">
        <v>13</v>
      </c>
      <c r="F8526" s="4" t="s">
        <v>6</v>
      </c>
    </row>
    <row r="8527" spans="1:6">
      <c r="A8527" t="n">
        <v>71555</v>
      </c>
      <c r="B8527" s="53" t="n">
        <v>20</v>
      </c>
      <c r="C8527" s="7" t="n">
        <v>7033</v>
      </c>
      <c r="D8527" s="7" t="n">
        <v>3</v>
      </c>
      <c r="E8527" s="7" t="n">
        <v>10</v>
      </c>
      <c r="F8527" s="7" t="s">
        <v>98</v>
      </c>
    </row>
    <row r="8528" spans="1:6">
      <c r="A8528" t="s">
        <v>4</v>
      </c>
      <c r="B8528" s="4" t="s">
        <v>5</v>
      </c>
      <c r="C8528" s="4" t="s">
        <v>10</v>
      </c>
    </row>
    <row r="8529" spans="1:6">
      <c r="A8529" t="n">
        <v>71573</v>
      </c>
      <c r="B8529" s="30" t="n">
        <v>16</v>
      </c>
      <c r="C8529" s="7" t="n">
        <v>0</v>
      </c>
    </row>
    <row r="8530" spans="1:6">
      <c r="A8530" t="s">
        <v>4</v>
      </c>
      <c r="B8530" s="4" t="s">
        <v>5</v>
      </c>
      <c r="C8530" s="4" t="s">
        <v>13</v>
      </c>
      <c r="D8530" s="4" t="s">
        <v>10</v>
      </c>
      <c r="E8530" s="4" t="s">
        <v>13</v>
      </c>
      <c r="F8530" s="4" t="s">
        <v>6</v>
      </c>
      <c r="G8530" s="4" t="s">
        <v>6</v>
      </c>
      <c r="H8530" s="4" t="s">
        <v>6</v>
      </c>
      <c r="I8530" s="4" t="s">
        <v>6</v>
      </c>
      <c r="J8530" s="4" t="s">
        <v>6</v>
      </c>
      <c r="K8530" s="4" t="s">
        <v>6</v>
      </c>
      <c r="L8530" s="4" t="s">
        <v>6</v>
      </c>
      <c r="M8530" s="4" t="s">
        <v>6</v>
      </c>
      <c r="N8530" s="4" t="s">
        <v>6</v>
      </c>
      <c r="O8530" s="4" t="s">
        <v>6</v>
      </c>
      <c r="P8530" s="4" t="s">
        <v>6</v>
      </c>
      <c r="Q8530" s="4" t="s">
        <v>6</v>
      </c>
      <c r="R8530" s="4" t="s">
        <v>6</v>
      </c>
      <c r="S8530" s="4" t="s">
        <v>6</v>
      </c>
      <c r="T8530" s="4" t="s">
        <v>6</v>
      </c>
      <c r="U8530" s="4" t="s">
        <v>6</v>
      </c>
    </row>
    <row r="8531" spans="1:6">
      <c r="A8531" t="n">
        <v>71576</v>
      </c>
      <c r="B8531" s="46" t="n">
        <v>36</v>
      </c>
      <c r="C8531" s="7" t="n">
        <v>8</v>
      </c>
      <c r="D8531" s="7" t="n">
        <v>7033</v>
      </c>
      <c r="E8531" s="7" t="n">
        <v>0</v>
      </c>
      <c r="F8531" s="7" t="s">
        <v>239</v>
      </c>
      <c r="G8531" s="7" t="s">
        <v>240</v>
      </c>
      <c r="H8531" s="7" t="s">
        <v>12</v>
      </c>
      <c r="I8531" s="7" t="s">
        <v>12</v>
      </c>
      <c r="J8531" s="7" t="s">
        <v>12</v>
      </c>
      <c r="K8531" s="7" t="s">
        <v>12</v>
      </c>
      <c r="L8531" s="7" t="s">
        <v>12</v>
      </c>
      <c r="M8531" s="7" t="s">
        <v>12</v>
      </c>
      <c r="N8531" s="7" t="s">
        <v>12</v>
      </c>
      <c r="O8531" s="7" t="s">
        <v>12</v>
      </c>
      <c r="P8531" s="7" t="s">
        <v>12</v>
      </c>
      <c r="Q8531" s="7" t="s">
        <v>12</v>
      </c>
      <c r="R8531" s="7" t="s">
        <v>12</v>
      </c>
      <c r="S8531" s="7" t="s">
        <v>12</v>
      </c>
      <c r="T8531" s="7" t="s">
        <v>12</v>
      </c>
      <c r="U8531" s="7" t="s">
        <v>12</v>
      </c>
    </row>
    <row r="8532" spans="1:6">
      <c r="A8532" t="s">
        <v>4</v>
      </c>
      <c r="B8532" s="4" t="s">
        <v>5</v>
      </c>
      <c r="C8532" s="4" t="s">
        <v>13</v>
      </c>
      <c r="D8532" s="4" t="s">
        <v>10</v>
      </c>
      <c r="E8532" s="4" t="s">
        <v>13</v>
      </c>
      <c r="F8532" s="4" t="s">
        <v>6</v>
      </c>
      <c r="G8532" s="4" t="s">
        <v>6</v>
      </c>
      <c r="H8532" s="4" t="s">
        <v>6</v>
      </c>
      <c r="I8532" s="4" t="s">
        <v>6</v>
      </c>
      <c r="J8532" s="4" t="s">
        <v>6</v>
      </c>
      <c r="K8532" s="4" t="s">
        <v>6</v>
      </c>
      <c r="L8532" s="4" t="s">
        <v>6</v>
      </c>
      <c r="M8532" s="4" t="s">
        <v>6</v>
      </c>
      <c r="N8532" s="4" t="s">
        <v>6</v>
      </c>
      <c r="O8532" s="4" t="s">
        <v>6</v>
      </c>
      <c r="P8532" s="4" t="s">
        <v>6</v>
      </c>
      <c r="Q8532" s="4" t="s">
        <v>6</v>
      </c>
      <c r="R8532" s="4" t="s">
        <v>6</v>
      </c>
      <c r="S8532" s="4" t="s">
        <v>6</v>
      </c>
      <c r="T8532" s="4" t="s">
        <v>6</v>
      </c>
      <c r="U8532" s="4" t="s">
        <v>6</v>
      </c>
    </row>
    <row r="8533" spans="1:6">
      <c r="A8533" t="n">
        <v>71617</v>
      </c>
      <c r="B8533" s="46" t="n">
        <v>36</v>
      </c>
      <c r="C8533" s="7" t="n">
        <v>8</v>
      </c>
      <c r="D8533" s="7" t="n">
        <v>9</v>
      </c>
      <c r="E8533" s="7" t="n">
        <v>0</v>
      </c>
      <c r="F8533" s="7" t="s">
        <v>644</v>
      </c>
      <c r="G8533" s="7" t="s">
        <v>385</v>
      </c>
      <c r="H8533" s="7" t="s">
        <v>12</v>
      </c>
      <c r="I8533" s="7" t="s">
        <v>12</v>
      </c>
      <c r="J8533" s="7" t="s">
        <v>12</v>
      </c>
      <c r="K8533" s="7" t="s">
        <v>12</v>
      </c>
      <c r="L8533" s="7" t="s">
        <v>12</v>
      </c>
      <c r="M8533" s="7" t="s">
        <v>12</v>
      </c>
      <c r="N8533" s="7" t="s">
        <v>12</v>
      </c>
      <c r="O8533" s="7" t="s">
        <v>12</v>
      </c>
      <c r="P8533" s="7" t="s">
        <v>12</v>
      </c>
      <c r="Q8533" s="7" t="s">
        <v>12</v>
      </c>
      <c r="R8533" s="7" t="s">
        <v>12</v>
      </c>
      <c r="S8533" s="7" t="s">
        <v>12</v>
      </c>
      <c r="T8533" s="7" t="s">
        <v>12</v>
      </c>
      <c r="U8533" s="7" t="s">
        <v>12</v>
      </c>
    </row>
    <row r="8534" spans="1:6">
      <c r="A8534" t="s">
        <v>4</v>
      </c>
      <c r="B8534" s="4" t="s">
        <v>5</v>
      </c>
      <c r="C8534" s="4" t="s">
        <v>13</v>
      </c>
      <c r="D8534" s="4" t="s">
        <v>10</v>
      </c>
      <c r="E8534" s="4" t="s">
        <v>13</v>
      </c>
      <c r="F8534" s="4" t="s">
        <v>6</v>
      </c>
      <c r="G8534" s="4" t="s">
        <v>6</v>
      </c>
      <c r="H8534" s="4" t="s">
        <v>6</v>
      </c>
      <c r="I8534" s="4" t="s">
        <v>6</v>
      </c>
      <c r="J8534" s="4" t="s">
        <v>6</v>
      </c>
      <c r="K8534" s="4" t="s">
        <v>6</v>
      </c>
      <c r="L8534" s="4" t="s">
        <v>6</v>
      </c>
      <c r="M8534" s="4" t="s">
        <v>6</v>
      </c>
      <c r="N8534" s="4" t="s">
        <v>6</v>
      </c>
      <c r="O8534" s="4" t="s">
        <v>6</v>
      </c>
      <c r="P8534" s="4" t="s">
        <v>6</v>
      </c>
      <c r="Q8534" s="4" t="s">
        <v>6</v>
      </c>
      <c r="R8534" s="4" t="s">
        <v>6</v>
      </c>
      <c r="S8534" s="4" t="s">
        <v>6</v>
      </c>
      <c r="T8534" s="4" t="s">
        <v>6</v>
      </c>
      <c r="U8534" s="4" t="s">
        <v>6</v>
      </c>
    </row>
    <row r="8535" spans="1:6">
      <c r="A8535" t="n">
        <v>71666</v>
      </c>
      <c r="B8535" s="46" t="n">
        <v>36</v>
      </c>
      <c r="C8535" s="7" t="n">
        <v>8</v>
      </c>
      <c r="D8535" s="7" t="n">
        <v>8</v>
      </c>
      <c r="E8535" s="7" t="n">
        <v>0</v>
      </c>
      <c r="F8535" s="7" t="s">
        <v>555</v>
      </c>
      <c r="G8535" s="7" t="s">
        <v>12</v>
      </c>
      <c r="H8535" s="7" t="s">
        <v>12</v>
      </c>
      <c r="I8535" s="7" t="s">
        <v>12</v>
      </c>
      <c r="J8535" s="7" t="s">
        <v>12</v>
      </c>
      <c r="K8535" s="7" t="s">
        <v>12</v>
      </c>
      <c r="L8535" s="7" t="s">
        <v>12</v>
      </c>
      <c r="M8535" s="7" t="s">
        <v>12</v>
      </c>
      <c r="N8535" s="7" t="s">
        <v>12</v>
      </c>
      <c r="O8535" s="7" t="s">
        <v>12</v>
      </c>
      <c r="P8535" s="7" t="s">
        <v>12</v>
      </c>
      <c r="Q8535" s="7" t="s">
        <v>12</v>
      </c>
      <c r="R8535" s="7" t="s">
        <v>12</v>
      </c>
      <c r="S8535" s="7" t="s">
        <v>12</v>
      </c>
      <c r="T8535" s="7" t="s">
        <v>12</v>
      </c>
      <c r="U8535" s="7" t="s">
        <v>12</v>
      </c>
    </row>
    <row r="8536" spans="1:6">
      <c r="A8536" t="s">
        <v>4</v>
      </c>
      <c r="B8536" s="4" t="s">
        <v>5</v>
      </c>
      <c r="C8536" s="4" t="s">
        <v>13</v>
      </c>
      <c r="D8536" s="4" t="s">
        <v>10</v>
      </c>
      <c r="E8536" s="4" t="s">
        <v>13</v>
      </c>
      <c r="F8536" s="4" t="s">
        <v>6</v>
      </c>
      <c r="G8536" s="4" t="s">
        <v>6</v>
      </c>
      <c r="H8536" s="4" t="s">
        <v>6</v>
      </c>
      <c r="I8536" s="4" t="s">
        <v>6</v>
      </c>
      <c r="J8536" s="4" t="s">
        <v>6</v>
      </c>
      <c r="K8536" s="4" t="s">
        <v>6</v>
      </c>
      <c r="L8536" s="4" t="s">
        <v>6</v>
      </c>
      <c r="M8536" s="4" t="s">
        <v>6</v>
      </c>
      <c r="N8536" s="4" t="s">
        <v>6</v>
      </c>
      <c r="O8536" s="4" t="s">
        <v>6</v>
      </c>
      <c r="P8536" s="4" t="s">
        <v>6</v>
      </c>
      <c r="Q8536" s="4" t="s">
        <v>6</v>
      </c>
      <c r="R8536" s="4" t="s">
        <v>6</v>
      </c>
      <c r="S8536" s="4" t="s">
        <v>6</v>
      </c>
      <c r="T8536" s="4" t="s">
        <v>6</v>
      </c>
      <c r="U8536" s="4" t="s">
        <v>6</v>
      </c>
    </row>
    <row r="8537" spans="1:6">
      <c r="A8537" t="n">
        <v>71701</v>
      </c>
      <c r="B8537" s="46" t="n">
        <v>36</v>
      </c>
      <c r="C8537" s="7" t="n">
        <v>8</v>
      </c>
      <c r="D8537" s="7" t="n">
        <v>2</v>
      </c>
      <c r="E8537" s="7" t="n">
        <v>0</v>
      </c>
      <c r="F8537" s="7" t="s">
        <v>140</v>
      </c>
      <c r="G8537" s="7" t="s">
        <v>12</v>
      </c>
      <c r="H8537" s="7" t="s">
        <v>12</v>
      </c>
      <c r="I8537" s="7" t="s">
        <v>12</v>
      </c>
      <c r="J8537" s="7" t="s">
        <v>12</v>
      </c>
      <c r="K8537" s="7" t="s">
        <v>12</v>
      </c>
      <c r="L8537" s="7" t="s">
        <v>12</v>
      </c>
      <c r="M8537" s="7" t="s">
        <v>12</v>
      </c>
      <c r="N8537" s="7" t="s">
        <v>12</v>
      </c>
      <c r="O8537" s="7" t="s">
        <v>12</v>
      </c>
      <c r="P8537" s="7" t="s">
        <v>12</v>
      </c>
      <c r="Q8537" s="7" t="s">
        <v>12</v>
      </c>
      <c r="R8537" s="7" t="s">
        <v>12</v>
      </c>
      <c r="S8537" s="7" t="s">
        <v>12</v>
      </c>
      <c r="T8537" s="7" t="s">
        <v>12</v>
      </c>
      <c r="U8537" s="7" t="s">
        <v>12</v>
      </c>
    </row>
    <row r="8538" spans="1:6">
      <c r="A8538" t="s">
        <v>4</v>
      </c>
      <c r="B8538" s="4" t="s">
        <v>5</v>
      </c>
      <c r="C8538" s="4" t="s">
        <v>13</v>
      </c>
      <c r="D8538" s="4" t="s">
        <v>10</v>
      </c>
      <c r="E8538" s="4" t="s">
        <v>13</v>
      </c>
      <c r="F8538" s="4" t="s">
        <v>6</v>
      </c>
      <c r="G8538" s="4" t="s">
        <v>6</v>
      </c>
      <c r="H8538" s="4" t="s">
        <v>6</v>
      </c>
      <c r="I8538" s="4" t="s">
        <v>6</v>
      </c>
      <c r="J8538" s="4" t="s">
        <v>6</v>
      </c>
      <c r="K8538" s="4" t="s">
        <v>6</v>
      </c>
      <c r="L8538" s="4" t="s">
        <v>6</v>
      </c>
      <c r="M8538" s="4" t="s">
        <v>6</v>
      </c>
      <c r="N8538" s="4" t="s">
        <v>6</v>
      </c>
      <c r="O8538" s="4" t="s">
        <v>6</v>
      </c>
      <c r="P8538" s="4" t="s">
        <v>6</v>
      </c>
      <c r="Q8538" s="4" t="s">
        <v>6</v>
      </c>
      <c r="R8538" s="4" t="s">
        <v>6</v>
      </c>
      <c r="S8538" s="4" t="s">
        <v>6</v>
      </c>
      <c r="T8538" s="4" t="s">
        <v>6</v>
      </c>
      <c r="U8538" s="4" t="s">
        <v>6</v>
      </c>
    </row>
    <row r="8539" spans="1:6">
      <c r="A8539" t="n">
        <v>71733</v>
      </c>
      <c r="B8539" s="46" t="n">
        <v>36</v>
      </c>
      <c r="C8539" s="7" t="n">
        <v>8</v>
      </c>
      <c r="D8539" s="7" t="n">
        <v>61488</v>
      </c>
      <c r="E8539" s="7" t="n">
        <v>0</v>
      </c>
      <c r="F8539" s="7" t="s">
        <v>188</v>
      </c>
      <c r="G8539" s="7" t="s">
        <v>12</v>
      </c>
      <c r="H8539" s="7" t="s">
        <v>12</v>
      </c>
      <c r="I8539" s="7" t="s">
        <v>12</v>
      </c>
      <c r="J8539" s="7" t="s">
        <v>12</v>
      </c>
      <c r="K8539" s="7" t="s">
        <v>12</v>
      </c>
      <c r="L8539" s="7" t="s">
        <v>12</v>
      </c>
      <c r="M8539" s="7" t="s">
        <v>12</v>
      </c>
      <c r="N8539" s="7" t="s">
        <v>12</v>
      </c>
      <c r="O8539" s="7" t="s">
        <v>12</v>
      </c>
      <c r="P8539" s="7" t="s">
        <v>12</v>
      </c>
      <c r="Q8539" s="7" t="s">
        <v>12</v>
      </c>
      <c r="R8539" s="7" t="s">
        <v>12</v>
      </c>
      <c r="S8539" s="7" t="s">
        <v>12</v>
      </c>
      <c r="T8539" s="7" t="s">
        <v>12</v>
      </c>
      <c r="U8539" s="7" t="s">
        <v>12</v>
      </c>
    </row>
    <row r="8540" spans="1:6">
      <c r="A8540" t="s">
        <v>4</v>
      </c>
      <c r="B8540" s="4" t="s">
        <v>5</v>
      </c>
      <c r="C8540" s="4" t="s">
        <v>13</v>
      </c>
    </row>
    <row r="8541" spans="1:6">
      <c r="A8541" t="n">
        <v>71765</v>
      </c>
      <c r="B8541" s="54" t="n">
        <v>116</v>
      </c>
      <c r="C8541" s="7" t="n">
        <v>0</v>
      </c>
    </row>
    <row r="8542" spans="1:6">
      <c r="A8542" t="s">
        <v>4</v>
      </c>
      <c r="B8542" s="4" t="s">
        <v>5</v>
      </c>
      <c r="C8542" s="4" t="s">
        <v>13</v>
      </c>
      <c r="D8542" s="4" t="s">
        <v>10</v>
      </c>
    </row>
    <row r="8543" spans="1:6">
      <c r="A8543" t="n">
        <v>71767</v>
      </c>
      <c r="B8543" s="54" t="n">
        <v>116</v>
      </c>
      <c r="C8543" s="7" t="n">
        <v>2</v>
      </c>
      <c r="D8543" s="7" t="n">
        <v>1</v>
      </c>
    </row>
    <row r="8544" spans="1:6">
      <c r="A8544" t="s">
        <v>4</v>
      </c>
      <c r="B8544" s="4" t="s">
        <v>5</v>
      </c>
      <c r="C8544" s="4" t="s">
        <v>13</v>
      </c>
      <c r="D8544" s="4" t="s">
        <v>9</v>
      </c>
    </row>
    <row r="8545" spans="1:21">
      <c r="A8545" t="n">
        <v>71771</v>
      </c>
      <c r="B8545" s="54" t="n">
        <v>116</v>
      </c>
      <c r="C8545" s="7" t="n">
        <v>5</v>
      </c>
      <c r="D8545" s="7" t="n">
        <v>1106247680</v>
      </c>
    </row>
    <row r="8546" spans="1:21">
      <c r="A8546" t="s">
        <v>4</v>
      </c>
      <c r="B8546" s="4" t="s">
        <v>5</v>
      </c>
      <c r="C8546" s="4" t="s">
        <v>13</v>
      </c>
      <c r="D8546" s="4" t="s">
        <v>10</v>
      </c>
    </row>
    <row r="8547" spans="1:21">
      <c r="A8547" t="n">
        <v>71777</v>
      </c>
      <c r="B8547" s="54" t="n">
        <v>116</v>
      </c>
      <c r="C8547" s="7" t="n">
        <v>6</v>
      </c>
      <c r="D8547" s="7" t="n">
        <v>1</v>
      </c>
    </row>
    <row r="8548" spans="1:21">
      <c r="A8548" t="s">
        <v>4</v>
      </c>
      <c r="B8548" s="4" t="s">
        <v>5</v>
      </c>
      <c r="C8548" s="4" t="s">
        <v>10</v>
      </c>
      <c r="D8548" s="4" t="s">
        <v>22</v>
      </c>
      <c r="E8548" s="4" t="s">
        <v>22</v>
      </c>
      <c r="F8548" s="4" t="s">
        <v>22</v>
      </c>
      <c r="G8548" s="4" t="s">
        <v>22</v>
      </c>
    </row>
    <row r="8549" spans="1:21">
      <c r="A8549" t="n">
        <v>71781</v>
      </c>
      <c r="B8549" s="43" t="n">
        <v>46</v>
      </c>
      <c r="C8549" s="7" t="n">
        <v>0</v>
      </c>
      <c r="D8549" s="7" t="n">
        <v>88.9499969482422</v>
      </c>
      <c r="E8549" s="7" t="n">
        <v>36.0499992370605</v>
      </c>
      <c r="F8549" s="7" t="n">
        <v>-233.5</v>
      </c>
      <c r="G8549" s="7" t="n">
        <v>0</v>
      </c>
    </row>
    <row r="8550" spans="1:21">
      <c r="A8550" t="s">
        <v>4</v>
      </c>
      <c r="B8550" s="4" t="s">
        <v>5</v>
      </c>
      <c r="C8550" s="4" t="s">
        <v>10</v>
      </c>
      <c r="D8550" s="4" t="s">
        <v>22</v>
      </c>
      <c r="E8550" s="4" t="s">
        <v>22</v>
      </c>
      <c r="F8550" s="4" t="s">
        <v>22</v>
      </c>
      <c r="G8550" s="4" t="s">
        <v>22</v>
      </c>
    </row>
    <row r="8551" spans="1:21">
      <c r="A8551" t="n">
        <v>71800</v>
      </c>
      <c r="B8551" s="43" t="n">
        <v>46</v>
      </c>
      <c r="C8551" s="7" t="n">
        <v>61489</v>
      </c>
      <c r="D8551" s="7" t="n">
        <v>89.0500030517578</v>
      </c>
      <c r="E8551" s="7" t="n">
        <v>36.060001373291</v>
      </c>
      <c r="F8551" s="7" t="n">
        <v>-234.75</v>
      </c>
      <c r="G8551" s="7" t="n">
        <v>0</v>
      </c>
    </row>
    <row r="8552" spans="1:21">
      <c r="A8552" t="s">
        <v>4</v>
      </c>
      <c r="B8552" s="4" t="s">
        <v>5</v>
      </c>
      <c r="C8552" s="4" t="s">
        <v>10</v>
      </c>
      <c r="D8552" s="4" t="s">
        <v>22</v>
      </c>
      <c r="E8552" s="4" t="s">
        <v>22</v>
      </c>
      <c r="F8552" s="4" t="s">
        <v>22</v>
      </c>
      <c r="G8552" s="4" t="s">
        <v>22</v>
      </c>
    </row>
    <row r="8553" spans="1:21">
      <c r="A8553" t="n">
        <v>71819</v>
      </c>
      <c r="B8553" s="43" t="n">
        <v>46</v>
      </c>
      <c r="C8553" s="7" t="n">
        <v>61490</v>
      </c>
      <c r="D8553" s="7" t="n">
        <v>91.1500015258789</v>
      </c>
      <c r="E8553" s="7" t="n">
        <v>36.060001373291</v>
      </c>
      <c r="F8553" s="7" t="n">
        <v>-235.149993896484</v>
      </c>
      <c r="G8553" s="7" t="n">
        <v>0</v>
      </c>
    </row>
    <row r="8554" spans="1:21">
      <c r="A8554" t="s">
        <v>4</v>
      </c>
      <c r="B8554" s="4" t="s">
        <v>5</v>
      </c>
      <c r="C8554" s="4" t="s">
        <v>10</v>
      </c>
      <c r="D8554" s="4" t="s">
        <v>22</v>
      </c>
      <c r="E8554" s="4" t="s">
        <v>22</v>
      </c>
      <c r="F8554" s="4" t="s">
        <v>22</v>
      </c>
      <c r="G8554" s="4" t="s">
        <v>22</v>
      </c>
    </row>
    <row r="8555" spans="1:21">
      <c r="A8555" t="n">
        <v>71838</v>
      </c>
      <c r="B8555" s="43" t="n">
        <v>46</v>
      </c>
      <c r="C8555" s="7" t="n">
        <v>61488</v>
      </c>
      <c r="D8555" s="7" t="n">
        <v>90.3000030517578</v>
      </c>
      <c r="E8555" s="7" t="n">
        <v>36.060001373291</v>
      </c>
      <c r="F8555" s="7" t="n">
        <v>-235.699996948242</v>
      </c>
      <c r="G8555" s="7" t="n">
        <v>0</v>
      </c>
    </row>
    <row r="8556" spans="1:21">
      <c r="A8556" t="s">
        <v>4</v>
      </c>
      <c r="B8556" s="4" t="s">
        <v>5</v>
      </c>
      <c r="C8556" s="4" t="s">
        <v>10</v>
      </c>
      <c r="D8556" s="4" t="s">
        <v>22</v>
      </c>
      <c r="E8556" s="4" t="s">
        <v>22</v>
      </c>
      <c r="F8556" s="4" t="s">
        <v>22</v>
      </c>
      <c r="G8556" s="4" t="s">
        <v>22</v>
      </c>
    </row>
    <row r="8557" spans="1:21">
      <c r="A8557" t="n">
        <v>71857</v>
      </c>
      <c r="B8557" s="43" t="n">
        <v>46</v>
      </c>
      <c r="C8557" s="7" t="n">
        <v>8</v>
      </c>
      <c r="D8557" s="7" t="n">
        <v>87.4499969482422</v>
      </c>
      <c r="E8557" s="7" t="n">
        <v>36.060001373291</v>
      </c>
      <c r="F8557" s="7" t="n">
        <v>-234.5</v>
      </c>
      <c r="G8557" s="7" t="n">
        <v>0</v>
      </c>
    </row>
    <row r="8558" spans="1:21">
      <c r="A8558" t="s">
        <v>4</v>
      </c>
      <c r="B8558" s="4" t="s">
        <v>5</v>
      </c>
      <c r="C8558" s="4" t="s">
        <v>10</v>
      </c>
      <c r="D8558" s="4" t="s">
        <v>22</v>
      </c>
      <c r="E8558" s="4" t="s">
        <v>22</v>
      </c>
      <c r="F8558" s="4" t="s">
        <v>22</v>
      </c>
      <c r="G8558" s="4" t="s">
        <v>22</v>
      </c>
    </row>
    <row r="8559" spans="1:21">
      <c r="A8559" t="n">
        <v>71876</v>
      </c>
      <c r="B8559" s="43" t="n">
        <v>46</v>
      </c>
      <c r="C8559" s="7" t="n">
        <v>1</v>
      </c>
      <c r="D8559" s="7" t="n">
        <v>88.3499984741211</v>
      </c>
      <c r="E8559" s="7" t="n">
        <v>36.060001373291</v>
      </c>
      <c r="F8559" s="7" t="n">
        <v>-235.199996948242</v>
      </c>
      <c r="G8559" s="7" t="n">
        <v>0</v>
      </c>
    </row>
    <row r="8560" spans="1:21">
      <c r="A8560" t="s">
        <v>4</v>
      </c>
      <c r="B8560" s="4" t="s">
        <v>5</v>
      </c>
      <c r="C8560" s="4" t="s">
        <v>10</v>
      </c>
      <c r="D8560" s="4" t="s">
        <v>22</v>
      </c>
      <c r="E8560" s="4" t="s">
        <v>22</v>
      </c>
      <c r="F8560" s="4" t="s">
        <v>22</v>
      </c>
      <c r="G8560" s="4" t="s">
        <v>22</v>
      </c>
    </row>
    <row r="8561" spans="1:7">
      <c r="A8561" t="n">
        <v>71895</v>
      </c>
      <c r="B8561" s="43" t="n">
        <v>46</v>
      </c>
      <c r="C8561" s="7" t="n">
        <v>9</v>
      </c>
      <c r="D8561" s="7" t="n">
        <v>90.4000015258789</v>
      </c>
      <c r="E8561" s="7" t="n">
        <v>36.060001373291</v>
      </c>
      <c r="F8561" s="7" t="n">
        <v>-234.25</v>
      </c>
      <c r="G8561" s="7" t="n">
        <v>0</v>
      </c>
    </row>
    <row r="8562" spans="1:7">
      <c r="A8562" t="s">
        <v>4</v>
      </c>
      <c r="B8562" s="4" t="s">
        <v>5</v>
      </c>
      <c r="C8562" s="4" t="s">
        <v>10</v>
      </c>
      <c r="D8562" s="4" t="s">
        <v>22</v>
      </c>
      <c r="E8562" s="4" t="s">
        <v>22</v>
      </c>
      <c r="F8562" s="4" t="s">
        <v>22</v>
      </c>
      <c r="G8562" s="4" t="s">
        <v>22</v>
      </c>
    </row>
    <row r="8563" spans="1:7">
      <c r="A8563" t="n">
        <v>71914</v>
      </c>
      <c r="B8563" s="43" t="n">
        <v>46</v>
      </c>
      <c r="C8563" s="7" t="n">
        <v>14</v>
      </c>
      <c r="D8563" s="7" t="n">
        <v>89.25</v>
      </c>
      <c r="E8563" s="7" t="n">
        <v>36.060001373291</v>
      </c>
      <c r="F8563" s="7" t="n">
        <v>-236.199996948242</v>
      </c>
      <c r="G8563" s="7" t="n">
        <v>0</v>
      </c>
    </row>
    <row r="8564" spans="1:7">
      <c r="A8564" t="s">
        <v>4</v>
      </c>
      <c r="B8564" s="4" t="s">
        <v>5</v>
      </c>
      <c r="C8564" s="4" t="s">
        <v>10</v>
      </c>
      <c r="D8564" s="4" t="s">
        <v>22</v>
      </c>
      <c r="E8564" s="4" t="s">
        <v>22</v>
      </c>
      <c r="F8564" s="4" t="s">
        <v>22</v>
      </c>
      <c r="G8564" s="4" t="s">
        <v>22</v>
      </c>
    </row>
    <row r="8565" spans="1:7">
      <c r="A8565" t="n">
        <v>71933</v>
      </c>
      <c r="B8565" s="43" t="n">
        <v>46</v>
      </c>
      <c r="C8565" s="7" t="n">
        <v>7032</v>
      </c>
      <c r="D8565" s="7" t="n">
        <v>88.5500030517578</v>
      </c>
      <c r="E8565" s="7" t="n">
        <v>36.060001373291</v>
      </c>
      <c r="F8565" s="7" t="n">
        <v>-234.300003051758</v>
      </c>
      <c r="G8565" s="7" t="n">
        <v>0</v>
      </c>
    </row>
    <row r="8566" spans="1:7">
      <c r="A8566" t="s">
        <v>4</v>
      </c>
      <c r="B8566" s="4" t="s">
        <v>5</v>
      </c>
      <c r="C8566" s="4" t="s">
        <v>10</v>
      </c>
      <c r="D8566" s="4" t="s">
        <v>22</v>
      </c>
      <c r="E8566" s="4" t="s">
        <v>22</v>
      </c>
      <c r="F8566" s="4" t="s">
        <v>22</v>
      </c>
      <c r="G8566" s="4" t="s">
        <v>22</v>
      </c>
    </row>
    <row r="8567" spans="1:7">
      <c r="A8567" t="n">
        <v>71952</v>
      </c>
      <c r="B8567" s="43" t="n">
        <v>46</v>
      </c>
      <c r="C8567" s="7" t="n">
        <v>7033</v>
      </c>
      <c r="D8567" s="7" t="n">
        <v>89</v>
      </c>
      <c r="E8567" s="7" t="n">
        <v>36.060001373291</v>
      </c>
      <c r="F8567" s="7" t="n">
        <v>-238</v>
      </c>
      <c r="G8567" s="7" t="n">
        <v>0</v>
      </c>
    </row>
    <row r="8568" spans="1:7">
      <c r="A8568" t="s">
        <v>4</v>
      </c>
      <c r="B8568" s="4" t="s">
        <v>5</v>
      </c>
      <c r="C8568" s="4" t="s">
        <v>10</v>
      </c>
      <c r="D8568" s="4" t="s">
        <v>9</v>
      </c>
      <c r="E8568" s="4" t="s">
        <v>9</v>
      </c>
      <c r="F8568" s="4" t="s">
        <v>9</v>
      </c>
      <c r="G8568" s="4" t="s">
        <v>9</v>
      </c>
      <c r="H8568" s="4" t="s">
        <v>10</v>
      </c>
      <c r="I8568" s="4" t="s">
        <v>13</v>
      </c>
    </row>
    <row r="8569" spans="1:7">
      <c r="A8569" t="n">
        <v>71971</v>
      </c>
      <c r="B8569" s="72" t="n">
        <v>66</v>
      </c>
      <c r="C8569" s="7" t="n">
        <v>0</v>
      </c>
      <c r="D8569" s="7" t="n">
        <v>1065353216</v>
      </c>
      <c r="E8569" s="7" t="n">
        <v>1065353216</v>
      </c>
      <c r="F8569" s="7" t="n">
        <v>1065353216</v>
      </c>
      <c r="G8569" s="7" t="n">
        <v>0</v>
      </c>
      <c r="H8569" s="7" t="n">
        <v>0</v>
      </c>
      <c r="I8569" s="7" t="n">
        <v>0</v>
      </c>
    </row>
    <row r="8570" spans="1:7">
      <c r="A8570" t="s">
        <v>4</v>
      </c>
      <c r="B8570" s="4" t="s">
        <v>5</v>
      </c>
      <c r="C8570" s="4" t="s">
        <v>10</v>
      </c>
      <c r="D8570" s="4" t="s">
        <v>9</v>
      </c>
      <c r="E8570" s="4" t="s">
        <v>9</v>
      </c>
      <c r="F8570" s="4" t="s">
        <v>9</v>
      </c>
      <c r="G8570" s="4" t="s">
        <v>9</v>
      </c>
      <c r="H8570" s="4" t="s">
        <v>10</v>
      </c>
      <c r="I8570" s="4" t="s">
        <v>13</v>
      </c>
    </row>
    <row r="8571" spans="1:7">
      <c r="A8571" t="n">
        <v>71993</v>
      </c>
      <c r="B8571" s="72" t="n">
        <v>66</v>
      </c>
      <c r="C8571" s="7" t="n">
        <v>61489</v>
      </c>
      <c r="D8571" s="7" t="n">
        <v>1065353216</v>
      </c>
      <c r="E8571" s="7" t="n">
        <v>1065353216</v>
      </c>
      <c r="F8571" s="7" t="n">
        <v>1065353216</v>
      </c>
      <c r="G8571" s="7" t="n">
        <v>0</v>
      </c>
      <c r="H8571" s="7" t="n">
        <v>0</v>
      </c>
      <c r="I8571" s="7" t="n">
        <v>0</v>
      </c>
    </row>
    <row r="8572" spans="1:7">
      <c r="A8572" t="s">
        <v>4</v>
      </c>
      <c r="B8572" s="4" t="s">
        <v>5</v>
      </c>
      <c r="C8572" s="4" t="s">
        <v>10</v>
      </c>
      <c r="D8572" s="4" t="s">
        <v>9</v>
      </c>
      <c r="E8572" s="4" t="s">
        <v>9</v>
      </c>
      <c r="F8572" s="4" t="s">
        <v>9</v>
      </c>
      <c r="G8572" s="4" t="s">
        <v>9</v>
      </c>
      <c r="H8572" s="4" t="s">
        <v>10</v>
      </c>
      <c r="I8572" s="4" t="s">
        <v>13</v>
      </c>
    </row>
    <row r="8573" spans="1:7">
      <c r="A8573" t="n">
        <v>72015</v>
      </c>
      <c r="B8573" s="72" t="n">
        <v>66</v>
      </c>
      <c r="C8573" s="7" t="n">
        <v>61490</v>
      </c>
      <c r="D8573" s="7" t="n">
        <v>1065353216</v>
      </c>
      <c r="E8573" s="7" t="n">
        <v>1065353216</v>
      </c>
      <c r="F8573" s="7" t="n">
        <v>1065353216</v>
      </c>
      <c r="G8573" s="7" t="n">
        <v>0</v>
      </c>
      <c r="H8573" s="7" t="n">
        <v>0</v>
      </c>
      <c r="I8573" s="7" t="n">
        <v>0</v>
      </c>
    </row>
    <row r="8574" spans="1:7">
      <c r="A8574" t="s">
        <v>4</v>
      </c>
      <c r="B8574" s="4" t="s">
        <v>5</v>
      </c>
      <c r="C8574" s="4" t="s">
        <v>10</v>
      </c>
      <c r="D8574" s="4" t="s">
        <v>9</v>
      </c>
      <c r="E8574" s="4" t="s">
        <v>9</v>
      </c>
      <c r="F8574" s="4" t="s">
        <v>9</v>
      </c>
      <c r="G8574" s="4" t="s">
        <v>9</v>
      </c>
      <c r="H8574" s="4" t="s">
        <v>10</v>
      </c>
      <c r="I8574" s="4" t="s">
        <v>13</v>
      </c>
    </row>
    <row r="8575" spans="1:7">
      <c r="A8575" t="n">
        <v>72037</v>
      </c>
      <c r="B8575" s="72" t="n">
        <v>66</v>
      </c>
      <c r="C8575" s="7" t="n">
        <v>61488</v>
      </c>
      <c r="D8575" s="7" t="n">
        <v>1065353216</v>
      </c>
      <c r="E8575" s="7" t="n">
        <v>1065353216</v>
      </c>
      <c r="F8575" s="7" t="n">
        <v>1065353216</v>
      </c>
      <c r="G8575" s="7" t="n">
        <v>0</v>
      </c>
      <c r="H8575" s="7" t="n">
        <v>0</v>
      </c>
      <c r="I8575" s="7" t="n">
        <v>0</v>
      </c>
    </row>
    <row r="8576" spans="1:7">
      <c r="A8576" t="s">
        <v>4</v>
      </c>
      <c r="B8576" s="4" t="s">
        <v>5</v>
      </c>
      <c r="C8576" s="4" t="s">
        <v>10</v>
      </c>
      <c r="D8576" s="4" t="s">
        <v>9</v>
      </c>
      <c r="E8576" s="4" t="s">
        <v>9</v>
      </c>
      <c r="F8576" s="4" t="s">
        <v>9</v>
      </c>
      <c r="G8576" s="4" t="s">
        <v>9</v>
      </c>
      <c r="H8576" s="4" t="s">
        <v>10</v>
      </c>
      <c r="I8576" s="4" t="s">
        <v>13</v>
      </c>
    </row>
    <row r="8577" spans="1:9">
      <c r="A8577" t="n">
        <v>72059</v>
      </c>
      <c r="B8577" s="72" t="n">
        <v>66</v>
      </c>
      <c r="C8577" s="7" t="n">
        <v>8</v>
      </c>
      <c r="D8577" s="7" t="n">
        <v>1065353216</v>
      </c>
      <c r="E8577" s="7" t="n">
        <v>1065353216</v>
      </c>
      <c r="F8577" s="7" t="n">
        <v>1065353216</v>
      </c>
      <c r="G8577" s="7" t="n">
        <v>0</v>
      </c>
      <c r="H8577" s="7" t="n">
        <v>0</v>
      </c>
      <c r="I8577" s="7" t="n">
        <v>0</v>
      </c>
    </row>
    <row r="8578" spans="1:9">
      <c r="A8578" t="s">
        <v>4</v>
      </c>
      <c r="B8578" s="4" t="s">
        <v>5</v>
      </c>
      <c r="C8578" s="4" t="s">
        <v>10</v>
      </c>
      <c r="D8578" s="4" t="s">
        <v>9</v>
      </c>
      <c r="E8578" s="4" t="s">
        <v>9</v>
      </c>
      <c r="F8578" s="4" t="s">
        <v>9</v>
      </c>
      <c r="G8578" s="4" t="s">
        <v>9</v>
      </c>
      <c r="H8578" s="4" t="s">
        <v>10</v>
      </c>
      <c r="I8578" s="4" t="s">
        <v>13</v>
      </c>
    </row>
    <row r="8579" spans="1:9">
      <c r="A8579" t="n">
        <v>72081</v>
      </c>
      <c r="B8579" s="72" t="n">
        <v>66</v>
      </c>
      <c r="C8579" s="7" t="n">
        <v>1</v>
      </c>
      <c r="D8579" s="7" t="n">
        <v>1065353216</v>
      </c>
      <c r="E8579" s="7" t="n">
        <v>1065353216</v>
      </c>
      <c r="F8579" s="7" t="n">
        <v>1065353216</v>
      </c>
      <c r="G8579" s="7" t="n">
        <v>0</v>
      </c>
      <c r="H8579" s="7" t="n">
        <v>0</v>
      </c>
      <c r="I8579" s="7" t="n">
        <v>0</v>
      </c>
    </row>
    <row r="8580" spans="1:9">
      <c r="A8580" t="s">
        <v>4</v>
      </c>
      <c r="B8580" s="4" t="s">
        <v>5</v>
      </c>
      <c r="C8580" s="4" t="s">
        <v>10</v>
      </c>
      <c r="D8580" s="4" t="s">
        <v>9</v>
      </c>
      <c r="E8580" s="4" t="s">
        <v>9</v>
      </c>
      <c r="F8580" s="4" t="s">
        <v>9</v>
      </c>
      <c r="G8580" s="4" t="s">
        <v>9</v>
      </c>
      <c r="H8580" s="4" t="s">
        <v>10</v>
      </c>
      <c r="I8580" s="4" t="s">
        <v>13</v>
      </c>
    </row>
    <row r="8581" spans="1:9">
      <c r="A8581" t="n">
        <v>72103</v>
      </c>
      <c r="B8581" s="72" t="n">
        <v>66</v>
      </c>
      <c r="C8581" s="7" t="n">
        <v>9</v>
      </c>
      <c r="D8581" s="7" t="n">
        <v>1065353216</v>
      </c>
      <c r="E8581" s="7" t="n">
        <v>1065353216</v>
      </c>
      <c r="F8581" s="7" t="n">
        <v>1065353216</v>
      </c>
      <c r="G8581" s="7" t="n">
        <v>0</v>
      </c>
      <c r="H8581" s="7" t="n">
        <v>0</v>
      </c>
      <c r="I8581" s="7" t="n">
        <v>0</v>
      </c>
    </row>
    <row r="8582" spans="1:9">
      <c r="A8582" t="s">
        <v>4</v>
      </c>
      <c r="B8582" s="4" t="s">
        <v>5</v>
      </c>
      <c r="C8582" s="4" t="s">
        <v>10</v>
      </c>
      <c r="D8582" s="4" t="s">
        <v>9</v>
      </c>
      <c r="E8582" s="4" t="s">
        <v>9</v>
      </c>
      <c r="F8582" s="4" t="s">
        <v>9</v>
      </c>
      <c r="G8582" s="4" t="s">
        <v>9</v>
      </c>
      <c r="H8582" s="4" t="s">
        <v>10</v>
      </c>
      <c r="I8582" s="4" t="s">
        <v>13</v>
      </c>
    </row>
    <row r="8583" spans="1:9">
      <c r="A8583" t="n">
        <v>72125</v>
      </c>
      <c r="B8583" s="72" t="n">
        <v>66</v>
      </c>
      <c r="C8583" s="7" t="n">
        <v>14</v>
      </c>
      <c r="D8583" s="7" t="n">
        <v>1065353216</v>
      </c>
      <c r="E8583" s="7" t="n">
        <v>1065353216</v>
      </c>
      <c r="F8583" s="7" t="n">
        <v>1065353216</v>
      </c>
      <c r="G8583" s="7" t="n">
        <v>0</v>
      </c>
      <c r="H8583" s="7" t="n">
        <v>0</v>
      </c>
      <c r="I8583" s="7" t="n">
        <v>0</v>
      </c>
    </row>
    <row r="8584" spans="1:9">
      <c r="A8584" t="s">
        <v>4</v>
      </c>
      <c r="B8584" s="4" t="s">
        <v>5</v>
      </c>
      <c r="C8584" s="4" t="s">
        <v>10</v>
      </c>
      <c r="D8584" s="4" t="s">
        <v>9</v>
      </c>
      <c r="E8584" s="4" t="s">
        <v>9</v>
      </c>
      <c r="F8584" s="4" t="s">
        <v>9</v>
      </c>
      <c r="G8584" s="4" t="s">
        <v>9</v>
      </c>
      <c r="H8584" s="4" t="s">
        <v>10</v>
      </c>
      <c r="I8584" s="4" t="s">
        <v>13</v>
      </c>
    </row>
    <row r="8585" spans="1:9">
      <c r="A8585" t="n">
        <v>72147</v>
      </c>
      <c r="B8585" s="72" t="n">
        <v>66</v>
      </c>
      <c r="C8585" s="7" t="n">
        <v>7032</v>
      </c>
      <c r="D8585" s="7" t="n">
        <v>1065353216</v>
      </c>
      <c r="E8585" s="7" t="n">
        <v>1065353216</v>
      </c>
      <c r="F8585" s="7" t="n">
        <v>1065353216</v>
      </c>
      <c r="G8585" s="7" t="n">
        <v>0</v>
      </c>
      <c r="H8585" s="7" t="n">
        <v>0</v>
      </c>
      <c r="I8585" s="7" t="n">
        <v>0</v>
      </c>
    </row>
    <row r="8586" spans="1:9">
      <c r="A8586" t="s">
        <v>4</v>
      </c>
      <c r="B8586" s="4" t="s">
        <v>5</v>
      </c>
      <c r="C8586" s="4" t="s">
        <v>10</v>
      </c>
      <c r="D8586" s="4" t="s">
        <v>9</v>
      </c>
      <c r="E8586" s="4" t="s">
        <v>9</v>
      </c>
      <c r="F8586" s="4" t="s">
        <v>9</v>
      </c>
      <c r="G8586" s="4" t="s">
        <v>9</v>
      </c>
      <c r="H8586" s="4" t="s">
        <v>10</v>
      </c>
      <c r="I8586" s="4" t="s">
        <v>13</v>
      </c>
    </row>
    <row r="8587" spans="1:9">
      <c r="A8587" t="n">
        <v>72169</v>
      </c>
      <c r="B8587" s="72" t="n">
        <v>66</v>
      </c>
      <c r="C8587" s="7" t="n">
        <v>7033</v>
      </c>
      <c r="D8587" s="7" t="n">
        <v>1065353216</v>
      </c>
      <c r="E8587" s="7" t="n">
        <v>1065353216</v>
      </c>
      <c r="F8587" s="7" t="n">
        <v>1065353216</v>
      </c>
      <c r="G8587" s="7" t="n">
        <v>0</v>
      </c>
      <c r="H8587" s="7" t="n">
        <v>0</v>
      </c>
      <c r="I8587" s="7" t="n">
        <v>0</v>
      </c>
    </row>
    <row r="8588" spans="1:9">
      <c r="A8588" t="s">
        <v>4</v>
      </c>
      <c r="B8588" s="4" t="s">
        <v>5</v>
      </c>
      <c r="C8588" s="4" t="s">
        <v>13</v>
      </c>
      <c r="D8588" s="4" t="s">
        <v>13</v>
      </c>
      <c r="E8588" s="4" t="s">
        <v>22</v>
      </c>
      <c r="F8588" s="4" t="s">
        <v>22</v>
      </c>
      <c r="G8588" s="4" t="s">
        <v>22</v>
      </c>
      <c r="H8588" s="4" t="s">
        <v>10</v>
      </c>
    </row>
    <row r="8589" spans="1:9">
      <c r="A8589" t="n">
        <v>72191</v>
      </c>
      <c r="B8589" s="32" t="n">
        <v>45</v>
      </c>
      <c r="C8589" s="7" t="n">
        <v>2</v>
      </c>
      <c r="D8589" s="7" t="n">
        <v>3</v>
      </c>
      <c r="E8589" s="7" t="n">
        <v>89</v>
      </c>
      <c r="F8589" s="7" t="n">
        <v>38.5</v>
      </c>
      <c r="G8589" s="7" t="n">
        <v>-235.5</v>
      </c>
      <c r="H8589" s="7" t="n">
        <v>0</v>
      </c>
    </row>
    <row r="8590" spans="1:9">
      <c r="A8590" t="s">
        <v>4</v>
      </c>
      <c r="B8590" s="4" t="s">
        <v>5</v>
      </c>
      <c r="C8590" s="4" t="s">
        <v>13</v>
      </c>
      <c r="D8590" s="4" t="s">
        <v>13</v>
      </c>
      <c r="E8590" s="4" t="s">
        <v>22</v>
      </c>
      <c r="F8590" s="4" t="s">
        <v>22</v>
      </c>
      <c r="G8590" s="4" t="s">
        <v>22</v>
      </c>
      <c r="H8590" s="4" t="s">
        <v>10</v>
      </c>
      <c r="I8590" s="4" t="s">
        <v>13</v>
      </c>
    </row>
    <row r="8591" spans="1:9">
      <c r="A8591" t="n">
        <v>72208</v>
      </c>
      <c r="B8591" s="32" t="n">
        <v>45</v>
      </c>
      <c r="C8591" s="7" t="n">
        <v>4</v>
      </c>
      <c r="D8591" s="7" t="n">
        <v>3</v>
      </c>
      <c r="E8591" s="7" t="n">
        <v>50</v>
      </c>
      <c r="F8591" s="7" t="n">
        <v>43</v>
      </c>
      <c r="G8591" s="7" t="n">
        <v>0</v>
      </c>
      <c r="H8591" s="7" t="n">
        <v>0</v>
      </c>
      <c r="I8591" s="7" t="n">
        <v>0</v>
      </c>
    </row>
    <row r="8592" spans="1:9">
      <c r="A8592" t="s">
        <v>4</v>
      </c>
      <c r="B8592" s="4" t="s">
        <v>5</v>
      </c>
      <c r="C8592" s="4" t="s">
        <v>13</v>
      </c>
      <c r="D8592" s="4" t="s">
        <v>13</v>
      </c>
      <c r="E8592" s="4" t="s">
        <v>22</v>
      </c>
      <c r="F8592" s="4" t="s">
        <v>10</v>
      </c>
    </row>
    <row r="8593" spans="1:9">
      <c r="A8593" t="n">
        <v>72226</v>
      </c>
      <c r="B8593" s="32" t="n">
        <v>45</v>
      </c>
      <c r="C8593" s="7" t="n">
        <v>5</v>
      </c>
      <c r="D8593" s="7" t="n">
        <v>3</v>
      </c>
      <c r="E8593" s="7" t="n">
        <v>25</v>
      </c>
      <c r="F8593" s="7" t="n">
        <v>0</v>
      </c>
    </row>
    <row r="8594" spans="1:9">
      <c r="A8594" t="s">
        <v>4</v>
      </c>
      <c r="B8594" s="4" t="s">
        <v>5</v>
      </c>
      <c r="C8594" s="4" t="s">
        <v>13</v>
      </c>
      <c r="D8594" s="4" t="s">
        <v>13</v>
      </c>
      <c r="E8594" s="4" t="s">
        <v>22</v>
      </c>
      <c r="F8594" s="4" t="s">
        <v>10</v>
      </c>
    </row>
    <row r="8595" spans="1:9">
      <c r="A8595" t="n">
        <v>72235</v>
      </c>
      <c r="B8595" s="32" t="n">
        <v>45</v>
      </c>
      <c r="C8595" s="7" t="n">
        <v>11</v>
      </c>
      <c r="D8595" s="7" t="n">
        <v>3</v>
      </c>
      <c r="E8595" s="7" t="n">
        <v>38.2999992370605</v>
      </c>
      <c r="F8595" s="7" t="n">
        <v>0</v>
      </c>
    </row>
    <row r="8596" spans="1:9">
      <c r="A8596" t="s">
        <v>4</v>
      </c>
      <c r="B8596" s="4" t="s">
        <v>5</v>
      </c>
      <c r="C8596" s="4" t="s">
        <v>13</v>
      </c>
      <c r="D8596" s="4" t="s">
        <v>13</v>
      </c>
      <c r="E8596" s="4" t="s">
        <v>22</v>
      </c>
      <c r="F8596" s="4" t="s">
        <v>22</v>
      </c>
      <c r="G8596" s="4" t="s">
        <v>22</v>
      </c>
      <c r="H8596" s="4" t="s">
        <v>10</v>
      </c>
      <c r="I8596" s="4" t="s">
        <v>13</v>
      </c>
    </row>
    <row r="8597" spans="1:9">
      <c r="A8597" t="n">
        <v>72244</v>
      </c>
      <c r="B8597" s="32" t="n">
        <v>45</v>
      </c>
      <c r="C8597" s="7" t="n">
        <v>4</v>
      </c>
      <c r="D8597" s="7" t="n">
        <v>3</v>
      </c>
      <c r="E8597" s="7" t="n">
        <v>40</v>
      </c>
      <c r="F8597" s="7" t="n">
        <v>-43</v>
      </c>
      <c r="G8597" s="7" t="n">
        <v>0</v>
      </c>
      <c r="H8597" s="7" t="n">
        <v>8000</v>
      </c>
      <c r="I8597" s="7" t="n">
        <v>0</v>
      </c>
    </row>
    <row r="8598" spans="1:9">
      <c r="A8598" t="s">
        <v>4</v>
      </c>
      <c r="B8598" s="4" t="s">
        <v>5</v>
      </c>
      <c r="C8598" s="4" t="s">
        <v>13</v>
      </c>
      <c r="D8598" s="4" t="s">
        <v>13</v>
      </c>
      <c r="E8598" s="4" t="s">
        <v>22</v>
      </c>
      <c r="F8598" s="4" t="s">
        <v>10</v>
      </c>
    </row>
    <row r="8599" spans="1:9">
      <c r="A8599" t="n">
        <v>72262</v>
      </c>
      <c r="B8599" s="32" t="n">
        <v>45</v>
      </c>
      <c r="C8599" s="7" t="n">
        <v>5</v>
      </c>
      <c r="D8599" s="7" t="n">
        <v>3</v>
      </c>
      <c r="E8599" s="7" t="n">
        <v>13.5</v>
      </c>
      <c r="F8599" s="7" t="n">
        <v>8000</v>
      </c>
    </row>
    <row r="8600" spans="1:9">
      <c r="A8600" t="s">
        <v>4</v>
      </c>
      <c r="B8600" s="4" t="s">
        <v>5</v>
      </c>
      <c r="C8600" s="4" t="s">
        <v>13</v>
      </c>
      <c r="D8600" s="4" t="s">
        <v>10</v>
      </c>
      <c r="E8600" s="4" t="s">
        <v>22</v>
      </c>
    </row>
    <row r="8601" spans="1:9">
      <c r="A8601" t="n">
        <v>72271</v>
      </c>
      <c r="B8601" s="34" t="n">
        <v>58</v>
      </c>
      <c r="C8601" s="7" t="n">
        <v>100</v>
      </c>
      <c r="D8601" s="7" t="n">
        <v>1000</v>
      </c>
      <c r="E8601" s="7" t="n">
        <v>1</v>
      </c>
    </row>
    <row r="8602" spans="1:9">
      <c r="A8602" t="s">
        <v>4</v>
      </c>
      <c r="B8602" s="4" t="s">
        <v>5</v>
      </c>
      <c r="C8602" s="4" t="s">
        <v>13</v>
      </c>
      <c r="D8602" s="4" t="s">
        <v>10</v>
      </c>
    </row>
    <row r="8603" spans="1:9">
      <c r="A8603" t="n">
        <v>72279</v>
      </c>
      <c r="B8603" s="34" t="n">
        <v>58</v>
      </c>
      <c r="C8603" s="7" t="n">
        <v>255</v>
      </c>
      <c r="D8603" s="7" t="n">
        <v>0</v>
      </c>
    </row>
    <row r="8604" spans="1:9">
      <c r="A8604" t="s">
        <v>4</v>
      </c>
      <c r="B8604" s="4" t="s">
        <v>5</v>
      </c>
      <c r="C8604" s="4" t="s">
        <v>13</v>
      </c>
      <c r="D8604" s="4" t="s">
        <v>10</v>
      </c>
      <c r="E8604" s="4" t="s">
        <v>10</v>
      </c>
      <c r="F8604" s="4" t="s">
        <v>10</v>
      </c>
      <c r="G8604" s="4" t="s">
        <v>10</v>
      </c>
      <c r="H8604" s="4" t="s">
        <v>10</v>
      </c>
      <c r="I8604" s="4" t="s">
        <v>6</v>
      </c>
      <c r="J8604" s="4" t="s">
        <v>22</v>
      </c>
      <c r="K8604" s="4" t="s">
        <v>22</v>
      </c>
      <c r="L8604" s="4" t="s">
        <v>22</v>
      </c>
      <c r="M8604" s="4" t="s">
        <v>9</v>
      </c>
      <c r="N8604" s="4" t="s">
        <v>9</v>
      </c>
      <c r="O8604" s="4" t="s">
        <v>22</v>
      </c>
      <c r="P8604" s="4" t="s">
        <v>22</v>
      </c>
      <c r="Q8604" s="4" t="s">
        <v>22</v>
      </c>
      <c r="R8604" s="4" t="s">
        <v>22</v>
      </c>
      <c r="S8604" s="4" t="s">
        <v>13</v>
      </c>
    </row>
    <row r="8605" spans="1:9">
      <c r="A8605" t="n">
        <v>72283</v>
      </c>
      <c r="B8605" s="11" t="n">
        <v>39</v>
      </c>
      <c r="C8605" s="7" t="n">
        <v>12</v>
      </c>
      <c r="D8605" s="7" t="n">
        <v>65533</v>
      </c>
      <c r="E8605" s="7" t="n">
        <v>203</v>
      </c>
      <c r="F8605" s="7" t="n">
        <v>0</v>
      </c>
      <c r="G8605" s="7" t="n">
        <v>65533</v>
      </c>
      <c r="H8605" s="7" t="n">
        <v>0</v>
      </c>
      <c r="I8605" s="7" t="s">
        <v>12</v>
      </c>
      <c r="J8605" s="7" t="n">
        <v>89</v>
      </c>
      <c r="K8605" s="7" t="n">
        <v>36.060001373291</v>
      </c>
      <c r="L8605" s="7" t="n">
        <v>-236</v>
      </c>
      <c r="M8605" s="7" t="n">
        <v>0</v>
      </c>
      <c r="N8605" s="7" t="n">
        <v>0</v>
      </c>
      <c r="O8605" s="7" t="n">
        <v>0</v>
      </c>
      <c r="P8605" s="7" t="n">
        <v>5</v>
      </c>
      <c r="Q8605" s="7" t="n">
        <v>5</v>
      </c>
      <c r="R8605" s="7" t="n">
        <v>5</v>
      </c>
      <c r="S8605" s="7" t="n">
        <v>103</v>
      </c>
    </row>
    <row r="8606" spans="1:9">
      <c r="A8606" t="s">
        <v>4</v>
      </c>
      <c r="B8606" s="4" t="s">
        <v>5</v>
      </c>
      <c r="C8606" s="4" t="s">
        <v>13</v>
      </c>
      <c r="D8606" s="4" t="s">
        <v>10</v>
      </c>
      <c r="E8606" s="4" t="s">
        <v>22</v>
      </c>
      <c r="F8606" s="4" t="s">
        <v>10</v>
      </c>
      <c r="G8606" s="4" t="s">
        <v>9</v>
      </c>
      <c r="H8606" s="4" t="s">
        <v>9</v>
      </c>
      <c r="I8606" s="4" t="s">
        <v>10</v>
      </c>
      <c r="J8606" s="4" t="s">
        <v>10</v>
      </c>
      <c r="K8606" s="4" t="s">
        <v>9</v>
      </c>
      <c r="L8606" s="4" t="s">
        <v>9</v>
      </c>
      <c r="M8606" s="4" t="s">
        <v>9</v>
      </c>
      <c r="N8606" s="4" t="s">
        <v>9</v>
      </c>
      <c r="O8606" s="4" t="s">
        <v>6</v>
      </c>
    </row>
    <row r="8607" spans="1:9">
      <c r="A8607" t="n">
        <v>72333</v>
      </c>
      <c r="B8607" s="59" t="n">
        <v>50</v>
      </c>
      <c r="C8607" s="7" t="n">
        <v>0</v>
      </c>
      <c r="D8607" s="7" t="n">
        <v>5046</v>
      </c>
      <c r="E8607" s="7" t="n">
        <v>1</v>
      </c>
      <c r="F8607" s="7" t="n">
        <v>1000</v>
      </c>
      <c r="G8607" s="7" t="n">
        <v>0</v>
      </c>
      <c r="H8607" s="7" t="n">
        <v>1065353216</v>
      </c>
      <c r="I8607" s="7" t="n">
        <v>0</v>
      </c>
      <c r="J8607" s="7" t="n">
        <v>65533</v>
      </c>
      <c r="K8607" s="7" t="n">
        <v>0</v>
      </c>
      <c r="L8607" s="7" t="n">
        <v>0</v>
      </c>
      <c r="M8607" s="7" t="n">
        <v>0</v>
      </c>
      <c r="N8607" s="7" t="n">
        <v>0</v>
      </c>
      <c r="O8607" s="7" t="s">
        <v>12</v>
      </c>
    </row>
    <row r="8608" spans="1:9">
      <c r="A8608" t="s">
        <v>4</v>
      </c>
      <c r="B8608" s="4" t="s">
        <v>5</v>
      </c>
      <c r="C8608" s="4" t="s">
        <v>13</v>
      </c>
      <c r="D8608" s="4" t="s">
        <v>10</v>
      </c>
      <c r="E8608" s="4" t="s">
        <v>22</v>
      </c>
      <c r="F8608" s="4" t="s">
        <v>10</v>
      </c>
      <c r="G8608" s="4" t="s">
        <v>9</v>
      </c>
      <c r="H8608" s="4" t="s">
        <v>9</v>
      </c>
      <c r="I8608" s="4" t="s">
        <v>10</v>
      </c>
      <c r="J8608" s="4" t="s">
        <v>10</v>
      </c>
      <c r="K8608" s="4" t="s">
        <v>9</v>
      </c>
      <c r="L8608" s="4" t="s">
        <v>9</v>
      </c>
      <c r="M8608" s="4" t="s">
        <v>9</v>
      </c>
      <c r="N8608" s="4" t="s">
        <v>9</v>
      </c>
      <c r="O8608" s="4" t="s">
        <v>6</v>
      </c>
    </row>
    <row r="8609" spans="1:19">
      <c r="A8609" t="n">
        <v>72372</v>
      </c>
      <c r="B8609" s="59" t="n">
        <v>50</v>
      </c>
      <c r="C8609" s="7" t="n">
        <v>0</v>
      </c>
      <c r="D8609" s="7" t="n">
        <v>5045</v>
      </c>
      <c r="E8609" s="7" t="n">
        <v>0.800000011920929</v>
      </c>
      <c r="F8609" s="7" t="n">
        <v>1000</v>
      </c>
      <c r="G8609" s="7" t="n">
        <v>0</v>
      </c>
      <c r="H8609" s="7" t="n">
        <v>1077936128</v>
      </c>
      <c r="I8609" s="7" t="n">
        <v>0</v>
      </c>
      <c r="J8609" s="7" t="n">
        <v>65533</v>
      </c>
      <c r="K8609" s="7" t="n">
        <v>0</v>
      </c>
      <c r="L8609" s="7" t="n">
        <v>0</v>
      </c>
      <c r="M8609" s="7" t="n">
        <v>0</v>
      </c>
      <c r="N8609" s="7" t="n">
        <v>0</v>
      </c>
      <c r="O8609" s="7" t="s">
        <v>12</v>
      </c>
    </row>
    <row r="8610" spans="1:19">
      <c r="A8610" t="s">
        <v>4</v>
      </c>
      <c r="B8610" s="4" t="s">
        <v>5</v>
      </c>
      <c r="C8610" s="4" t="s">
        <v>13</v>
      </c>
      <c r="D8610" s="4" t="s">
        <v>10</v>
      </c>
      <c r="E8610" s="4" t="s">
        <v>22</v>
      </c>
      <c r="F8610" s="4" t="s">
        <v>10</v>
      </c>
      <c r="G8610" s="4" t="s">
        <v>9</v>
      </c>
      <c r="H8610" s="4" t="s">
        <v>9</v>
      </c>
      <c r="I8610" s="4" t="s">
        <v>10</v>
      </c>
      <c r="J8610" s="4" t="s">
        <v>10</v>
      </c>
      <c r="K8610" s="4" t="s">
        <v>9</v>
      </c>
      <c r="L8610" s="4" t="s">
        <v>9</v>
      </c>
      <c r="M8610" s="4" t="s">
        <v>9</v>
      </c>
      <c r="N8610" s="4" t="s">
        <v>9</v>
      </c>
      <c r="O8610" s="4" t="s">
        <v>6</v>
      </c>
    </row>
    <row r="8611" spans="1:19">
      <c r="A8611" t="n">
        <v>72411</v>
      </c>
      <c r="B8611" s="59" t="n">
        <v>50</v>
      </c>
      <c r="C8611" s="7" t="n">
        <v>0</v>
      </c>
      <c r="D8611" s="7" t="n">
        <v>4521</v>
      </c>
      <c r="E8611" s="7" t="n">
        <v>0.800000011920929</v>
      </c>
      <c r="F8611" s="7" t="n">
        <v>1000</v>
      </c>
      <c r="G8611" s="7" t="n">
        <v>0</v>
      </c>
      <c r="H8611" s="7" t="n">
        <v>1077936128</v>
      </c>
      <c r="I8611" s="7" t="n">
        <v>0</v>
      </c>
      <c r="J8611" s="7" t="n">
        <v>65533</v>
      </c>
      <c r="K8611" s="7" t="n">
        <v>0</v>
      </c>
      <c r="L8611" s="7" t="n">
        <v>0</v>
      </c>
      <c r="M8611" s="7" t="n">
        <v>0</v>
      </c>
      <c r="N8611" s="7" t="n">
        <v>0</v>
      </c>
      <c r="O8611" s="7" t="s">
        <v>12</v>
      </c>
    </row>
    <row r="8612" spans="1:19">
      <c r="A8612" t="s">
        <v>4</v>
      </c>
      <c r="B8612" s="4" t="s">
        <v>5</v>
      </c>
      <c r="C8612" s="4" t="s">
        <v>10</v>
      </c>
    </row>
    <row r="8613" spans="1:19">
      <c r="A8613" t="n">
        <v>72450</v>
      </c>
      <c r="B8613" s="30" t="n">
        <v>16</v>
      </c>
      <c r="C8613" s="7" t="n">
        <v>1200</v>
      </c>
    </row>
    <row r="8614" spans="1:19">
      <c r="A8614" t="s">
        <v>4</v>
      </c>
      <c r="B8614" s="4" t="s">
        <v>5</v>
      </c>
      <c r="C8614" s="4" t="s">
        <v>13</v>
      </c>
      <c r="D8614" s="4" t="s">
        <v>10</v>
      </c>
      <c r="E8614" s="4" t="s">
        <v>10</v>
      </c>
      <c r="F8614" s="4" t="s">
        <v>10</v>
      </c>
      <c r="G8614" s="4" t="s">
        <v>10</v>
      </c>
      <c r="H8614" s="4" t="s">
        <v>10</v>
      </c>
      <c r="I8614" s="4" t="s">
        <v>6</v>
      </c>
      <c r="J8614" s="4" t="s">
        <v>22</v>
      </c>
      <c r="K8614" s="4" t="s">
        <v>22</v>
      </c>
      <c r="L8614" s="4" t="s">
        <v>22</v>
      </c>
      <c r="M8614" s="4" t="s">
        <v>9</v>
      </c>
      <c r="N8614" s="4" t="s">
        <v>9</v>
      </c>
      <c r="O8614" s="4" t="s">
        <v>22</v>
      </c>
      <c r="P8614" s="4" t="s">
        <v>22</v>
      </c>
      <c r="Q8614" s="4" t="s">
        <v>22</v>
      </c>
      <c r="R8614" s="4" t="s">
        <v>22</v>
      </c>
      <c r="S8614" s="4" t="s">
        <v>13</v>
      </c>
    </row>
    <row r="8615" spans="1:19">
      <c r="A8615" t="n">
        <v>72453</v>
      </c>
      <c r="B8615" s="11" t="n">
        <v>39</v>
      </c>
      <c r="C8615" s="7" t="n">
        <v>12</v>
      </c>
      <c r="D8615" s="7" t="n">
        <v>65533</v>
      </c>
      <c r="E8615" s="7" t="n">
        <v>204</v>
      </c>
      <c r="F8615" s="7" t="n">
        <v>0</v>
      </c>
      <c r="G8615" s="7" t="n">
        <v>7033</v>
      </c>
      <c r="H8615" s="7" t="n">
        <v>259</v>
      </c>
      <c r="I8615" s="7" t="s">
        <v>12</v>
      </c>
      <c r="J8615" s="7" t="n">
        <v>0</v>
      </c>
      <c r="K8615" s="7" t="n">
        <v>0</v>
      </c>
      <c r="L8615" s="7" t="n">
        <v>0</v>
      </c>
      <c r="M8615" s="7" t="n">
        <v>0</v>
      </c>
      <c r="N8615" s="7" t="n">
        <v>0</v>
      </c>
      <c r="O8615" s="7" t="n">
        <v>0</v>
      </c>
      <c r="P8615" s="7" t="n">
        <v>4</v>
      </c>
      <c r="Q8615" s="7" t="n">
        <v>4</v>
      </c>
      <c r="R8615" s="7" t="n">
        <v>4</v>
      </c>
      <c r="S8615" s="7" t="n">
        <v>255</v>
      </c>
    </row>
    <row r="8616" spans="1:19">
      <c r="A8616" t="s">
        <v>4</v>
      </c>
      <c r="B8616" s="4" t="s">
        <v>5</v>
      </c>
      <c r="C8616" s="4" t="s">
        <v>13</v>
      </c>
      <c r="D8616" s="4" t="s">
        <v>10</v>
      </c>
      <c r="E8616" s="4" t="s">
        <v>22</v>
      </c>
      <c r="F8616" s="4" t="s">
        <v>10</v>
      </c>
      <c r="G8616" s="4" t="s">
        <v>9</v>
      </c>
      <c r="H8616" s="4" t="s">
        <v>9</v>
      </c>
      <c r="I8616" s="4" t="s">
        <v>10</v>
      </c>
      <c r="J8616" s="4" t="s">
        <v>10</v>
      </c>
      <c r="K8616" s="4" t="s">
        <v>9</v>
      </c>
      <c r="L8616" s="4" t="s">
        <v>9</v>
      </c>
      <c r="M8616" s="4" t="s">
        <v>9</v>
      </c>
      <c r="N8616" s="4" t="s">
        <v>9</v>
      </c>
      <c r="O8616" s="4" t="s">
        <v>6</v>
      </c>
    </row>
    <row r="8617" spans="1:19">
      <c r="A8617" t="n">
        <v>72503</v>
      </c>
      <c r="B8617" s="59" t="n">
        <v>50</v>
      </c>
      <c r="C8617" s="7" t="n">
        <v>0</v>
      </c>
      <c r="D8617" s="7" t="n">
        <v>4402</v>
      </c>
      <c r="E8617" s="7" t="n">
        <v>1</v>
      </c>
      <c r="F8617" s="7" t="n">
        <v>600</v>
      </c>
      <c r="G8617" s="7" t="n">
        <v>0</v>
      </c>
      <c r="H8617" s="7" t="n">
        <v>-1061158912</v>
      </c>
      <c r="I8617" s="7" t="n">
        <v>0</v>
      </c>
      <c r="J8617" s="7" t="n">
        <v>65533</v>
      </c>
      <c r="K8617" s="7" t="n">
        <v>0</v>
      </c>
      <c r="L8617" s="7" t="n">
        <v>0</v>
      </c>
      <c r="M8617" s="7" t="n">
        <v>0</v>
      </c>
      <c r="N8617" s="7" t="n">
        <v>0</v>
      </c>
      <c r="O8617" s="7" t="s">
        <v>12</v>
      </c>
    </row>
    <row r="8618" spans="1:19">
      <c r="A8618" t="s">
        <v>4</v>
      </c>
      <c r="B8618" s="4" t="s">
        <v>5</v>
      </c>
      <c r="C8618" s="4" t="s">
        <v>13</v>
      </c>
      <c r="D8618" s="4" t="s">
        <v>10</v>
      </c>
      <c r="E8618" s="4" t="s">
        <v>10</v>
      </c>
    </row>
    <row r="8619" spans="1:19">
      <c r="A8619" t="n">
        <v>72542</v>
      </c>
      <c r="B8619" s="59" t="n">
        <v>50</v>
      </c>
      <c r="C8619" s="7" t="n">
        <v>1</v>
      </c>
      <c r="D8619" s="7" t="n">
        <v>5046</v>
      </c>
      <c r="E8619" s="7" t="n">
        <v>1000</v>
      </c>
    </row>
    <row r="8620" spans="1:19">
      <c r="A8620" t="s">
        <v>4</v>
      </c>
      <c r="B8620" s="4" t="s">
        <v>5</v>
      </c>
      <c r="C8620" s="4" t="s">
        <v>10</v>
      </c>
      <c r="D8620" s="4" t="s">
        <v>13</v>
      </c>
      <c r="E8620" s="4" t="s">
        <v>13</v>
      </c>
      <c r="F8620" s="4" t="s">
        <v>6</v>
      </c>
    </row>
    <row r="8621" spans="1:19">
      <c r="A8621" t="n">
        <v>72548</v>
      </c>
      <c r="B8621" s="53" t="n">
        <v>20</v>
      </c>
      <c r="C8621" s="7" t="n">
        <v>7033</v>
      </c>
      <c r="D8621" s="7" t="n">
        <v>2</v>
      </c>
      <c r="E8621" s="7" t="n">
        <v>11</v>
      </c>
      <c r="F8621" s="7" t="s">
        <v>525</v>
      </c>
    </row>
    <row r="8622" spans="1:19">
      <c r="A8622" t="s">
        <v>4</v>
      </c>
      <c r="B8622" s="4" t="s">
        <v>5</v>
      </c>
      <c r="C8622" s="4" t="s">
        <v>10</v>
      </c>
    </row>
    <row r="8623" spans="1:19">
      <c r="A8623" t="n">
        <v>72567</v>
      </c>
      <c r="B8623" s="30" t="n">
        <v>16</v>
      </c>
      <c r="C8623" s="7" t="n">
        <v>1500</v>
      </c>
    </row>
    <row r="8624" spans="1:19">
      <c r="A8624" t="s">
        <v>4</v>
      </c>
      <c r="B8624" s="4" t="s">
        <v>5</v>
      </c>
      <c r="C8624" s="4" t="s">
        <v>13</v>
      </c>
      <c r="D8624" s="4" t="s">
        <v>10</v>
      </c>
      <c r="E8624" s="4" t="s">
        <v>10</v>
      </c>
      <c r="F8624" s="4" t="s">
        <v>10</v>
      </c>
      <c r="G8624" s="4" t="s">
        <v>10</v>
      </c>
      <c r="H8624" s="4" t="s">
        <v>10</v>
      </c>
      <c r="I8624" s="4" t="s">
        <v>6</v>
      </c>
      <c r="J8624" s="4" t="s">
        <v>22</v>
      </c>
      <c r="K8624" s="4" t="s">
        <v>22</v>
      </c>
      <c r="L8624" s="4" t="s">
        <v>22</v>
      </c>
      <c r="M8624" s="4" t="s">
        <v>9</v>
      </c>
      <c r="N8624" s="4" t="s">
        <v>9</v>
      </c>
      <c r="O8624" s="4" t="s">
        <v>22</v>
      </c>
      <c r="P8624" s="4" t="s">
        <v>22</v>
      </c>
      <c r="Q8624" s="4" t="s">
        <v>22</v>
      </c>
      <c r="R8624" s="4" t="s">
        <v>22</v>
      </c>
      <c r="S8624" s="4" t="s">
        <v>13</v>
      </c>
    </row>
    <row r="8625" spans="1:19">
      <c r="A8625" t="n">
        <v>72570</v>
      </c>
      <c r="B8625" s="11" t="n">
        <v>39</v>
      </c>
      <c r="C8625" s="7" t="n">
        <v>12</v>
      </c>
      <c r="D8625" s="7" t="n">
        <v>65533</v>
      </c>
      <c r="E8625" s="7" t="n">
        <v>204</v>
      </c>
      <c r="F8625" s="7" t="n">
        <v>0</v>
      </c>
      <c r="G8625" s="7" t="n">
        <v>0</v>
      </c>
      <c r="H8625" s="7" t="n">
        <v>259</v>
      </c>
      <c r="I8625" s="7" t="s">
        <v>12</v>
      </c>
      <c r="J8625" s="7" t="n">
        <v>0</v>
      </c>
      <c r="K8625" s="7" t="n">
        <v>0</v>
      </c>
      <c r="L8625" s="7" t="n">
        <v>0</v>
      </c>
      <c r="M8625" s="7" t="n">
        <v>0</v>
      </c>
      <c r="N8625" s="7" t="n">
        <v>0</v>
      </c>
      <c r="O8625" s="7" t="n">
        <v>0</v>
      </c>
      <c r="P8625" s="7" t="n">
        <v>1</v>
      </c>
      <c r="Q8625" s="7" t="n">
        <v>1</v>
      </c>
      <c r="R8625" s="7" t="n">
        <v>1</v>
      </c>
      <c r="S8625" s="7" t="n">
        <v>255</v>
      </c>
    </row>
    <row r="8626" spans="1:19">
      <c r="A8626" t="s">
        <v>4</v>
      </c>
      <c r="B8626" s="4" t="s">
        <v>5</v>
      </c>
      <c r="C8626" s="4" t="s">
        <v>13</v>
      </c>
      <c r="D8626" s="4" t="s">
        <v>10</v>
      </c>
      <c r="E8626" s="4" t="s">
        <v>22</v>
      </c>
      <c r="F8626" s="4" t="s">
        <v>10</v>
      </c>
      <c r="G8626" s="4" t="s">
        <v>9</v>
      </c>
      <c r="H8626" s="4" t="s">
        <v>9</v>
      </c>
      <c r="I8626" s="4" t="s">
        <v>10</v>
      </c>
      <c r="J8626" s="4" t="s">
        <v>10</v>
      </c>
      <c r="K8626" s="4" t="s">
        <v>9</v>
      </c>
      <c r="L8626" s="4" t="s">
        <v>9</v>
      </c>
      <c r="M8626" s="4" t="s">
        <v>9</v>
      </c>
      <c r="N8626" s="4" t="s">
        <v>9</v>
      </c>
      <c r="O8626" s="4" t="s">
        <v>6</v>
      </c>
    </row>
    <row r="8627" spans="1:19">
      <c r="A8627" t="n">
        <v>72620</v>
      </c>
      <c r="B8627" s="59" t="n">
        <v>50</v>
      </c>
      <c r="C8627" s="7" t="n">
        <v>0</v>
      </c>
      <c r="D8627" s="7" t="n">
        <v>5046</v>
      </c>
      <c r="E8627" s="7" t="n">
        <v>0.800000011920929</v>
      </c>
      <c r="F8627" s="7" t="n">
        <v>500</v>
      </c>
      <c r="G8627" s="7" t="n">
        <v>0</v>
      </c>
      <c r="H8627" s="7" t="n">
        <v>-1061158912</v>
      </c>
      <c r="I8627" s="7" t="n">
        <v>0</v>
      </c>
      <c r="J8627" s="7" t="n">
        <v>65533</v>
      </c>
      <c r="K8627" s="7" t="n">
        <v>0</v>
      </c>
      <c r="L8627" s="7" t="n">
        <v>0</v>
      </c>
      <c r="M8627" s="7" t="n">
        <v>0</v>
      </c>
      <c r="N8627" s="7" t="n">
        <v>0</v>
      </c>
      <c r="O8627" s="7" t="s">
        <v>12</v>
      </c>
    </row>
    <row r="8628" spans="1:19">
      <c r="A8628" t="s">
        <v>4</v>
      </c>
      <c r="B8628" s="4" t="s">
        <v>5</v>
      </c>
      <c r="C8628" s="4" t="s">
        <v>10</v>
      </c>
      <c r="D8628" s="4" t="s">
        <v>13</v>
      </c>
      <c r="E8628" s="4" t="s">
        <v>13</v>
      </c>
      <c r="F8628" s="4" t="s">
        <v>6</v>
      </c>
    </row>
    <row r="8629" spans="1:19">
      <c r="A8629" t="n">
        <v>72659</v>
      </c>
      <c r="B8629" s="53" t="n">
        <v>20</v>
      </c>
      <c r="C8629" s="7" t="n">
        <v>0</v>
      </c>
      <c r="D8629" s="7" t="n">
        <v>2</v>
      </c>
      <c r="E8629" s="7" t="n">
        <v>11</v>
      </c>
      <c r="F8629" s="7" t="s">
        <v>525</v>
      </c>
    </row>
    <row r="8630" spans="1:19">
      <c r="A8630" t="s">
        <v>4</v>
      </c>
      <c r="B8630" s="4" t="s">
        <v>5</v>
      </c>
      <c r="C8630" s="4" t="s">
        <v>10</v>
      </c>
    </row>
    <row r="8631" spans="1:19">
      <c r="A8631" t="n">
        <v>72678</v>
      </c>
      <c r="B8631" s="30" t="n">
        <v>16</v>
      </c>
      <c r="C8631" s="7" t="n">
        <v>300</v>
      </c>
    </row>
    <row r="8632" spans="1:19">
      <c r="A8632" t="s">
        <v>4</v>
      </c>
      <c r="B8632" s="4" t="s">
        <v>5</v>
      </c>
      <c r="C8632" s="4" t="s">
        <v>13</v>
      </c>
      <c r="D8632" s="4" t="s">
        <v>10</v>
      </c>
      <c r="E8632" s="4" t="s">
        <v>10</v>
      </c>
      <c r="F8632" s="4" t="s">
        <v>10</v>
      </c>
      <c r="G8632" s="4" t="s">
        <v>10</v>
      </c>
      <c r="H8632" s="4" t="s">
        <v>10</v>
      </c>
      <c r="I8632" s="4" t="s">
        <v>6</v>
      </c>
      <c r="J8632" s="4" t="s">
        <v>22</v>
      </c>
      <c r="K8632" s="4" t="s">
        <v>22</v>
      </c>
      <c r="L8632" s="4" t="s">
        <v>22</v>
      </c>
      <c r="M8632" s="4" t="s">
        <v>9</v>
      </c>
      <c r="N8632" s="4" t="s">
        <v>9</v>
      </c>
      <c r="O8632" s="4" t="s">
        <v>22</v>
      </c>
      <c r="P8632" s="4" t="s">
        <v>22</v>
      </c>
      <c r="Q8632" s="4" t="s">
        <v>22</v>
      </c>
      <c r="R8632" s="4" t="s">
        <v>22</v>
      </c>
      <c r="S8632" s="4" t="s">
        <v>13</v>
      </c>
    </row>
    <row r="8633" spans="1:19">
      <c r="A8633" t="n">
        <v>72681</v>
      </c>
      <c r="B8633" s="11" t="n">
        <v>39</v>
      </c>
      <c r="C8633" s="7" t="n">
        <v>12</v>
      </c>
      <c r="D8633" s="7" t="n">
        <v>65533</v>
      </c>
      <c r="E8633" s="7" t="n">
        <v>204</v>
      </c>
      <c r="F8633" s="7" t="n">
        <v>0</v>
      </c>
      <c r="G8633" s="7" t="n">
        <v>8</v>
      </c>
      <c r="H8633" s="7" t="n">
        <v>259</v>
      </c>
      <c r="I8633" s="7" t="s">
        <v>12</v>
      </c>
      <c r="J8633" s="7" t="n">
        <v>0</v>
      </c>
      <c r="K8633" s="7" t="n">
        <v>0</v>
      </c>
      <c r="L8633" s="7" t="n">
        <v>0</v>
      </c>
      <c r="M8633" s="7" t="n">
        <v>0</v>
      </c>
      <c r="N8633" s="7" t="n">
        <v>0</v>
      </c>
      <c r="O8633" s="7" t="n">
        <v>0</v>
      </c>
      <c r="P8633" s="7" t="n">
        <v>1</v>
      </c>
      <c r="Q8633" s="7" t="n">
        <v>1</v>
      </c>
      <c r="R8633" s="7" t="n">
        <v>1</v>
      </c>
      <c r="S8633" s="7" t="n">
        <v>255</v>
      </c>
    </row>
    <row r="8634" spans="1:19">
      <c r="A8634" t="s">
        <v>4</v>
      </c>
      <c r="B8634" s="4" t="s">
        <v>5</v>
      </c>
      <c r="C8634" s="4" t="s">
        <v>13</v>
      </c>
      <c r="D8634" s="4" t="s">
        <v>10</v>
      </c>
      <c r="E8634" s="4" t="s">
        <v>22</v>
      </c>
      <c r="F8634" s="4" t="s">
        <v>10</v>
      </c>
      <c r="G8634" s="4" t="s">
        <v>9</v>
      </c>
      <c r="H8634" s="4" t="s">
        <v>9</v>
      </c>
      <c r="I8634" s="4" t="s">
        <v>10</v>
      </c>
      <c r="J8634" s="4" t="s">
        <v>10</v>
      </c>
      <c r="K8634" s="4" t="s">
        <v>9</v>
      </c>
      <c r="L8634" s="4" t="s">
        <v>9</v>
      </c>
      <c r="M8634" s="4" t="s">
        <v>9</v>
      </c>
      <c r="N8634" s="4" t="s">
        <v>9</v>
      </c>
      <c r="O8634" s="4" t="s">
        <v>6</v>
      </c>
    </row>
    <row r="8635" spans="1:19">
      <c r="A8635" t="n">
        <v>72731</v>
      </c>
      <c r="B8635" s="59" t="n">
        <v>50</v>
      </c>
      <c r="C8635" s="7" t="n">
        <v>0</v>
      </c>
      <c r="D8635" s="7" t="n">
        <v>5302</v>
      </c>
      <c r="E8635" s="7" t="n">
        <v>1</v>
      </c>
      <c r="F8635" s="7" t="n">
        <v>1000</v>
      </c>
      <c r="G8635" s="7" t="n">
        <v>0</v>
      </c>
      <c r="H8635" s="7" t="n">
        <v>-1061158912</v>
      </c>
      <c r="I8635" s="7" t="n">
        <v>0</v>
      </c>
      <c r="J8635" s="7" t="n">
        <v>65533</v>
      </c>
      <c r="K8635" s="7" t="n">
        <v>0</v>
      </c>
      <c r="L8635" s="7" t="n">
        <v>0</v>
      </c>
      <c r="M8635" s="7" t="n">
        <v>0</v>
      </c>
      <c r="N8635" s="7" t="n">
        <v>0</v>
      </c>
      <c r="O8635" s="7" t="s">
        <v>12</v>
      </c>
    </row>
    <row r="8636" spans="1:19">
      <c r="A8636" t="s">
        <v>4</v>
      </c>
      <c r="B8636" s="4" t="s">
        <v>5</v>
      </c>
      <c r="C8636" s="4" t="s">
        <v>13</v>
      </c>
      <c r="D8636" s="4" t="s">
        <v>10</v>
      </c>
      <c r="E8636" s="4" t="s">
        <v>10</v>
      </c>
    </row>
    <row r="8637" spans="1:19">
      <c r="A8637" t="n">
        <v>72770</v>
      </c>
      <c r="B8637" s="59" t="n">
        <v>50</v>
      </c>
      <c r="C8637" s="7" t="n">
        <v>1</v>
      </c>
      <c r="D8637" s="7" t="n">
        <v>5045</v>
      </c>
      <c r="E8637" s="7" t="n">
        <v>5000</v>
      </c>
    </row>
    <row r="8638" spans="1:19">
      <c r="A8638" t="s">
        <v>4</v>
      </c>
      <c r="B8638" s="4" t="s">
        <v>5</v>
      </c>
      <c r="C8638" s="4" t="s">
        <v>13</v>
      </c>
      <c r="D8638" s="4" t="s">
        <v>10</v>
      </c>
      <c r="E8638" s="4" t="s">
        <v>10</v>
      </c>
    </row>
    <row r="8639" spans="1:19">
      <c r="A8639" t="n">
        <v>72776</v>
      </c>
      <c r="B8639" s="59" t="n">
        <v>50</v>
      </c>
      <c r="C8639" s="7" t="n">
        <v>1</v>
      </c>
      <c r="D8639" s="7" t="n">
        <v>4521</v>
      </c>
      <c r="E8639" s="7" t="n">
        <v>5000</v>
      </c>
    </row>
    <row r="8640" spans="1:19">
      <c r="A8640" t="s">
        <v>4</v>
      </c>
      <c r="B8640" s="4" t="s">
        <v>5</v>
      </c>
      <c r="C8640" s="4" t="s">
        <v>10</v>
      </c>
      <c r="D8640" s="4" t="s">
        <v>13</v>
      </c>
      <c r="E8640" s="4" t="s">
        <v>13</v>
      </c>
      <c r="F8640" s="4" t="s">
        <v>6</v>
      </c>
    </row>
    <row r="8641" spans="1:19">
      <c r="A8641" t="n">
        <v>72782</v>
      </c>
      <c r="B8641" s="53" t="n">
        <v>20</v>
      </c>
      <c r="C8641" s="7" t="n">
        <v>8</v>
      </c>
      <c r="D8641" s="7" t="n">
        <v>2</v>
      </c>
      <c r="E8641" s="7" t="n">
        <v>11</v>
      </c>
      <c r="F8641" s="7" t="s">
        <v>525</v>
      </c>
    </row>
    <row r="8642" spans="1:19">
      <c r="A8642" t="s">
        <v>4</v>
      </c>
      <c r="B8642" s="4" t="s">
        <v>5</v>
      </c>
      <c r="C8642" s="4" t="s">
        <v>13</v>
      </c>
      <c r="D8642" s="4" t="s">
        <v>10</v>
      </c>
      <c r="E8642" s="4" t="s">
        <v>10</v>
      </c>
      <c r="F8642" s="4" t="s">
        <v>10</v>
      </c>
      <c r="G8642" s="4" t="s">
        <v>10</v>
      </c>
      <c r="H8642" s="4" t="s">
        <v>10</v>
      </c>
      <c r="I8642" s="4" t="s">
        <v>6</v>
      </c>
      <c r="J8642" s="4" t="s">
        <v>22</v>
      </c>
      <c r="K8642" s="4" t="s">
        <v>22</v>
      </c>
      <c r="L8642" s="4" t="s">
        <v>22</v>
      </c>
      <c r="M8642" s="4" t="s">
        <v>9</v>
      </c>
      <c r="N8642" s="4" t="s">
        <v>9</v>
      </c>
      <c r="O8642" s="4" t="s">
        <v>22</v>
      </c>
      <c r="P8642" s="4" t="s">
        <v>22</v>
      </c>
      <c r="Q8642" s="4" t="s">
        <v>22</v>
      </c>
      <c r="R8642" s="4" t="s">
        <v>22</v>
      </c>
      <c r="S8642" s="4" t="s">
        <v>13</v>
      </c>
    </row>
    <row r="8643" spans="1:19">
      <c r="A8643" t="n">
        <v>72801</v>
      </c>
      <c r="B8643" s="11" t="n">
        <v>39</v>
      </c>
      <c r="C8643" s="7" t="n">
        <v>12</v>
      </c>
      <c r="D8643" s="7" t="n">
        <v>65533</v>
      </c>
      <c r="E8643" s="7" t="n">
        <v>204</v>
      </c>
      <c r="F8643" s="7" t="n">
        <v>0</v>
      </c>
      <c r="G8643" s="7" t="n">
        <v>9</v>
      </c>
      <c r="H8643" s="7" t="n">
        <v>259</v>
      </c>
      <c r="I8643" s="7" t="s">
        <v>12</v>
      </c>
      <c r="J8643" s="7" t="n">
        <v>0</v>
      </c>
      <c r="K8643" s="7" t="n">
        <v>0</v>
      </c>
      <c r="L8643" s="7" t="n">
        <v>0</v>
      </c>
      <c r="M8643" s="7" t="n">
        <v>0</v>
      </c>
      <c r="N8643" s="7" t="n">
        <v>0</v>
      </c>
      <c r="O8643" s="7" t="n">
        <v>0</v>
      </c>
      <c r="P8643" s="7" t="n">
        <v>1</v>
      </c>
      <c r="Q8643" s="7" t="n">
        <v>1</v>
      </c>
      <c r="R8643" s="7" t="n">
        <v>1</v>
      </c>
      <c r="S8643" s="7" t="n">
        <v>255</v>
      </c>
    </row>
    <row r="8644" spans="1:19">
      <c r="A8644" t="s">
        <v>4</v>
      </c>
      <c r="B8644" s="4" t="s">
        <v>5</v>
      </c>
      <c r="C8644" s="4" t="s">
        <v>10</v>
      </c>
      <c r="D8644" s="4" t="s">
        <v>13</v>
      </c>
      <c r="E8644" s="4" t="s">
        <v>13</v>
      </c>
      <c r="F8644" s="4" t="s">
        <v>6</v>
      </c>
    </row>
    <row r="8645" spans="1:19">
      <c r="A8645" t="n">
        <v>72851</v>
      </c>
      <c r="B8645" s="53" t="n">
        <v>20</v>
      </c>
      <c r="C8645" s="7" t="n">
        <v>9</v>
      </c>
      <c r="D8645" s="7" t="n">
        <v>2</v>
      </c>
      <c r="E8645" s="7" t="n">
        <v>11</v>
      </c>
      <c r="F8645" s="7" t="s">
        <v>525</v>
      </c>
    </row>
    <row r="8646" spans="1:19">
      <c r="A8646" t="s">
        <v>4</v>
      </c>
      <c r="B8646" s="4" t="s">
        <v>5</v>
      </c>
      <c r="C8646" s="4" t="s">
        <v>13</v>
      </c>
      <c r="D8646" s="4" t="s">
        <v>10</v>
      </c>
      <c r="E8646" s="4" t="s">
        <v>10</v>
      </c>
      <c r="F8646" s="4" t="s">
        <v>10</v>
      </c>
      <c r="G8646" s="4" t="s">
        <v>10</v>
      </c>
      <c r="H8646" s="4" t="s">
        <v>10</v>
      </c>
      <c r="I8646" s="4" t="s">
        <v>6</v>
      </c>
      <c r="J8646" s="4" t="s">
        <v>22</v>
      </c>
      <c r="K8646" s="4" t="s">
        <v>22</v>
      </c>
      <c r="L8646" s="4" t="s">
        <v>22</v>
      </c>
      <c r="M8646" s="4" t="s">
        <v>9</v>
      </c>
      <c r="N8646" s="4" t="s">
        <v>9</v>
      </c>
      <c r="O8646" s="4" t="s">
        <v>22</v>
      </c>
      <c r="P8646" s="4" t="s">
        <v>22</v>
      </c>
      <c r="Q8646" s="4" t="s">
        <v>22</v>
      </c>
      <c r="R8646" s="4" t="s">
        <v>22</v>
      </c>
      <c r="S8646" s="4" t="s">
        <v>13</v>
      </c>
    </row>
    <row r="8647" spans="1:19">
      <c r="A8647" t="n">
        <v>72870</v>
      </c>
      <c r="B8647" s="11" t="n">
        <v>39</v>
      </c>
      <c r="C8647" s="7" t="n">
        <v>12</v>
      </c>
      <c r="D8647" s="7" t="n">
        <v>65533</v>
      </c>
      <c r="E8647" s="7" t="n">
        <v>204</v>
      </c>
      <c r="F8647" s="7" t="n">
        <v>0</v>
      </c>
      <c r="G8647" s="7" t="n">
        <v>1</v>
      </c>
      <c r="H8647" s="7" t="n">
        <v>259</v>
      </c>
      <c r="I8647" s="7" t="s">
        <v>12</v>
      </c>
      <c r="J8647" s="7" t="n">
        <v>0</v>
      </c>
      <c r="K8647" s="7" t="n">
        <v>0</v>
      </c>
      <c r="L8647" s="7" t="n">
        <v>0</v>
      </c>
      <c r="M8647" s="7" t="n">
        <v>0</v>
      </c>
      <c r="N8647" s="7" t="n">
        <v>0</v>
      </c>
      <c r="O8647" s="7" t="n">
        <v>0</v>
      </c>
      <c r="P8647" s="7" t="n">
        <v>1</v>
      </c>
      <c r="Q8647" s="7" t="n">
        <v>1</v>
      </c>
      <c r="R8647" s="7" t="n">
        <v>1</v>
      </c>
      <c r="S8647" s="7" t="n">
        <v>255</v>
      </c>
    </row>
    <row r="8648" spans="1:19">
      <c r="A8648" t="s">
        <v>4</v>
      </c>
      <c r="B8648" s="4" t="s">
        <v>5</v>
      </c>
      <c r="C8648" s="4" t="s">
        <v>10</v>
      </c>
      <c r="D8648" s="4" t="s">
        <v>13</v>
      </c>
      <c r="E8648" s="4" t="s">
        <v>13</v>
      </c>
      <c r="F8648" s="4" t="s">
        <v>6</v>
      </c>
    </row>
    <row r="8649" spans="1:19">
      <c r="A8649" t="n">
        <v>72920</v>
      </c>
      <c r="B8649" s="53" t="n">
        <v>20</v>
      </c>
      <c r="C8649" s="7" t="n">
        <v>1</v>
      </c>
      <c r="D8649" s="7" t="n">
        <v>2</v>
      </c>
      <c r="E8649" s="7" t="n">
        <v>11</v>
      </c>
      <c r="F8649" s="7" t="s">
        <v>525</v>
      </c>
    </row>
    <row r="8650" spans="1:19">
      <c r="A8650" t="s">
        <v>4</v>
      </c>
      <c r="B8650" s="4" t="s">
        <v>5</v>
      </c>
      <c r="C8650" s="4" t="s">
        <v>10</v>
      </c>
    </row>
    <row r="8651" spans="1:19">
      <c r="A8651" t="n">
        <v>72939</v>
      </c>
      <c r="B8651" s="30" t="n">
        <v>16</v>
      </c>
      <c r="C8651" s="7" t="n">
        <v>300</v>
      </c>
    </row>
    <row r="8652" spans="1:19">
      <c r="A8652" t="s">
        <v>4</v>
      </c>
      <c r="B8652" s="4" t="s">
        <v>5</v>
      </c>
      <c r="C8652" s="4" t="s">
        <v>13</v>
      </c>
      <c r="D8652" s="4" t="s">
        <v>10</v>
      </c>
      <c r="E8652" s="4" t="s">
        <v>10</v>
      </c>
      <c r="F8652" s="4" t="s">
        <v>10</v>
      </c>
      <c r="G8652" s="4" t="s">
        <v>10</v>
      </c>
      <c r="H8652" s="4" t="s">
        <v>10</v>
      </c>
      <c r="I8652" s="4" t="s">
        <v>6</v>
      </c>
      <c r="J8652" s="4" t="s">
        <v>22</v>
      </c>
      <c r="K8652" s="4" t="s">
        <v>22</v>
      </c>
      <c r="L8652" s="4" t="s">
        <v>22</v>
      </c>
      <c r="M8652" s="4" t="s">
        <v>9</v>
      </c>
      <c r="N8652" s="4" t="s">
        <v>9</v>
      </c>
      <c r="O8652" s="4" t="s">
        <v>22</v>
      </c>
      <c r="P8652" s="4" t="s">
        <v>22</v>
      </c>
      <c r="Q8652" s="4" t="s">
        <v>22</v>
      </c>
      <c r="R8652" s="4" t="s">
        <v>22</v>
      </c>
      <c r="S8652" s="4" t="s">
        <v>13</v>
      </c>
    </row>
    <row r="8653" spans="1:19">
      <c r="A8653" t="n">
        <v>72942</v>
      </c>
      <c r="B8653" s="11" t="n">
        <v>39</v>
      </c>
      <c r="C8653" s="7" t="n">
        <v>12</v>
      </c>
      <c r="D8653" s="7" t="n">
        <v>65533</v>
      </c>
      <c r="E8653" s="7" t="n">
        <v>204</v>
      </c>
      <c r="F8653" s="7" t="n">
        <v>0</v>
      </c>
      <c r="G8653" s="7" t="n">
        <v>14</v>
      </c>
      <c r="H8653" s="7" t="n">
        <v>259</v>
      </c>
      <c r="I8653" s="7" t="s">
        <v>12</v>
      </c>
      <c r="J8653" s="7" t="n">
        <v>0</v>
      </c>
      <c r="K8653" s="7" t="n">
        <v>0</v>
      </c>
      <c r="L8653" s="7" t="n">
        <v>0</v>
      </c>
      <c r="M8653" s="7" t="n">
        <v>0</v>
      </c>
      <c r="N8653" s="7" t="n">
        <v>0</v>
      </c>
      <c r="O8653" s="7" t="n">
        <v>0</v>
      </c>
      <c r="P8653" s="7" t="n">
        <v>1</v>
      </c>
      <c r="Q8653" s="7" t="n">
        <v>1</v>
      </c>
      <c r="R8653" s="7" t="n">
        <v>1</v>
      </c>
      <c r="S8653" s="7" t="n">
        <v>255</v>
      </c>
    </row>
    <row r="8654" spans="1:19">
      <c r="A8654" t="s">
        <v>4</v>
      </c>
      <c r="B8654" s="4" t="s">
        <v>5</v>
      </c>
      <c r="C8654" s="4" t="s">
        <v>10</v>
      </c>
      <c r="D8654" s="4" t="s">
        <v>13</v>
      </c>
      <c r="E8654" s="4" t="s">
        <v>13</v>
      </c>
      <c r="F8654" s="4" t="s">
        <v>6</v>
      </c>
    </row>
    <row r="8655" spans="1:19">
      <c r="A8655" t="n">
        <v>72992</v>
      </c>
      <c r="B8655" s="53" t="n">
        <v>20</v>
      </c>
      <c r="C8655" s="7" t="n">
        <v>14</v>
      </c>
      <c r="D8655" s="7" t="n">
        <v>2</v>
      </c>
      <c r="E8655" s="7" t="n">
        <v>11</v>
      </c>
      <c r="F8655" s="7" t="s">
        <v>525</v>
      </c>
    </row>
    <row r="8656" spans="1:19">
      <c r="A8656" t="s">
        <v>4</v>
      </c>
      <c r="B8656" s="4" t="s">
        <v>5</v>
      </c>
      <c r="C8656" s="4" t="s">
        <v>13</v>
      </c>
      <c r="D8656" s="4" t="s">
        <v>10</v>
      </c>
      <c r="E8656" s="4" t="s">
        <v>10</v>
      </c>
      <c r="F8656" s="4" t="s">
        <v>10</v>
      </c>
      <c r="G8656" s="4" t="s">
        <v>10</v>
      </c>
      <c r="H8656" s="4" t="s">
        <v>10</v>
      </c>
      <c r="I8656" s="4" t="s">
        <v>6</v>
      </c>
      <c r="J8656" s="4" t="s">
        <v>22</v>
      </c>
      <c r="K8656" s="4" t="s">
        <v>22</v>
      </c>
      <c r="L8656" s="4" t="s">
        <v>22</v>
      </c>
      <c r="M8656" s="4" t="s">
        <v>9</v>
      </c>
      <c r="N8656" s="4" t="s">
        <v>9</v>
      </c>
      <c r="O8656" s="4" t="s">
        <v>22</v>
      </c>
      <c r="P8656" s="4" t="s">
        <v>22</v>
      </c>
      <c r="Q8656" s="4" t="s">
        <v>22</v>
      </c>
      <c r="R8656" s="4" t="s">
        <v>22</v>
      </c>
      <c r="S8656" s="4" t="s">
        <v>13</v>
      </c>
    </row>
    <row r="8657" spans="1:19">
      <c r="A8657" t="n">
        <v>73011</v>
      </c>
      <c r="B8657" s="11" t="n">
        <v>39</v>
      </c>
      <c r="C8657" s="7" t="n">
        <v>12</v>
      </c>
      <c r="D8657" s="7" t="n">
        <v>65533</v>
      </c>
      <c r="E8657" s="7" t="n">
        <v>204</v>
      </c>
      <c r="F8657" s="7" t="n">
        <v>0</v>
      </c>
      <c r="G8657" s="7" t="n">
        <v>61488</v>
      </c>
      <c r="H8657" s="7" t="n">
        <v>259</v>
      </c>
      <c r="I8657" s="7" t="s">
        <v>12</v>
      </c>
      <c r="J8657" s="7" t="n">
        <v>0</v>
      </c>
      <c r="K8657" s="7" t="n">
        <v>0</v>
      </c>
      <c r="L8657" s="7" t="n">
        <v>0</v>
      </c>
      <c r="M8657" s="7" t="n">
        <v>0</v>
      </c>
      <c r="N8657" s="7" t="n">
        <v>0</v>
      </c>
      <c r="O8657" s="7" t="n">
        <v>0</v>
      </c>
      <c r="P8657" s="7" t="n">
        <v>1</v>
      </c>
      <c r="Q8657" s="7" t="n">
        <v>1</v>
      </c>
      <c r="R8657" s="7" t="n">
        <v>1</v>
      </c>
      <c r="S8657" s="7" t="n">
        <v>255</v>
      </c>
    </row>
    <row r="8658" spans="1:19">
      <c r="A8658" t="s">
        <v>4</v>
      </c>
      <c r="B8658" s="4" t="s">
        <v>5</v>
      </c>
      <c r="C8658" s="4" t="s">
        <v>10</v>
      </c>
      <c r="D8658" s="4" t="s">
        <v>13</v>
      </c>
      <c r="E8658" s="4" t="s">
        <v>13</v>
      </c>
      <c r="F8658" s="4" t="s">
        <v>6</v>
      </c>
    </row>
    <row r="8659" spans="1:19">
      <c r="A8659" t="n">
        <v>73061</v>
      </c>
      <c r="B8659" s="53" t="n">
        <v>20</v>
      </c>
      <c r="C8659" s="7" t="n">
        <v>61488</v>
      </c>
      <c r="D8659" s="7" t="n">
        <v>2</v>
      </c>
      <c r="E8659" s="7" t="n">
        <v>11</v>
      </c>
      <c r="F8659" s="7" t="s">
        <v>525</v>
      </c>
    </row>
    <row r="8660" spans="1:19">
      <c r="A8660" t="s">
        <v>4</v>
      </c>
      <c r="B8660" s="4" t="s">
        <v>5</v>
      </c>
      <c r="C8660" s="4" t="s">
        <v>13</v>
      </c>
      <c r="D8660" s="4" t="s">
        <v>10</v>
      </c>
      <c r="E8660" s="4" t="s">
        <v>10</v>
      </c>
      <c r="F8660" s="4" t="s">
        <v>10</v>
      </c>
      <c r="G8660" s="4" t="s">
        <v>10</v>
      </c>
      <c r="H8660" s="4" t="s">
        <v>10</v>
      </c>
      <c r="I8660" s="4" t="s">
        <v>6</v>
      </c>
      <c r="J8660" s="4" t="s">
        <v>22</v>
      </c>
      <c r="K8660" s="4" t="s">
        <v>22</v>
      </c>
      <c r="L8660" s="4" t="s">
        <v>22</v>
      </c>
      <c r="M8660" s="4" t="s">
        <v>9</v>
      </c>
      <c r="N8660" s="4" t="s">
        <v>9</v>
      </c>
      <c r="O8660" s="4" t="s">
        <v>22</v>
      </c>
      <c r="P8660" s="4" t="s">
        <v>22</v>
      </c>
      <c r="Q8660" s="4" t="s">
        <v>22</v>
      </c>
      <c r="R8660" s="4" t="s">
        <v>22</v>
      </c>
      <c r="S8660" s="4" t="s">
        <v>13</v>
      </c>
    </row>
    <row r="8661" spans="1:19">
      <c r="A8661" t="n">
        <v>73080</v>
      </c>
      <c r="B8661" s="11" t="n">
        <v>39</v>
      </c>
      <c r="C8661" s="7" t="n">
        <v>12</v>
      </c>
      <c r="D8661" s="7" t="n">
        <v>65533</v>
      </c>
      <c r="E8661" s="7" t="n">
        <v>204</v>
      </c>
      <c r="F8661" s="7" t="n">
        <v>0</v>
      </c>
      <c r="G8661" s="7" t="n">
        <v>61489</v>
      </c>
      <c r="H8661" s="7" t="n">
        <v>259</v>
      </c>
      <c r="I8661" s="7" t="s">
        <v>12</v>
      </c>
      <c r="J8661" s="7" t="n">
        <v>0</v>
      </c>
      <c r="K8661" s="7" t="n">
        <v>0</v>
      </c>
      <c r="L8661" s="7" t="n">
        <v>0</v>
      </c>
      <c r="M8661" s="7" t="n">
        <v>0</v>
      </c>
      <c r="N8661" s="7" t="n">
        <v>0</v>
      </c>
      <c r="O8661" s="7" t="n">
        <v>0</v>
      </c>
      <c r="P8661" s="7" t="n">
        <v>1</v>
      </c>
      <c r="Q8661" s="7" t="n">
        <v>1</v>
      </c>
      <c r="R8661" s="7" t="n">
        <v>1</v>
      </c>
      <c r="S8661" s="7" t="n">
        <v>255</v>
      </c>
    </row>
    <row r="8662" spans="1:19">
      <c r="A8662" t="s">
        <v>4</v>
      </c>
      <c r="B8662" s="4" t="s">
        <v>5</v>
      </c>
      <c r="C8662" s="4" t="s">
        <v>10</v>
      </c>
      <c r="D8662" s="4" t="s">
        <v>13</v>
      </c>
      <c r="E8662" s="4" t="s">
        <v>13</v>
      </c>
      <c r="F8662" s="4" t="s">
        <v>6</v>
      </c>
    </row>
    <row r="8663" spans="1:19">
      <c r="A8663" t="n">
        <v>73130</v>
      </c>
      <c r="B8663" s="53" t="n">
        <v>20</v>
      </c>
      <c r="C8663" s="7" t="n">
        <v>61489</v>
      </c>
      <c r="D8663" s="7" t="n">
        <v>2</v>
      </c>
      <c r="E8663" s="7" t="n">
        <v>11</v>
      </c>
      <c r="F8663" s="7" t="s">
        <v>525</v>
      </c>
    </row>
    <row r="8664" spans="1:19">
      <c r="A8664" t="s">
        <v>4</v>
      </c>
      <c r="B8664" s="4" t="s">
        <v>5</v>
      </c>
      <c r="C8664" s="4" t="s">
        <v>13</v>
      </c>
      <c r="D8664" s="4" t="s">
        <v>10</v>
      </c>
      <c r="E8664" s="4" t="s">
        <v>10</v>
      </c>
      <c r="F8664" s="4" t="s">
        <v>10</v>
      </c>
      <c r="G8664" s="4" t="s">
        <v>10</v>
      </c>
      <c r="H8664" s="4" t="s">
        <v>10</v>
      </c>
      <c r="I8664" s="4" t="s">
        <v>6</v>
      </c>
      <c r="J8664" s="4" t="s">
        <v>22</v>
      </c>
      <c r="K8664" s="4" t="s">
        <v>22</v>
      </c>
      <c r="L8664" s="4" t="s">
        <v>22</v>
      </c>
      <c r="M8664" s="4" t="s">
        <v>9</v>
      </c>
      <c r="N8664" s="4" t="s">
        <v>9</v>
      </c>
      <c r="O8664" s="4" t="s">
        <v>22</v>
      </c>
      <c r="P8664" s="4" t="s">
        <v>22</v>
      </c>
      <c r="Q8664" s="4" t="s">
        <v>22</v>
      </c>
      <c r="R8664" s="4" t="s">
        <v>22</v>
      </c>
      <c r="S8664" s="4" t="s">
        <v>13</v>
      </c>
    </row>
    <row r="8665" spans="1:19">
      <c r="A8665" t="n">
        <v>73149</v>
      </c>
      <c r="B8665" s="11" t="n">
        <v>39</v>
      </c>
      <c r="C8665" s="7" t="n">
        <v>12</v>
      </c>
      <c r="D8665" s="7" t="n">
        <v>65533</v>
      </c>
      <c r="E8665" s="7" t="n">
        <v>204</v>
      </c>
      <c r="F8665" s="7" t="n">
        <v>0</v>
      </c>
      <c r="G8665" s="7" t="n">
        <v>61490</v>
      </c>
      <c r="H8665" s="7" t="n">
        <v>259</v>
      </c>
      <c r="I8665" s="7" t="s">
        <v>12</v>
      </c>
      <c r="J8665" s="7" t="n">
        <v>0</v>
      </c>
      <c r="K8665" s="7" t="n">
        <v>0</v>
      </c>
      <c r="L8665" s="7" t="n">
        <v>0</v>
      </c>
      <c r="M8665" s="7" t="n">
        <v>0</v>
      </c>
      <c r="N8665" s="7" t="n">
        <v>0</v>
      </c>
      <c r="O8665" s="7" t="n">
        <v>0</v>
      </c>
      <c r="P8665" s="7" t="n">
        <v>1</v>
      </c>
      <c r="Q8665" s="7" t="n">
        <v>1</v>
      </c>
      <c r="R8665" s="7" t="n">
        <v>1</v>
      </c>
      <c r="S8665" s="7" t="n">
        <v>255</v>
      </c>
    </row>
    <row r="8666" spans="1:19">
      <c r="A8666" t="s">
        <v>4</v>
      </c>
      <c r="B8666" s="4" t="s">
        <v>5</v>
      </c>
      <c r="C8666" s="4" t="s">
        <v>10</v>
      </c>
      <c r="D8666" s="4" t="s">
        <v>13</v>
      </c>
      <c r="E8666" s="4" t="s">
        <v>13</v>
      </c>
      <c r="F8666" s="4" t="s">
        <v>6</v>
      </c>
    </row>
    <row r="8667" spans="1:19">
      <c r="A8667" t="n">
        <v>73199</v>
      </c>
      <c r="B8667" s="53" t="n">
        <v>20</v>
      </c>
      <c r="C8667" s="7" t="n">
        <v>61490</v>
      </c>
      <c r="D8667" s="7" t="n">
        <v>2</v>
      </c>
      <c r="E8667" s="7" t="n">
        <v>11</v>
      </c>
      <c r="F8667" s="7" t="s">
        <v>525</v>
      </c>
    </row>
    <row r="8668" spans="1:19">
      <c r="A8668" t="s">
        <v>4</v>
      </c>
      <c r="B8668" s="4" t="s">
        <v>5</v>
      </c>
      <c r="C8668" s="4" t="s">
        <v>10</v>
      </c>
    </row>
    <row r="8669" spans="1:19">
      <c r="A8669" t="n">
        <v>73218</v>
      </c>
      <c r="B8669" s="30" t="n">
        <v>16</v>
      </c>
      <c r="C8669" s="7" t="n">
        <v>300</v>
      </c>
    </row>
    <row r="8670" spans="1:19">
      <c r="A8670" t="s">
        <v>4</v>
      </c>
      <c r="B8670" s="4" t="s">
        <v>5</v>
      </c>
      <c r="C8670" s="4" t="s">
        <v>13</v>
      </c>
      <c r="D8670" s="4" t="s">
        <v>10</v>
      </c>
      <c r="E8670" s="4" t="s">
        <v>10</v>
      </c>
      <c r="F8670" s="4" t="s">
        <v>10</v>
      </c>
      <c r="G8670" s="4" t="s">
        <v>10</v>
      </c>
      <c r="H8670" s="4" t="s">
        <v>10</v>
      </c>
      <c r="I8670" s="4" t="s">
        <v>6</v>
      </c>
      <c r="J8670" s="4" t="s">
        <v>22</v>
      </c>
      <c r="K8670" s="4" t="s">
        <v>22</v>
      </c>
      <c r="L8670" s="4" t="s">
        <v>22</v>
      </c>
      <c r="M8670" s="4" t="s">
        <v>9</v>
      </c>
      <c r="N8670" s="4" t="s">
        <v>9</v>
      </c>
      <c r="O8670" s="4" t="s">
        <v>22</v>
      </c>
      <c r="P8670" s="4" t="s">
        <v>22</v>
      </c>
      <c r="Q8670" s="4" t="s">
        <v>22</v>
      </c>
      <c r="R8670" s="4" t="s">
        <v>22</v>
      </c>
      <c r="S8670" s="4" t="s">
        <v>13</v>
      </c>
    </row>
    <row r="8671" spans="1:19">
      <c r="A8671" t="n">
        <v>73221</v>
      </c>
      <c r="B8671" s="11" t="n">
        <v>39</v>
      </c>
      <c r="C8671" s="7" t="n">
        <v>12</v>
      </c>
      <c r="D8671" s="7" t="n">
        <v>65533</v>
      </c>
      <c r="E8671" s="7" t="n">
        <v>204</v>
      </c>
      <c r="F8671" s="7" t="n">
        <v>0</v>
      </c>
      <c r="G8671" s="7" t="n">
        <v>7032</v>
      </c>
      <c r="H8671" s="7" t="n">
        <v>259</v>
      </c>
      <c r="I8671" s="7" t="s">
        <v>12</v>
      </c>
      <c r="J8671" s="7" t="n">
        <v>0</v>
      </c>
      <c r="K8671" s="7" t="n">
        <v>0</v>
      </c>
      <c r="L8671" s="7" t="n">
        <v>0</v>
      </c>
      <c r="M8671" s="7" t="n">
        <v>0</v>
      </c>
      <c r="N8671" s="7" t="n">
        <v>0</v>
      </c>
      <c r="O8671" s="7" t="n">
        <v>0</v>
      </c>
      <c r="P8671" s="7" t="n">
        <v>1</v>
      </c>
      <c r="Q8671" s="7" t="n">
        <v>1</v>
      </c>
      <c r="R8671" s="7" t="n">
        <v>1</v>
      </c>
      <c r="S8671" s="7" t="n">
        <v>255</v>
      </c>
    </row>
    <row r="8672" spans="1:19">
      <c r="A8672" t="s">
        <v>4</v>
      </c>
      <c r="B8672" s="4" t="s">
        <v>5</v>
      </c>
      <c r="C8672" s="4" t="s">
        <v>10</v>
      </c>
      <c r="D8672" s="4" t="s">
        <v>13</v>
      </c>
      <c r="E8672" s="4" t="s">
        <v>13</v>
      </c>
      <c r="F8672" s="4" t="s">
        <v>6</v>
      </c>
    </row>
    <row r="8673" spans="1:19">
      <c r="A8673" t="n">
        <v>73271</v>
      </c>
      <c r="B8673" s="53" t="n">
        <v>20</v>
      </c>
      <c r="C8673" s="7" t="n">
        <v>7032</v>
      </c>
      <c r="D8673" s="7" t="n">
        <v>2</v>
      </c>
      <c r="E8673" s="7" t="n">
        <v>11</v>
      </c>
      <c r="F8673" s="7" t="s">
        <v>525</v>
      </c>
    </row>
    <row r="8674" spans="1:19">
      <c r="A8674" t="s">
        <v>4</v>
      </c>
      <c r="B8674" s="4" t="s">
        <v>5</v>
      </c>
      <c r="C8674" s="4" t="s">
        <v>10</v>
      </c>
    </row>
    <row r="8675" spans="1:19">
      <c r="A8675" t="n">
        <v>73290</v>
      </c>
      <c r="B8675" s="30" t="n">
        <v>16</v>
      </c>
      <c r="C8675" s="7" t="n">
        <v>300</v>
      </c>
    </row>
    <row r="8676" spans="1:19">
      <c r="A8676" t="s">
        <v>4</v>
      </c>
      <c r="B8676" s="4" t="s">
        <v>5</v>
      </c>
      <c r="C8676" s="4" t="s">
        <v>10</v>
      </c>
    </row>
    <row r="8677" spans="1:19">
      <c r="A8677" t="n">
        <v>73293</v>
      </c>
      <c r="B8677" s="30" t="n">
        <v>16</v>
      </c>
      <c r="C8677" s="7" t="n">
        <v>500</v>
      </c>
    </row>
    <row r="8678" spans="1:19">
      <c r="A8678" t="s">
        <v>4</v>
      </c>
      <c r="B8678" s="4" t="s">
        <v>5</v>
      </c>
      <c r="C8678" s="4" t="s">
        <v>13</v>
      </c>
      <c r="D8678" s="4" t="s">
        <v>10</v>
      </c>
      <c r="E8678" s="4" t="s">
        <v>13</v>
      </c>
    </row>
    <row r="8679" spans="1:19">
      <c r="A8679" t="n">
        <v>73296</v>
      </c>
      <c r="B8679" s="11" t="n">
        <v>39</v>
      </c>
      <c r="C8679" s="7" t="n">
        <v>14</v>
      </c>
      <c r="D8679" s="7" t="n">
        <v>65533</v>
      </c>
      <c r="E8679" s="7" t="n">
        <v>103</v>
      </c>
    </row>
    <row r="8680" spans="1:19">
      <c r="A8680" t="s">
        <v>4</v>
      </c>
      <c r="B8680" s="4" t="s">
        <v>5</v>
      </c>
      <c r="C8680" s="4" t="s">
        <v>13</v>
      </c>
      <c r="D8680" s="4" t="s">
        <v>10</v>
      </c>
      <c r="E8680" s="4" t="s">
        <v>10</v>
      </c>
    </row>
    <row r="8681" spans="1:19">
      <c r="A8681" t="n">
        <v>73301</v>
      </c>
      <c r="B8681" s="59" t="n">
        <v>50</v>
      </c>
      <c r="C8681" s="7" t="n">
        <v>1</v>
      </c>
      <c r="D8681" s="7" t="n">
        <v>5046</v>
      </c>
      <c r="E8681" s="7" t="n">
        <v>1000</v>
      </c>
    </row>
    <row r="8682" spans="1:19">
      <c r="A8682" t="s">
        <v>4</v>
      </c>
      <c r="B8682" s="4" t="s">
        <v>5</v>
      </c>
      <c r="C8682" s="4" t="s">
        <v>13</v>
      </c>
      <c r="D8682" s="4" t="s">
        <v>10</v>
      </c>
    </row>
    <row r="8683" spans="1:19">
      <c r="A8683" t="n">
        <v>73307</v>
      </c>
      <c r="B8683" s="32" t="n">
        <v>45</v>
      </c>
      <c r="C8683" s="7" t="n">
        <v>7</v>
      </c>
      <c r="D8683" s="7" t="n">
        <v>255</v>
      </c>
    </row>
    <row r="8684" spans="1:19">
      <c r="A8684" t="s">
        <v>4</v>
      </c>
      <c r="B8684" s="4" t="s">
        <v>5</v>
      </c>
      <c r="C8684" s="4" t="s">
        <v>13</v>
      </c>
      <c r="D8684" s="4" t="s">
        <v>10</v>
      </c>
      <c r="E8684" s="4" t="s">
        <v>22</v>
      </c>
    </row>
    <row r="8685" spans="1:19">
      <c r="A8685" t="n">
        <v>73311</v>
      </c>
      <c r="B8685" s="34" t="n">
        <v>58</v>
      </c>
      <c r="C8685" s="7" t="n">
        <v>101</v>
      </c>
      <c r="D8685" s="7" t="n">
        <v>1000</v>
      </c>
      <c r="E8685" s="7" t="n">
        <v>1</v>
      </c>
    </row>
    <row r="8686" spans="1:19">
      <c r="A8686" t="s">
        <v>4</v>
      </c>
      <c r="B8686" s="4" t="s">
        <v>5</v>
      </c>
      <c r="C8686" s="4" t="s">
        <v>13</v>
      </c>
      <c r="D8686" s="4" t="s">
        <v>10</v>
      </c>
    </row>
    <row r="8687" spans="1:19">
      <c r="A8687" t="n">
        <v>73319</v>
      </c>
      <c r="B8687" s="34" t="n">
        <v>58</v>
      </c>
      <c r="C8687" s="7" t="n">
        <v>254</v>
      </c>
      <c r="D8687" s="7" t="n">
        <v>0</v>
      </c>
    </row>
    <row r="8688" spans="1:19">
      <c r="A8688" t="s">
        <v>4</v>
      </c>
      <c r="B8688" s="4" t="s">
        <v>5</v>
      </c>
      <c r="C8688" s="4" t="s">
        <v>13</v>
      </c>
    </row>
    <row r="8689" spans="1:6">
      <c r="A8689" t="n">
        <v>73323</v>
      </c>
      <c r="B8689" s="54" t="n">
        <v>116</v>
      </c>
      <c r="C8689" s="7" t="n">
        <v>0</v>
      </c>
    </row>
    <row r="8690" spans="1:6">
      <c r="A8690" t="s">
        <v>4</v>
      </c>
      <c r="B8690" s="4" t="s">
        <v>5</v>
      </c>
      <c r="C8690" s="4" t="s">
        <v>13</v>
      </c>
      <c r="D8690" s="4" t="s">
        <v>10</v>
      </c>
    </row>
    <row r="8691" spans="1:6">
      <c r="A8691" t="n">
        <v>73325</v>
      </c>
      <c r="B8691" s="54" t="n">
        <v>116</v>
      </c>
      <c r="C8691" s="7" t="n">
        <v>2</v>
      </c>
      <c r="D8691" s="7" t="n">
        <v>1</v>
      </c>
    </row>
    <row r="8692" spans="1:6">
      <c r="A8692" t="s">
        <v>4</v>
      </c>
      <c r="B8692" s="4" t="s">
        <v>5</v>
      </c>
      <c r="C8692" s="4" t="s">
        <v>13</v>
      </c>
      <c r="D8692" s="4" t="s">
        <v>9</v>
      </c>
    </row>
    <row r="8693" spans="1:6">
      <c r="A8693" t="n">
        <v>73329</v>
      </c>
      <c r="B8693" s="54" t="n">
        <v>116</v>
      </c>
      <c r="C8693" s="7" t="n">
        <v>5</v>
      </c>
      <c r="D8693" s="7" t="n">
        <v>1101004800</v>
      </c>
    </row>
    <row r="8694" spans="1:6">
      <c r="A8694" t="s">
        <v>4</v>
      </c>
      <c r="B8694" s="4" t="s">
        <v>5</v>
      </c>
      <c r="C8694" s="4" t="s">
        <v>13</v>
      </c>
      <c r="D8694" s="4" t="s">
        <v>10</v>
      </c>
    </row>
    <row r="8695" spans="1:6">
      <c r="A8695" t="n">
        <v>73335</v>
      </c>
      <c r="B8695" s="54" t="n">
        <v>116</v>
      </c>
      <c r="C8695" s="7" t="n">
        <v>6</v>
      </c>
      <c r="D8695" s="7" t="n">
        <v>1</v>
      </c>
    </row>
    <row r="8696" spans="1:6">
      <c r="A8696" t="s">
        <v>4</v>
      </c>
      <c r="B8696" s="4" t="s">
        <v>5</v>
      </c>
      <c r="C8696" s="4" t="s">
        <v>13</v>
      </c>
      <c r="D8696" s="4" t="s">
        <v>13</v>
      </c>
      <c r="E8696" s="4" t="s">
        <v>22</v>
      </c>
      <c r="F8696" s="4" t="s">
        <v>22</v>
      </c>
      <c r="G8696" s="4" t="s">
        <v>22</v>
      </c>
      <c r="H8696" s="4" t="s">
        <v>10</v>
      </c>
    </row>
    <row r="8697" spans="1:6">
      <c r="A8697" t="n">
        <v>73339</v>
      </c>
      <c r="B8697" s="32" t="n">
        <v>45</v>
      </c>
      <c r="C8697" s="7" t="n">
        <v>2</v>
      </c>
      <c r="D8697" s="7" t="n">
        <v>3</v>
      </c>
      <c r="E8697" s="7" t="n">
        <v>88.9499969482422</v>
      </c>
      <c r="F8697" s="7" t="n">
        <v>37.4000015258789</v>
      </c>
      <c r="G8697" s="7" t="n">
        <v>-234.949996948242</v>
      </c>
      <c r="H8697" s="7" t="n">
        <v>0</v>
      </c>
    </row>
    <row r="8698" spans="1:6">
      <c r="A8698" t="s">
        <v>4</v>
      </c>
      <c r="B8698" s="4" t="s">
        <v>5</v>
      </c>
      <c r="C8698" s="4" t="s">
        <v>13</v>
      </c>
      <c r="D8698" s="4" t="s">
        <v>13</v>
      </c>
      <c r="E8698" s="4" t="s">
        <v>22</v>
      </c>
      <c r="F8698" s="4" t="s">
        <v>22</v>
      </c>
      <c r="G8698" s="4" t="s">
        <v>22</v>
      </c>
      <c r="H8698" s="4" t="s">
        <v>10</v>
      </c>
      <c r="I8698" s="4" t="s">
        <v>13</v>
      </c>
    </row>
    <row r="8699" spans="1:6">
      <c r="A8699" t="n">
        <v>73356</v>
      </c>
      <c r="B8699" s="32" t="n">
        <v>45</v>
      </c>
      <c r="C8699" s="7" t="n">
        <v>4</v>
      </c>
      <c r="D8699" s="7" t="n">
        <v>3</v>
      </c>
      <c r="E8699" s="7" t="n">
        <v>359</v>
      </c>
      <c r="F8699" s="7" t="n">
        <v>319</v>
      </c>
      <c r="G8699" s="7" t="n">
        <v>0</v>
      </c>
      <c r="H8699" s="7" t="n">
        <v>0</v>
      </c>
      <c r="I8699" s="7" t="n">
        <v>0</v>
      </c>
    </row>
    <row r="8700" spans="1:6">
      <c r="A8700" t="s">
        <v>4</v>
      </c>
      <c r="B8700" s="4" t="s">
        <v>5</v>
      </c>
      <c r="C8700" s="4" t="s">
        <v>13</v>
      </c>
      <c r="D8700" s="4" t="s">
        <v>13</v>
      </c>
      <c r="E8700" s="4" t="s">
        <v>22</v>
      </c>
      <c r="F8700" s="4" t="s">
        <v>10</v>
      </c>
    </row>
    <row r="8701" spans="1:6">
      <c r="A8701" t="n">
        <v>73374</v>
      </c>
      <c r="B8701" s="32" t="n">
        <v>45</v>
      </c>
      <c r="C8701" s="7" t="n">
        <v>5</v>
      </c>
      <c r="D8701" s="7" t="n">
        <v>3</v>
      </c>
      <c r="E8701" s="7" t="n">
        <v>4.59999990463257</v>
      </c>
      <c r="F8701" s="7" t="n">
        <v>0</v>
      </c>
    </row>
    <row r="8702" spans="1:6">
      <c r="A8702" t="s">
        <v>4</v>
      </c>
      <c r="B8702" s="4" t="s">
        <v>5</v>
      </c>
      <c r="C8702" s="4" t="s">
        <v>13</v>
      </c>
      <c r="D8702" s="4" t="s">
        <v>13</v>
      </c>
      <c r="E8702" s="4" t="s">
        <v>22</v>
      </c>
      <c r="F8702" s="4" t="s">
        <v>10</v>
      </c>
    </row>
    <row r="8703" spans="1:6">
      <c r="A8703" t="n">
        <v>73383</v>
      </c>
      <c r="B8703" s="32" t="n">
        <v>45</v>
      </c>
      <c r="C8703" s="7" t="n">
        <v>11</v>
      </c>
      <c r="D8703" s="7" t="n">
        <v>3</v>
      </c>
      <c r="E8703" s="7" t="n">
        <v>32.5999984741211</v>
      </c>
      <c r="F8703" s="7" t="n">
        <v>0</v>
      </c>
    </row>
    <row r="8704" spans="1:6">
      <c r="A8704" t="s">
        <v>4</v>
      </c>
      <c r="B8704" s="4" t="s">
        <v>5</v>
      </c>
      <c r="C8704" s="4" t="s">
        <v>13</v>
      </c>
      <c r="D8704" s="4" t="s">
        <v>13</v>
      </c>
      <c r="E8704" s="4" t="s">
        <v>22</v>
      </c>
      <c r="F8704" s="4" t="s">
        <v>22</v>
      </c>
      <c r="G8704" s="4" t="s">
        <v>22</v>
      </c>
      <c r="H8704" s="4" t="s">
        <v>10</v>
      </c>
    </row>
    <row r="8705" spans="1:9">
      <c r="A8705" t="n">
        <v>73392</v>
      </c>
      <c r="B8705" s="32" t="n">
        <v>45</v>
      </c>
      <c r="C8705" s="7" t="n">
        <v>2</v>
      </c>
      <c r="D8705" s="7" t="n">
        <v>3</v>
      </c>
      <c r="E8705" s="7" t="n">
        <v>88.9499969482422</v>
      </c>
      <c r="F8705" s="7" t="n">
        <v>37.4000015258789</v>
      </c>
      <c r="G8705" s="7" t="n">
        <v>-234.949996948242</v>
      </c>
      <c r="H8705" s="7" t="n">
        <v>4000</v>
      </c>
    </row>
    <row r="8706" spans="1:9">
      <c r="A8706" t="s">
        <v>4</v>
      </c>
      <c r="B8706" s="4" t="s">
        <v>5</v>
      </c>
      <c r="C8706" s="4" t="s">
        <v>13</v>
      </c>
      <c r="D8706" s="4" t="s">
        <v>13</v>
      </c>
      <c r="E8706" s="4" t="s">
        <v>22</v>
      </c>
      <c r="F8706" s="4" t="s">
        <v>22</v>
      </c>
      <c r="G8706" s="4" t="s">
        <v>22</v>
      </c>
      <c r="H8706" s="4" t="s">
        <v>10</v>
      </c>
      <c r="I8706" s="4" t="s">
        <v>13</v>
      </c>
    </row>
    <row r="8707" spans="1:9">
      <c r="A8707" t="n">
        <v>73409</v>
      </c>
      <c r="B8707" s="32" t="n">
        <v>45</v>
      </c>
      <c r="C8707" s="7" t="n">
        <v>4</v>
      </c>
      <c r="D8707" s="7" t="n">
        <v>3</v>
      </c>
      <c r="E8707" s="7" t="n">
        <v>359</v>
      </c>
      <c r="F8707" s="7" t="n">
        <v>329</v>
      </c>
      <c r="G8707" s="7" t="n">
        <v>0</v>
      </c>
      <c r="H8707" s="7" t="n">
        <v>4000</v>
      </c>
      <c r="I8707" s="7" t="n">
        <v>1</v>
      </c>
    </row>
    <row r="8708" spans="1:9">
      <c r="A8708" t="s">
        <v>4</v>
      </c>
      <c r="B8708" s="4" t="s">
        <v>5</v>
      </c>
      <c r="C8708" s="4" t="s">
        <v>13</v>
      </c>
      <c r="D8708" s="4" t="s">
        <v>13</v>
      </c>
      <c r="E8708" s="4" t="s">
        <v>22</v>
      </c>
      <c r="F8708" s="4" t="s">
        <v>10</v>
      </c>
    </row>
    <row r="8709" spans="1:9">
      <c r="A8709" t="n">
        <v>73427</v>
      </c>
      <c r="B8709" s="32" t="n">
        <v>45</v>
      </c>
      <c r="C8709" s="7" t="n">
        <v>5</v>
      </c>
      <c r="D8709" s="7" t="n">
        <v>3</v>
      </c>
      <c r="E8709" s="7" t="n">
        <v>4.80000019073486</v>
      </c>
      <c r="F8709" s="7" t="n">
        <v>4000</v>
      </c>
    </row>
    <row r="8710" spans="1:9">
      <c r="A8710" t="s">
        <v>4</v>
      </c>
      <c r="B8710" s="4" t="s">
        <v>5</v>
      </c>
      <c r="C8710" s="4" t="s">
        <v>13</v>
      </c>
      <c r="D8710" s="4" t="s">
        <v>13</v>
      </c>
      <c r="E8710" s="4" t="s">
        <v>13</v>
      </c>
      <c r="F8710" s="4" t="s">
        <v>13</v>
      </c>
    </row>
    <row r="8711" spans="1:9">
      <c r="A8711" t="n">
        <v>73436</v>
      </c>
      <c r="B8711" s="8" t="n">
        <v>14</v>
      </c>
      <c r="C8711" s="7" t="n">
        <v>0</v>
      </c>
      <c r="D8711" s="7" t="n">
        <v>4</v>
      </c>
      <c r="E8711" s="7" t="n">
        <v>0</v>
      </c>
      <c r="F8711" s="7" t="n">
        <v>0</v>
      </c>
    </row>
    <row r="8712" spans="1:9">
      <c r="A8712" t="s">
        <v>4</v>
      </c>
      <c r="B8712" s="4" t="s">
        <v>5</v>
      </c>
      <c r="C8712" s="4" t="s">
        <v>10</v>
      </c>
      <c r="D8712" s="4" t="s">
        <v>22</v>
      </c>
      <c r="E8712" s="4" t="s">
        <v>22</v>
      </c>
      <c r="F8712" s="4" t="s">
        <v>13</v>
      </c>
    </row>
    <row r="8713" spans="1:9">
      <c r="A8713" t="n">
        <v>73441</v>
      </c>
      <c r="B8713" s="70" t="n">
        <v>52</v>
      </c>
      <c r="C8713" s="7" t="n">
        <v>8</v>
      </c>
      <c r="D8713" s="7" t="n">
        <v>315</v>
      </c>
      <c r="E8713" s="7" t="n">
        <v>10</v>
      </c>
      <c r="F8713" s="7" t="n">
        <v>0</v>
      </c>
    </row>
    <row r="8714" spans="1:9">
      <c r="A8714" t="s">
        <v>4</v>
      </c>
      <c r="B8714" s="4" t="s">
        <v>5</v>
      </c>
      <c r="C8714" s="4" t="s">
        <v>10</v>
      </c>
      <c r="D8714" s="4" t="s">
        <v>22</v>
      </c>
      <c r="E8714" s="4" t="s">
        <v>22</v>
      </c>
      <c r="F8714" s="4" t="s">
        <v>13</v>
      </c>
    </row>
    <row r="8715" spans="1:9">
      <c r="A8715" t="n">
        <v>73453</v>
      </c>
      <c r="B8715" s="70" t="n">
        <v>52</v>
      </c>
      <c r="C8715" s="7" t="n">
        <v>1</v>
      </c>
      <c r="D8715" s="7" t="n">
        <v>340</v>
      </c>
      <c r="E8715" s="7" t="n">
        <v>10</v>
      </c>
      <c r="F8715" s="7" t="n">
        <v>0</v>
      </c>
    </row>
    <row r="8716" spans="1:9">
      <c r="A8716" t="s">
        <v>4</v>
      </c>
      <c r="B8716" s="4" t="s">
        <v>5</v>
      </c>
      <c r="C8716" s="4" t="s">
        <v>10</v>
      </c>
      <c r="D8716" s="4" t="s">
        <v>22</v>
      </c>
      <c r="E8716" s="4" t="s">
        <v>22</v>
      </c>
      <c r="F8716" s="4" t="s">
        <v>13</v>
      </c>
    </row>
    <row r="8717" spans="1:9">
      <c r="A8717" t="n">
        <v>73465</v>
      </c>
      <c r="B8717" s="70" t="n">
        <v>52</v>
      </c>
      <c r="C8717" s="7" t="n">
        <v>9</v>
      </c>
      <c r="D8717" s="7" t="n">
        <v>35</v>
      </c>
      <c r="E8717" s="7" t="n">
        <v>10</v>
      </c>
      <c r="F8717" s="7" t="n">
        <v>0</v>
      </c>
    </row>
    <row r="8718" spans="1:9">
      <c r="A8718" t="s">
        <v>4</v>
      </c>
      <c r="B8718" s="4" t="s">
        <v>5</v>
      </c>
      <c r="C8718" s="4" t="s">
        <v>13</v>
      </c>
      <c r="D8718" s="4" t="s">
        <v>10</v>
      </c>
      <c r="E8718" s="4" t="s">
        <v>22</v>
      </c>
      <c r="F8718" s="4" t="s">
        <v>10</v>
      </c>
      <c r="G8718" s="4" t="s">
        <v>9</v>
      </c>
      <c r="H8718" s="4" t="s">
        <v>9</v>
      </c>
      <c r="I8718" s="4" t="s">
        <v>10</v>
      </c>
      <c r="J8718" s="4" t="s">
        <v>10</v>
      </c>
      <c r="K8718" s="4" t="s">
        <v>9</v>
      </c>
      <c r="L8718" s="4" t="s">
        <v>9</v>
      </c>
      <c r="M8718" s="4" t="s">
        <v>9</v>
      </c>
      <c r="N8718" s="4" t="s">
        <v>9</v>
      </c>
      <c r="O8718" s="4" t="s">
        <v>6</v>
      </c>
    </row>
    <row r="8719" spans="1:9">
      <c r="A8719" t="n">
        <v>73477</v>
      </c>
      <c r="B8719" s="59" t="n">
        <v>50</v>
      </c>
      <c r="C8719" s="7" t="n">
        <v>0</v>
      </c>
      <c r="D8719" s="7" t="n">
        <v>15036</v>
      </c>
      <c r="E8719" s="7" t="n">
        <v>1</v>
      </c>
      <c r="F8719" s="7" t="n">
        <v>0</v>
      </c>
      <c r="G8719" s="7" t="n">
        <v>0</v>
      </c>
      <c r="H8719" s="7" t="n">
        <v>0</v>
      </c>
      <c r="I8719" s="7" t="n">
        <v>0</v>
      </c>
      <c r="J8719" s="7" t="n">
        <v>65533</v>
      </c>
      <c r="K8719" s="7" t="n">
        <v>0</v>
      </c>
      <c r="L8719" s="7" t="n">
        <v>0</v>
      </c>
      <c r="M8719" s="7" t="n">
        <v>0</v>
      </c>
      <c r="N8719" s="7" t="n">
        <v>0</v>
      </c>
      <c r="O8719" s="7" t="s">
        <v>12</v>
      </c>
    </row>
    <row r="8720" spans="1:9">
      <c r="A8720" t="s">
        <v>4</v>
      </c>
      <c r="B8720" s="4" t="s">
        <v>5</v>
      </c>
      <c r="C8720" s="4" t="s">
        <v>10</v>
      </c>
    </row>
    <row r="8721" spans="1:15">
      <c r="A8721" t="n">
        <v>73516</v>
      </c>
      <c r="B8721" s="71" t="n">
        <v>54</v>
      </c>
      <c r="C8721" s="7" t="n">
        <v>8</v>
      </c>
    </row>
    <row r="8722" spans="1:15">
      <c r="A8722" t="s">
        <v>4</v>
      </c>
      <c r="B8722" s="4" t="s">
        <v>5</v>
      </c>
      <c r="C8722" s="4" t="s">
        <v>10</v>
      </c>
    </row>
    <row r="8723" spans="1:15">
      <c r="A8723" t="n">
        <v>73519</v>
      </c>
      <c r="B8723" s="71" t="n">
        <v>54</v>
      </c>
      <c r="C8723" s="7" t="n">
        <v>1</v>
      </c>
    </row>
    <row r="8724" spans="1:15">
      <c r="A8724" t="s">
        <v>4</v>
      </c>
      <c r="B8724" s="4" t="s">
        <v>5</v>
      </c>
      <c r="C8724" s="4" t="s">
        <v>10</v>
      </c>
    </row>
    <row r="8725" spans="1:15">
      <c r="A8725" t="n">
        <v>73522</v>
      </c>
      <c r="B8725" s="71" t="n">
        <v>54</v>
      </c>
      <c r="C8725" s="7" t="n">
        <v>9</v>
      </c>
    </row>
    <row r="8726" spans="1:15">
      <c r="A8726" t="s">
        <v>4</v>
      </c>
      <c r="B8726" s="4" t="s">
        <v>5</v>
      </c>
      <c r="C8726" s="4" t="s">
        <v>9</v>
      </c>
    </row>
    <row r="8727" spans="1:15">
      <c r="A8727" t="n">
        <v>73525</v>
      </c>
      <c r="B8727" s="38" t="n">
        <v>15</v>
      </c>
      <c r="C8727" s="7" t="n">
        <v>1024</v>
      </c>
    </row>
    <row r="8728" spans="1:15">
      <c r="A8728" t="s">
        <v>4</v>
      </c>
      <c r="B8728" s="4" t="s">
        <v>5</v>
      </c>
      <c r="C8728" s="4" t="s">
        <v>10</v>
      </c>
      <c r="D8728" s="4" t="s">
        <v>13</v>
      </c>
      <c r="E8728" s="4" t="s">
        <v>13</v>
      </c>
      <c r="F8728" s="4" t="s">
        <v>6</v>
      </c>
    </row>
    <row r="8729" spans="1:15">
      <c r="A8729" t="n">
        <v>73530</v>
      </c>
      <c r="B8729" s="53" t="n">
        <v>20</v>
      </c>
      <c r="C8729" s="7" t="n">
        <v>0</v>
      </c>
      <c r="D8729" s="7" t="n">
        <v>3</v>
      </c>
      <c r="E8729" s="7" t="n">
        <v>11</v>
      </c>
      <c r="F8729" s="7" t="s">
        <v>526</v>
      </c>
    </row>
    <row r="8730" spans="1:15">
      <c r="A8730" t="s">
        <v>4</v>
      </c>
      <c r="B8730" s="4" t="s">
        <v>5</v>
      </c>
      <c r="C8730" s="4" t="s">
        <v>13</v>
      </c>
      <c r="D8730" s="4" t="s">
        <v>10</v>
      </c>
    </row>
    <row r="8731" spans="1:15">
      <c r="A8731" t="n">
        <v>73554</v>
      </c>
      <c r="B8731" s="34" t="n">
        <v>58</v>
      </c>
      <c r="C8731" s="7" t="n">
        <v>255</v>
      </c>
      <c r="D8731" s="7" t="n">
        <v>0</v>
      </c>
    </row>
    <row r="8732" spans="1:15">
      <c r="A8732" t="s">
        <v>4</v>
      </c>
      <c r="B8732" s="4" t="s">
        <v>5</v>
      </c>
      <c r="C8732" s="4" t="s">
        <v>10</v>
      </c>
    </row>
    <row r="8733" spans="1:15">
      <c r="A8733" t="n">
        <v>73558</v>
      </c>
      <c r="B8733" s="30" t="n">
        <v>16</v>
      </c>
      <c r="C8733" s="7" t="n">
        <v>500</v>
      </c>
    </row>
    <row r="8734" spans="1:15">
      <c r="A8734" t="s">
        <v>4</v>
      </c>
      <c r="B8734" s="4" t="s">
        <v>5</v>
      </c>
      <c r="C8734" s="4" t="s">
        <v>10</v>
      </c>
      <c r="D8734" s="4" t="s">
        <v>13</v>
      </c>
      <c r="E8734" s="4" t="s">
        <v>6</v>
      </c>
      <c r="F8734" s="4" t="s">
        <v>22</v>
      </c>
      <c r="G8734" s="4" t="s">
        <v>22</v>
      </c>
      <c r="H8734" s="4" t="s">
        <v>22</v>
      </c>
    </row>
    <row r="8735" spans="1:15">
      <c r="A8735" t="n">
        <v>73561</v>
      </c>
      <c r="B8735" s="47" t="n">
        <v>48</v>
      </c>
      <c r="C8735" s="7" t="n">
        <v>7033</v>
      </c>
      <c r="D8735" s="7" t="n">
        <v>0</v>
      </c>
      <c r="E8735" s="7" t="s">
        <v>239</v>
      </c>
      <c r="F8735" s="7" t="n">
        <v>-1</v>
      </c>
      <c r="G8735" s="7" t="n">
        <v>1</v>
      </c>
      <c r="H8735" s="7" t="n">
        <v>0</v>
      </c>
    </row>
    <row r="8736" spans="1:15">
      <c r="A8736" t="s">
        <v>4</v>
      </c>
      <c r="B8736" s="4" t="s">
        <v>5</v>
      </c>
      <c r="C8736" s="4" t="s">
        <v>13</v>
      </c>
      <c r="D8736" s="4" t="s">
        <v>10</v>
      </c>
    </row>
    <row r="8737" spans="1:8">
      <c r="A8737" t="n">
        <v>73588</v>
      </c>
      <c r="B8737" s="32" t="n">
        <v>45</v>
      </c>
      <c r="C8737" s="7" t="n">
        <v>7</v>
      </c>
      <c r="D8737" s="7" t="n">
        <v>255</v>
      </c>
    </row>
    <row r="8738" spans="1:8">
      <c r="A8738" t="s">
        <v>4</v>
      </c>
      <c r="B8738" s="4" t="s">
        <v>5</v>
      </c>
      <c r="C8738" s="4" t="s">
        <v>13</v>
      </c>
      <c r="D8738" s="17" t="s">
        <v>24</v>
      </c>
      <c r="E8738" s="4" t="s">
        <v>5</v>
      </c>
      <c r="F8738" s="4" t="s">
        <v>13</v>
      </c>
      <c r="G8738" s="4" t="s">
        <v>10</v>
      </c>
      <c r="H8738" s="17" t="s">
        <v>25</v>
      </c>
      <c r="I8738" s="4" t="s">
        <v>13</v>
      </c>
      <c r="J8738" s="4" t="s">
        <v>26</v>
      </c>
    </row>
    <row r="8739" spans="1:8">
      <c r="A8739" t="n">
        <v>73592</v>
      </c>
      <c r="B8739" s="16" t="n">
        <v>5</v>
      </c>
      <c r="C8739" s="7" t="n">
        <v>28</v>
      </c>
      <c r="D8739" s="17" t="s">
        <v>3</v>
      </c>
      <c r="E8739" s="40" t="n">
        <v>64</v>
      </c>
      <c r="F8739" s="7" t="n">
        <v>5</v>
      </c>
      <c r="G8739" s="7" t="n">
        <v>2</v>
      </c>
      <c r="H8739" s="17" t="s">
        <v>3</v>
      </c>
      <c r="I8739" s="7" t="n">
        <v>1</v>
      </c>
      <c r="J8739" s="19" t="n">
        <f t="normal" ca="1">A8753</f>
        <v>0</v>
      </c>
    </row>
    <row r="8740" spans="1:8">
      <c r="A8740" t="s">
        <v>4</v>
      </c>
      <c r="B8740" s="4" t="s">
        <v>5</v>
      </c>
      <c r="C8740" s="4" t="s">
        <v>10</v>
      </c>
      <c r="D8740" s="4" t="s">
        <v>13</v>
      </c>
      <c r="E8740" s="4" t="s">
        <v>6</v>
      </c>
      <c r="F8740" s="4" t="s">
        <v>22</v>
      </c>
      <c r="G8740" s="4" t="s">
        <v>22</v>
      </c>
      <c r="H8740" s="4" t="s">
        <v>22</v>
      </c>
    </row>
    <row r="8741" spans="1:8">
      <c r="A8741" t="n">
        <v>73603</v>
      </c>
      <c r="B8741" s="47" t="n">
        <v>48</v>
      </c>
      <c r="C8741" s="7" t="n">
        <v>2</v>
      </c>
      <c r="D8741" s="7" t="n">
        <v>0</v>
      </c>
      <c r="E8741" s="7" t="s">
        <v>140</v>
      </c>
      <c r="F8741" s="7" t="n">
        <v>-1</v>
      </c>
      <c r="G8741" s="7" t="n">
        <v>1</v>
      </c>
      <c r="H8741" s="7" t="n">
        <v>0</v>
      </c>
    </row>
    <row r="8742" spans="1:8">
      <c r="A8742" t="s">
        <v>4</v>
      </c>
      <c r="B8742" s="4" t="s">
        <v>5</v>
      </c>
      <c r="C8742" s="4" t="s">
        <v>13</v>
      </c>
      <c r="D8742" s="4" t="s">
        <v>10</v>
      </c>
      <c r="E8742" s="4" t="s">
        <v>6</v>
      </c>
    </row>
    <row r="8743" spans="1:8">
      <c r="A8743" t="n">
        <v>73631</v>
      </c>
      <c r="B8743" s="36" t="n">
        <v>51</v>
      </c>
      <c r="C8743" s="7" t="n">
        <v>4</v>
      </c>
      <c r="D8743" s="7" t="n">
        <v>2</v>
      </c>
      <c r="E8743" s="7" t="s">
        <v>264</v>
      </c>
    </row>
    <row r="8744" spans="1:8">
      <c r="A8744" t="s">
        <v>4</v>
      </c>
      <c r="B8744" s="4" t="s">
        <v>5</v>
      </c>
      <c r="C8744" s="4" t="s">
        <v>10</v>
      </c>
    </row>
    <row r="8745" spans="1:8">
      <c r="A8745" t="n">
        <v>73645</v>
      </c>
      <c r="B8745" s="30" t="n">
        <v>16</v>
      </c>
      <c r="C8745" s="7" t="n">
        <v>0</v>
      </c>
    </row>
    <row r="8746" spans="1:8">
      <c r="A8746" t="s">
        <v>4</v>
      </c>
      <c r="B8746" s="4" t="s">
        <v>5</v>
      </c>
      <c r="C8746" s="4" t="s">
        <v>10</v>
      </c>
      <c r="D8746" s="4" t="s">
        <v>37</v>
      </c>
      <c r="E8746" s="4" t="s">
        <v>13</v>
      </c>
      <c r="F8746" s="4" t="s">
        <v>13</v>
      </c>
    </row>
    <row r="8747" spans="1:8">
      <c r="A8747" t="n">
        <v>73648</v>
      </c>
      <c r="B8747" s="37" t="n">
        <v>26</v>
      </c>
      <c r="C8747" s="7" t="n">
        <v>2</v>
      </c>
      <c r="D8747" s="7" t="s">
        <v>645</v>
      </c>
      <c r="E8747" s="7" t="n">
        <v>2</v>
      </c>
      <c r="F8747" s="7" t="n">
        <v>0</v>
      </c>
    </row>
    <row r="8748" spans="1:8">
      <c r="A8748" t="s">
        <v>4</v>
      </c>
      <c r="B8748" s="4" t="s">
        <v>5</v>
      </c>
    </row>
    <row r="8749" spans="1:8">
      <c r="A8749" t="n">
        <v>73677</v>
      </c>
      <c r="B8749" s="28" t="n">
        <v>28</v>
      </c>
    </row>
    <row r="8750" spans="1:8">
      <c r="A8750" t="s">
        <v>4</v>
      </c>
      <c r="B8750" s="4" t="s">
        <v>5</v>
      </c>
      <c r="C8750" s="4" t="s">
        <v>26</v>
      </c>
    </row>
    <row r="8751" spans="1:8">
      <c r="A8751" t="n">
        <v>73678</v>
      </c>
      <c r="B8751" s="23" t="n">
        <v>3</v>
      </c>
      <c r="C8751" s="19" t="n">
        <f t="normal" ca="1">A8763</f>
        <v>0</v>
      </c>
    </row>
    <row r="8752" spans="1:8">
      <c r="A8752" t="s">
        <v>4</v>
      </c>
      <c r="B8752" s="4" t="s">
        <v>5</v>
      </c>
      <c r="C8752" s="4" t="s">
        <v>13</v>
      </c>
      <c r="D8752" s="17" t="s">
        <v>24</v>
      </c>
      <c r="E8752" s="4" t="s">
        <v>5</v>
      </c>
      <c r="F8752" s="4" t="s">
        <v>13</v>
      </c>
      <c r="G8752" s="4" t="s">
        <v>10</v>
      </c>
      <c r="H8752" s="17" t="s">
        <v>25</v>
      </c>
      <c r="I8752" s="4" t="s">
        <v>13</v>
      </c>
      <c r="J8752" s="4" t="s">
        <v>26</v>
      </c>
    </row>
    <row r="8753" spans="1:10">
      <c r="A8753" t="n">
        <v>73683</v>
      </c>
      <c r="B8753" s="16" t="n">
        <v>5</v>
      </c>
      <c r="C8753" s="7" t="n">
        <v>28</v>
      </c>
      <c r="D8753" s="17" t="s">
        <v>3</v>
      </c>
      <c r="E8753" s="40" t="n">
        <v>64</v>
      </c>
      <c r="F8753" s="7" t="n">
        <v>5</v>
      </c>
      <c r="G8753" s="7" t="n">
        <v>4</v>
      </c>
      <c r="H8753" s="17" t="s">
        <v>3</v>
      </c>
      <c r="I8753" s="7" t="n">
        <v>1</v>
      </c>
      <c r="J8753" s="19" t="n">
        <f t="normal" ca="1">A8763</f>
        <v>0</v>
      </c>
    </row>
    <row r="8754" spans="1:10">
      <c r="A8754" t="s">
        <v>4</v>
      </c>
      <c r="B8754" s="4" t="s">
        <v>5</v>
      </c>
      <c r="C8754" s="4" t="s">
        <v>13</v>
      </c>
      <c r="D8754" s="4" t="s">
        <v>10</v>
      </c>
      <c r="E8754" s="4" t="s">
        <v>6</v>
      </c>
    </row>
    <row r="8755" spans="1:10">
      <c r="A8755" t="n">
        <v>73694</v>
      </c>
      <c r="B8755" s="36" t="n">
        <v>51</v>
      </c>
      <c r="C8755" s="7" t="n">
        <v>4</v>
      </c>
      <c r="D8755" s="7" t="n">
        <v>4</v>
      </c>
      <c r="E8755" s="7" t="s">
        <v>251</v>
      </c>
    </row>
    <row r="8756" spans="1:10">
      <c r="A8756" t="s">
        <v>4</v>
      </c>
      <c r="B8756" s="4" t="s">
        <v>5</v>
      </c>
      <c r="C8756" s="4" t="s">
        <v>10</v>
      </c>
    </row>
    <row r="8757" spans="1:10">
      <c r="A8757" t="n">
        <v>73707</v>
      </c>
      <c r="B8757" s="30" t="n">
        <v>16</v>
      </c>
      <c r="C8757" s="7" t="n">
        <v>0</v>
      </c>
    </row>
    <row r="8758" spans="1:10">
      <c r="A8758" t="s">
        <v>4</v>
      </c>
      <c r="B8758" s="4" t="s">
        <v>5</v>
      </c>
      <c r="C8758" s="4" t="s">
        <v>10</v>
      </c>
      <c r="D8758" s="4" t="s">
        <v>37</v>
      </c>
      <c r="E8758" s="4" t="s">
        <v>13</v>
      </c>
      <c r="F8758" s="4" t="s">
        <v>13</v>
      </c>
    </row>
    <row r="8759" spans="1:10">
      <c r="A8759" t="n">
        <v>73710</v>
      </c>
      <c r="B8759" s="37" t="n">
        <v>26</v>
      </c>
      <c r="C8759" s="7" t="n">
        <v>4</v>
      </c>
      <c r="D8759" s="7" t="s">
        <v>646</v>
      </c>
      <c r="E8759" s="7" t="n">
        <v>2</v>
      </c>
      <c r="F8759" s="7" t="n">
        <v>0</v>
      </c>
    </row>
    <row r="8760" spans="1:10">
      <c r="A8760" t="s">
        <v>4</v>
      </c>
      <c r="B8760" s="4" t="s">
        <v>5</v>
      </c>
    </row>
    <row r="8761" spans="1:10">
      <c r="A8761" t="n">
        <v>73737</v>
      </c>
      <c r="B8761" s="28" t="n">
        <v>28</v>
      </c>
    </row>
    <row r="8762" spans="1:10">
      <c r="A8762" t="s">
        <v>4</v>
      </c>
      <c r="B8762" s="4" t="s">
        <v>5</v>
      </c>
      <c r="C8762" s="4" t="s">
        <v>13</v>
      </c>
      <c r="D8762" s="4" t="s">
        <v>10</v>
      </c>
      <c r="E8762" s="4" t="s">
        <v>6</v>
      </c>
    </row>
    <row r="8763" spans="1:10">
      <c r="A8763" t="n">
        <v>73738</v>
      </c>
      <c r="B8763" s="36" t="n">
        <v>51</v>
      </c>
      <c r="C8763" s="7" t="n">
        <v>4</v>
      </c>
      <c r="D8763" s="7" t="n">
        <v>0</v>
      </c>
      <c r="E8763" s="7" t="s">
        <v>76</v>
      </c>
    </row>
    <row r="8764" spans="1:10">
      <c r="A8764" t="s">
        <v>4</v>
      </c>
      <c r="B8764" s="4" t="s">
        <v>5</v>
      </c>
      <c r="C8764" s="4" t="s">
        <v>10</v>
      </c>
    </row>
    <row r="8765" spans="1:10">
      <c r="A8765" t="n">
        <v>73751</v>
      </c>
      <c r="B8765" s="30" t="n">
        <v>16</v>
      </c>
      <c r="C8765" s="7" t="n">
        <v>0</v>
      </c>
    </row>
    <row r="8766" spans="1:10">
      <c r="A8766" t="s">
        <v>4</v>
      </c>
      <c r="B8766" s="4" t="s">
        <v>5</v>
      </c>
      <c r="C8766" s="4" t="s">
        <v>10</v>
      </c>
      <c r="D8766" s="4" t="s">
        <v>37</v>
      </c>
      <c r="E8766" s="4" t="s">
        <v>13</v>
      </c>
      <c r="F8766" s="4" t="s">
        <v>13</v>
      </c>
    </row>
    <row r="8767" spans="1:10">
      <c r="A8767" t="n">
        <v>73754</v>
      </c>
      <c r="B8767" s="37" t="n">
        <v>26</v>
      </c>
      <c r="C8767" s="7" t="n">
        <v>0</v>
      </c>
      <c r="D8767" s="7" t="s">
        <v>647</v>
      </c>
      <c r="E8767" s="7" t="n">
        <v>2</v>
      </c>
      <c r="F8767" s="7" t="n">
        <v>0</v>
      </c>
    </row>
    <row r="8768" spans="1:10">
      <c r="A8768" t="s">
        <v>4</v>
      </c>
      <c r="B8768" s="4" t="s">
        <v>5</v>
      </c>
    </row>
    <row r="8769" spans="1:10">
      <c r="A8769" t="n">
        <v>73795</v>
      </c>
      <c r="B8769" s="28" t="n">
        <v>28</v>
      </c>
    </row>
    <row r="8770" spans="1:10">
      <c r="A8770" t="s">
        <v>4</v>
      </c>
      <c r="B8770" s="4" t="s">
        <v>5</v>
      </c>
      <c r="C8770" s="4" t="s">
        <v>10</v>
      </c>
      <c r="D8770" s="4" t="s">
        <v>13</v>
      </c>
      <c r="E8770" s="4" t="s">
        <v>6</v>
      </c>
      <c r="F8770" s="4" t="s">
        <v>22</v>
      </c>
      <c r="G8770" s="4" t="s">
        <v>22</v>
      </c>
      <c r="H8770" s="4" t="s">
        <v>22</v>
      </c>
    </row>
    <row r="8771" spans="1:10">
      <c r="A8771" t="n">
        <v>73796</v>
      </c>
      <c r="B8771" s="47" t="n">
        <v>48</v>
      </c>
      <c r="C8771" s="7" t="n">
        <v>9</v>
      </c>
      <c r="D8771" s="7" t="n">
        <v>0</v>
      </c>
      <c r="E8771" s="7" t="s">
        <v>644</v>
      </c>
      <c r="F8771" s="7" t="n">
        <v>-1</v>
      </c>
      <c r="G8771" s="7" t="n">
        <v>1</v>
      </c>
      <c r="H8771" s="7" t="n">
        <v>0</v>
      </c>
    </row>
    <row r="8772" spans="1:10">
      <c r="A8772" t="s">
        <v>4</v>
      </c>
      <c r="B8772" s="4" t="s">
        <v>5</v>
      </c>
      <c r="C8772" s="4" t="s">
        <v>10</v>
      </c>
    </row>
    <row r="8773" spans="1:10">
      <c r="A8773" t="n">
        <v>73828</v>
      </c>
      <c r="B8773" s="30" t="n">
        <v>16</v>
      </c>
      <c r="C8773" s="7" t="n">
        <v>500</v>
      </c>
    </row>
    <row r="8774" spans="1:10">
      <c r="A8774" t="s">
        <v>4</v>
      </c>
      <c r="B8774" s="4" t="s">
        <v>5</v>
      </c>
      <c r="C8774" s="4" t="s">
        <v>13</v>
      </c>
      <c r="D8774" s="4" t="s">
        <v>10</v>
      </c>
      <c r="E8774" s="4" t="s">
        <v>6</v>
      </c>
    </row>
    <row r="8775" spans="1:10">
      <c r="A8775" t="n">
        <v>73831</v>
      </c>
      <c r="B8775" s="36" t="n">
        <v>51</v>
      </c>
      <c r="C8775" s="7" t="n">
        <v>4</v>
      </c>
      <c r="D8775" s="7" t="n">
        <v>9</v>
      </c>
      <c r="E8775" s="7" t="s">
        <v>507</v>
      </c>
    </row>
    <row r="8776" spans="1:10">
      <c r="A8776" t="s">
        <v>4</v>
      </c>
      <c r="B8776" s="4" t="s">
        <v>5</v>
      </c>
      <c r="C8776" s="4" t="s">
        <v>10</v>
      </c>
    </row>
    <row r="8777" spans="1:10">
      <c r="A8777" t="n">
        <v>73844</v>
      </c>
      <c r="B8777" s="30" t="n">
        <v>16</v>
      </c>
      <c r="C8777" s="7" t="n">
        <v>0</v>
      </c>
    </row>
    <row r="8778" spans="1:10">
      <c r="A8778" t="s">
        <v>4</v>
      </c>
      <c r="B8778" s="4" t="s">
        <v>5</v>
      </c>
      <c r="C8778" s="4" t="s">
        <v>10</v>
      </c>
      <c r="D8778" s="4" t="s">
        <v>37</v>
      </c>
      <c r="E8778" s="4" t="s">
        <v>13</v>
      </c>
      <c r="F8778" s="4" t="s">
        <v>13</v>
      </c>
      <c r="G8778" s="4" t="s">
        <v>37</v>
      </c>
      <c r="H8778" s="4" t="s">
        <v>13</v>
      </c>
      <c r="I8778" s="4" t="s">
        <v>13</v>
      </c>
    </row>
    <row r="8779" spans="1:10">
      <c r="A8779" t="n">
        <v>73847</v>
      </c>
      <c r="B8779" s="37" t="n">
        <v>26</v>
      </c>
      <c r="C8779" s="7" t="n">
        <v>9</v>
      </c>
      <c r="D8779" s="7" t="s">
        <v>648</v>
      </c>
      <c r="E8779" s="7" t="n">
        <v>2</v>
      </c>
      <c r="F8779" s="7" t="n">
        <v>3</v>
      </c>
      <c r="G8779" s="7" t="s">
        <v>649</v>
      </c>
      <c r="H8779" s="7" t="n">
        <v>2</v>
      </c>
      <c r="I8779" s="7" t="n">
        <v>0</v>
      </c>
    </row>
    <row r="8780" spans="1:10">
      <c r="A8780" t="s">
        <v>4</v>
      </c>
      <c r="B8780" s="4" t="s">
        <v>5</v>
      </c>
    </row>
    <row r="8781" spans="1:10">
      <c r="A8781" t="n">
        <v>73982</v>
      </c>
      <c r="B8781" s="28" t="n">
        <v>28</v>
      </c>
    </row>
    <row r="8782" spans="1:10">
      <c r="A8782" t="s">
        <v>4</v>
      </c>
      <c r="B8782" s="4" t="s">
        <v>5</v>
      </c>
      <c r="C8782" s="4" t="s">
        <v>13</v>
      </c>
      <c r="D8782" s="4" t="s">
        <v>10</v>
      </c>
      <c r="E8782" s="4" t="s">
        <v>6</v>
      </c>
    </row>
    <row r="8783" spans="1:10">
      <c r="A8783" t="n">
        <v>73983</v>
      </c>
      <c r="B8783" s="36" t="n">
        <v>51</v>
      </c>
      <c r="C8783" s="7" t="n">
        <v>4</v>
      </c>
      <c r="D8783" s="7" t="n">
        <v>1</v>
      </c>
      <c r="E8783" s="7" t="s">
        <v>144</v>
      </c>
    </row>
    <row r="8784" spans="1:10">
      <c r="A8784" t="s">
        <v>4</v>
      </c>
      <c r="B8784" s="4" t="s">
        <v>5</v>
      </c>
      <c r="C8784" s="4" t="s">
        <v>10</v>
      </c>
    </row>
    <row r="8785" spans="1:9">
      <c r="A8785" t="n">
        <v>73997</v>
      </c>
      <c r="B8785" s="30" t="n">
        <v>16</v>
      </c>
      <c r="C8785" s="7" t="n">
        <v>0</v>
      </c>
    </row>
    <row r="8786" spans="1:9">
      <c r="A8786" t="s">
        <v>4</v>
      </c>
      <c r="B8786" s="4" t="s">
        <v>5</v>
      </c>
      <c r="C8786" s="4" t="s">
        <v>10</v>
      </c>
      <c r="D8786" s="4" t="s">
        <v>37</v>
      </c>
      <c r="E8786" s="4" t="s">
        <v>13</v>
      </c>
      <c r="F8786" s="4" t="s">
        <v>13</v>
      </c>
    </row>
    <row r="8787" spans="1:9">
      <c r="A8787" t="n">
        <v>74000</v>
      </c>
      <c r="B8787" s="37" t="n">
        <v>26</v>
      </c>
      <c r="C8787" s="7" t="n">
        <v>1</v>
      </c>
      <c r="D8787" s="7" t="s">
        <v>650</v>
      </c>
      <c r="E8787" s="7" t="n">
        <v>2</v>
      </c>
      <c r="F8787" s="7" t="n">
        <v>0</v>
      </c>
    </row>
    <row r="8788" spans="1:9">
      <c r="A8788" t="s">
        <v>4</v>
      </c>
      <c r="B8788" s="4" t="s">
        <v>5</v>
      </c>
    </row>
    <row r="8789" spans="1:9">
      <c r="A8789" t="n">
        <v>74061</v>
      </c>
      <c r="B8789" s="28" t="n">
        <v>28</v>
      </c>
    </row>
    <row r="8790" spans="1:9">
      <c r="A8790" t="s">
        <v>4</v>
      </c>
      <c r="B8790" s="4" t="s">
        <v>5</v>
      </c>
      <c r="C8790" s="4" t="s">
        <v>10</v>
      </c>
      <c r="D8790" s="4" t="s">
        <v>13</v>
      </c>
      <c r="E8790" s="4" t="s">
        <v>6</v>
      </c>
      <c r="F8790" s="4" t="s">
        <v>22</v>
      </c>
      <c r="G8790" s="4" t="s">
        <v>22</v>
      </c>
      <c r="H8790" s="4" t="s">
        <v>22</v>
      </c>
    </row>
    <row r="8791" spans="1:9">
      <c r="A8791" t="n">
        <v>74062</v>
      </c>
      <c r="B8791" s="47" t="n">
        <v>48</v>
      </c>
      <c r="C8791" s="7" t="n">
        <v>8</v>
      </c>
      <c r="D8791" s="7" t="n">
        <v>0</v>
      </c>
      <c r="E8791" s="7" t="s">
        <v>555</v>
      </c>
      <c r="F8791" s="7" t="n">
        <v>-1</v>
      </c>
      <c r="G8791" s="7" t="n">
        <v>1</v>
      </c>
      <c r="H8791" s="7" t="n">
        <v>0</v>
      </c>
    </row>
    <row r="8792" spans="1:9">
      <c r="A8792" t="s">
        <v>4</v>
      </c>
      <c r="B8792" s="4" t="s">
        <v>5</v>
      </c>
      <c r="C8792" s="4" t="s">
        <v>10</v>
      </c>
    </row>
    <row r="8793" spans="1:9">
      <c r="A8793" t="n">
        <v>74093</v>
      </c>
      <c r="B8793" s="30" t="n">
        <v>16</v>
      </c>
      <c r="C8793" s="7" t="n">
        <v>500</v>
      </c>
    </row>
    <row r="8794" spans="1:9">
      <c r="A8794" t="s">
        <v>4</v>
      </c>
      <c r="B8794" s="4" t="s">
        <v>5</v>
      </c>
      <c r="C8794" s="4" t="s">
        <v>13</v>
      </c>
      <c r="D8794" s="4" t="s">
        <v>10</v>
      </c>
      <c r="E8794" s="4" t="s">
        <v>6</v>
      </c>
    </row>
    <row r="8795" spans="1:9">
      <c r="A8795" t="n">
        <v>74096</v>
      </c>
      <c r="B8795" s="36" t="n">
        <v>51</v>
      </c>
      <c r="C8795" s="7" t="n">
        <v>4</v>
      </c>
      <c r="D8795" s="7" t="n">
        <v>8</v>
      </c>
      <c r="E8795" s="7" t="s">
        <v>63</v>
      </c>
    </row>
    <row r="8796" spans="1:9">
      <c r="A8796" t="s">
        <v>4</v>
      </c>
      <c r="B8796" s="4" t="s">
        <v>5</v>
      </c>
      <c r="C8796" s="4" t="s">
        <v>10</v>
      </c>
    </row>
    <row r="8797" spans="1:9">
      <c r="A8797" t="n">
        <v>74110</v>
      </c>
      <c r="B8797" s="30" t="n">
        <v>16</v>
      </c>
      <c r="C8797" s="7" t="n">
        <v>0</v>
      </c>
    </row>
    <row r="8798" spans="1:9">
      <c r="A8798" t="s">
        <v>4</v>
      </c>
      <c r="B8798" s="4" t="s">
        <v>5</v>
      </c>
      <c r="C8798" s="4" t="s">
        <v>10</v>
      </c>
      <c r="D8798" s="4" t="s">
        <v>37</v>
      </c>
      <c r="E8798" s="4" t="s">
        <v>13</v>
      </c>
      <c r="F8798" s="4" t="s">
        <v>13</v>
      </c>
    </row>
    <row r="8799" spans="1:9">
      <c r="A8799" t="n">
        <v>74113</v>
      </c>
      <c r="B8799" s="37" t="n">
        <v>26</v>
      </c>
      <c r="C8799" s="7" t="n">
        <v>8</v>
      </c>
      <c r="D8799" s="7" t="s">
        <v>651</v>
      </c>
      <c r="E8799" s="7" t="n">
        <v>2</v>
      </c>
      <c r="F8799" s="7" t="n">
        <v>0</v>
      </c>
    </row>
    <row r="8800" spans="1:9">
      <c r="A8800" t="s">
        <v>4</v>
      </c>
      <c r="B8800" s="4" t="s">
        <v>5</v>
      </c>
    </row>
    <row r="8801" spans="1:8">
      <c r="A8801" t="n">
        <v>74214</v>
      </c>
      <c r="B8801" s="28" t="n">
        <v>28</v>
      </c>
    </row>
    <row r="8802" spans="1:8">
      <c r="A8802" t="s">
        <v>4</v>
      </c>
      <c r="B8802" s="4" t="s">
        <v>5</v>
      </c>
      <c r="C8802" s="4" t="s">
        <v>10</v>
      </c>
      <c r="D8802" s="4" t="s">
        <v>10</v>
      </c>
      <c r="E8802" s="4" t="s">
        <v>10</v>
      </c>
    </row>
    <row r="8803" spans="1:8">
      <c r="A8803" t="n">
        <v>74215</v>
      </c>
      <c r="B8803" s="58" t="n">
        <v>61</v>
      </c>
      <c r="C8803" s="7" t="n">
        <v>7032</v>
      </c>
      <c r="D8803" s="7" t="n">
        <v>8</v>
      </c>
      <c r="E8803" s="7" t="n">
        <v>1000</v>
      </c>
    </row>
    <row r="8804" spans="1:8">
      <c r="A8804" t="s">
        <v>4</v>
      </c>
      <c r="B8804" s="4" t="s">
        <v>5</v>
      </c>
      <c r="C8804" s="4" t="s">
        <v>10</v>
      </c>
    </row>
    <row r="8805" spans="1:8">
      <c r="A8805" t="n">
        <v>74222</v>
      </c>
      <c r="B8805" s="30" t="n">
        <v>16</v>
      </c>
      <c r="C8805" s="7" t="n">
        <v>300</v>
      </c>
    </row>
    <row r="8806" spans="1:8">
      <c r="A8806" t="s">
        <v>4</v>
      </c>
      <c r="B8806" s="4" t="s">
        <v>5</v>
      </c>
      <c r="C8806" s="4" t="s">
        <v>13</v>
      </c>
      <c r="D8806" s="4" t="s">
        <v>10</v>
      </c>
      <c r="E8806" s="4" t="s">
        <v>6</v>
      </c>
    </row>
    <row r="8807" spans="1:8">
      <c r="A8807" t="n">
        <v>74225</v>
      </c>
      <c r="B8807" s="36" t="n">
        <v>51</v>
      </c>
      <c r="C8807" s="7" t="n">
        <v>4</v>
      </c>
      <c r="D8807" s="7" t="n">
        <v>7032</v>
      </c>
      <c r="E8807" s="7" t="s">
        <v>113</v>
      </c>
    </row>
    <row r="8808" spans="1:8">
      <c r="A8808" t="s">
        <v>4</v>
      </c>
      <c r="B8808" s="4" t="s">
        <v>5</v>
      </c>
      <c r="C8808" s="4" t="s">
        <v>10</v>
      </c>
    </row>
    <row r="8809" spans="1:8">
      <c r="A8809" t="n">
        <v>74239</v>
      </c>
      <c r="B8809" s="30" t="n">
        <v>16</v>
      </c>
      <c r="C8809" s="7" t="n">
        <v>0</v>
      </c>
    </row>
    <row r="8810" spans="1:8">
      <c r="A8810" t="s">
        <v>4</v>
      </c>
      <c r="B8810" s="4" t="s">
        <v>5</v>
      </c>
      <c r="C8810" s="4" t="s">
        <v>10</v>
      </c>
      <c r="D8810" s="4" t="s">
        <v>37</v>
      </c>
      <c r="E8810" s="4" t="s">
        <v>13</v>
      </c>
      <c r="F8810" s="4" t="s">
        <v>13</v>
      </c>
      <c r="G8810" s="4" t="s">
        <v>37</v>
      </c>
      <c r="H8810" s="4" t="s">
        <v>13</v>
      </c>
      <c r="I8810" s="4" t="s">
        <v>13</v>
      </c>
    </row>
    <row r="8811" spans="1:8">
      <c r="A8811" t="n">
        <v>74242</v>
      </c>
      <c r="B8811" s="37" t="n">
        <v>26</v>
      </c>
      <c r="C8811" s="7" t="n">
        <v>7032</v>
      </c>
      <c r="D8811" s="7" t="s">
        <v>652</v>
      </c>
      <c r="E8811" s="7" t="n">
        <v>2</v>
      </c>
      <c r="F8811" s="7" t="n">
        <v>3</v>
      </c>
      <c r="G8811" s="7" t="s">
        <v>653</v>
      </c>
      <c r="H8811" s="7" t="n">
        <v>2</v>
      </c>
      <c r="I8811" s="7" t="n">
        <v>0</v>
      </c>
    </row>
    <row r="8812" spans="1:8">
      <c r="A8812" t="s">
        <v>4</v>
      </c>
      <c r="B8812" s="4" t="s">
        <v>5</v>
      </c>
    </row>
    <row r="8813" spans="1:8">
      <c r="A8813" t="n">
        <v>74425</v>
      </c>
      <c r="B8813" s="28" t="n">
        <v>28</v>
      </c>
    </row>
    <row r="8814" spans="1:8">
      <c r="A8814" t="s">
        <v>4</v>
      </c>
      <c r="B8814" s="4" t="s">
        <v>5</v>
      </c>
      <c r="C8814" s="4" t="s">
        <v>13</v>
      </c>
      <c r="D8814" s="4" t="s">
        <v>10</v>
      </c>
      <c r="E8814" s="4" t="s">
        <v>6</v>
      </c>
    </row>
    <row r="8815" spans="1:8">
      <c r="A8815" t="n">
        <v>74426</v>
      </c>
      <c r="B8815" s="36" t="n">
        <v>51</v>
      </c>
      <c r="C8815" s="7" t="n">
        <v>4</v>
      </c>
      <c r="D8815" s="7" t="n">
        <v>14</v>
      </c>
      <c r="E8815" s="7" t="s">
        <v>304</v>
      </c>
    </row>
    <row r="8816" spans="1:8">
      <c r="A8816" t="s">
        <v>4</v>
      </c>
      <c r="B8816" s="4" t="s">
        <v>5</v>
      </c>
      <c r="C8816" s="4" t="s">
        <v>10</v>
      </c>
    </row>
    <row r="8817" spans="1:9">
      <c r="A8817" t="n">
        <v>74440</v>
      </c>
      <c r="B8817" s="30" t="n">
        <v>16</v>
      </c>
      <c r="C8817" s="7" t="n">
        <v>0</v>
      </c>
    </row>
    <row r="8818" spans="1:9">
      <c r="A8818" t="s">
        <v>4</v>
      </c>
      <c r="B8818" s="4" t="s">
        <v>5</v>
      </c>
      <c r="C8818" s="4" t="s">
        <v>10</v>
      </c>
      <c r="D8818" s="4" t="s">
        <v>37</v>
      </c>
      <c r="E8818" s="4" t="s">
        <v>13</v>
      </c>
      <c r="F8818" s="4" t="s">
        <v>13</v>
      </c>
      <c r="G8818" s="4" t="s">
        <v>37</v>
      </c>
      <c r="H8818" s="4" t="s">
        <v>13</v>
      </c>
      <c r="I8818" s="4" t="s">
        <v>13</v>
      </c>
    </row>
    <row r="8819" spans="1:9">
      <c r="A8819" t="n">
        <v>74443</v>
      </c>
      <c r="B8819" s="37" t="n">
        <v>26</v>
      </c>
      <c r="C8819" s="7" t="n">
        <v>14</v>
      </c>
      <c r="D8819" s="7" t="s">
        <v>654</v>
      </c>
      <c r="E8819" s="7" t="n">
        <v>2</v>
      </c>
      <c r="F8819" s="7" t="n">
        <v>3</v>
      </c>
      <c r="G8819" s="7" t="s">
        <v>655</v>
      </c>
      <c r="H8819" s="7" t="n">
        <v>2</v>
      </c>
      <c r="I8819" s="7" t="n">
        <v>0</v>
      </c>
    </row>
    <row r="8820" spans="1:9">
      <c r="A8820" t="s">
        <v>4</v>
      </c>
      <c r="B8820" s="4" t="s">
        <v>5</v>
      </c>
    </row>
    <row r="8821" spans="1:9">
      <c r="A8821" t="n">
        <v>74654</v>
      </c>
      <c r="B8821" s="28" t="n">
        <v>28</v>
      </c>
    </row>
    <row r="8822" spans="1:9">
      <c r="A8822" t="s">
        <v>4</v>
      </c>
      <c r="B8822" s="4" t="s">
        <v>5</v>
      </c>
      <c r="C8822" s="4" t="s">
        <v>10</v>
      </c>
      <c r="D8822" s="4" t="s">
        <v>10</v>
      </c>
      <c r="E8822" s="4" t="s">
        <v>10</v>
      </c>
    </row>
    <row r="8823" spans="1:9">
      <c r="A8823" t="n">
        <v>74655</v>
      </c>
      <c r="B8823" s="58" t="n">
        <v>61</v>
      </c>
      <c r="C8823" s="7" t="n">
        <v>0</v>
      </c>
      <c r="D8823" s="7" t="n">
        <v>7033</v>
      </c>
      <c r="E8823" s="7" t="n">
        <v>1000</v>
      </c>
    </row>
    <row r="8824" spans="1:9">
      <c r="A8824" t="s">
        <v>4</v>
      </c>
      <c r="B8824" s="4" t="s">
        <v>5</v>
      </c>
      <c r="C8824" s="4" t="s">
        <v>10</v>
      </c>
    </row>
    <row r="8825" spans="1:9">
      <c r="A8825" t="n">
        <v>74662</v>
      </c>
      <c r="B8825" s="30" t="n">
        <v>16</v>
      </c>
      <c r="C8825" s="7" t="n">
        <v>300</v>
      </c>
    </row>
    <row r="8826" spans="1:9">
      <c r="A8826" t="s">
        <v>4</v>
      </c>
      <c r="B8826" s="4" t="s">
        <v>5</v>
      </c>
      <c r="C8826" s="4" t="s">
        <v>10</v>
      </c>
      <c r="D8826" s="4" t="s">
        <v>10</v>
      </c>
      <c r="E8826" s="4" t="s">
        <v>22</v>
      </c>
      <c r="F8826" s="4" t="s">
        <v>13</v>
      </c>
    </row>
    <row r="8827" spans="1:9">
      <c r="A8827" t="n">
        <v>74665</v>
      </c>
      <c r="B8827" s="62" t="n">
        <v>53</v>
      </c>
      <c r="C8827" s="7" t="n">
        <v>0</v>
      </c>
      <c r="D8827" s="7" t="n">
        <v>7033</v>
      </c>
      <c r="E8827" s="7" t="n">
        <v>10</v>
      </c>
      <c r="F8827" s="7" t="n">
        <v>0</v>
      </c>
    </row>
    <row r="8828" spans="1:9">
      <c r="A8828" t="s">
        <v>4</v>
      </c>
      <c r="B8828" s="4" t="s">
        <v>5</v>
      </c>
      <c r="C8828" s="4" t="s">
        <v>10</v>
      </c>
    </row>
    <row r="8829" spans="1:9">
      <c r="A8829" t="n">
        <v>74675</v>
      </c>
      <c r="B8829" s="71" t="n">
        <v>54</v>
      </c>
      <c r="C8829" s="7" t="n">
        <v>0</v>
      </c>
    </row>
    <row r="8830" spans="1:9">
      <c r="A8830" t="s">
        <v>4</v>
      </c>
      <c r="B8830" s="4" t="s">
        <v>5</v>
      </c>
      <c r="C8830" s="4" t="s">
        <v>13</v>
      </c>
      <c r="D8830" s="4" t="s">
        <v>10</v>
      </c>
      <c r="E8830" s="4" t="s">
        <v>6</v>
      </c>
    </row>
    <row r="8831" spans="1:9">
      <c r="A8831" t="n">
        <v>74678</v>
      </c>
      <c r="B8831" s="36" t="n">
        <v>51</v>
      </c>
      <c r="C8831" s="7" t="n">
        <v>4</v>
      </c>
      <c r="D8831" s="7" t="n">
        <v>0</v>
      </c>
      <c r="E8831" s="7" t="s">
        <v>469</v>
      </c>
    </row>
    <row r="8832" spans="1:9">
      <c r="A8832" t="s">
        <v>4</v>
      </c>
      <c r="B8832" s="4" t="s">
        <v>5</v>
      </c>
      <c r="C8832" s="4" t="s">
        <v>10</v>
      </c>
    </row>
    <row r="8833" spans="1:9">
      <c r="A8833" t="n">
        <v>74692</v>
      </c>
      <c r="B8833" s="30" t="n">
        <v>16</v>
      </c>
      <c r="C8833" s="7" t="n">
        <v>0</v>
      </c>
    </row>
    <row r="8834" spans="1:9">
      <c r="A8834" t="s">
        <v>4</v>
      </c>
      <c r="B8834" s="4" t="s">
        <v>5</v>
      </c>
      <c r="C8834" s="4" t="s">
        <v>10</v>
      </c>
      <c r="D8834" s="4" t="s">
        <v>37</v>
      </c>
      <c r="E8834" s="4" t="s">
        <v>13</v>
      </c>
      <c r="F8834" s="4" t="s">
        <v>13</v>
      </c>
    </row>
    <row r="8835" spans="1:9">
      <c r="A8835" t="n">
        <v>74695</v>
      </c>
      <c r="B8835" s="37" t="n">
        <v>26</v>
      </c>
      <c r="C8835" s="7" t="n">
        <v>0</v>
      </c>
      <c r="D8835" s="7" t="s">
        <v>656</v>
      </c>
      <c r="E8835" s="7" t="n">
        <v>2</v>
      </c>
      <c r="F8835" s="7" t="n">
        <v>0</v>
      </c>
    </row>
    <row r="8836" spans="1:9">
      <c r="A8836" t="s">
        <v>4</v>
      </c>
      <c r="B8836" s="4" t="s">
        <v>5</v>
      </c>
    </row>
    <row r="8837" spans="1:9">
      <c r="A8837" t="n">
        <v>74725</v>
      </c>
      <c r="B8837" s="28" t="n">
        <v>28</v>
      </c>
    </row>
    <row r="8838" spans="1:9">
      <c r="A8838" t="s">
        <v>4</v>
      </c>
      <c r="B8838" s="4" t="s">
        <v>5</v>
      </c>
      <c r="C8838" s="4" t="s">
        <v>13</v>
      </c>
      <c r="D8838" s="4" t="s">
        <v>13</v>
      </c>
      <c r="E8838" s="4" t="s">
        <v>22</v>
      </c>
      <c r="F8838" s="4" t="s">
        <v>22</v>
      </c>
      <c r="G8838" s="4" t="s">
        <v>22</v>
      </c>
      <c r="H8838" s="4" t="s">
        <v>10</v>
      </c>
    </row>
    <row r="8839" spans="1:9">
      <c r="A8839" t="n">
        <v>74726</v>
      </c>
      <c r="B8839" s="32" t="n">
        <v>45</v>
      </c>
      <c r="C8839" s="7" t="n">
        <v>2</v>
      </c>
      <c r="D8839" s="7" t="n">
        <v>3</v>
      </c>
      <c r="E8839" s="7" t="n">
        <v>88.9499969482422</v>
      </c>
      <c r="F8839" s="7" t="n">
        <v>38.3499984741211</v>
      </c>
      <c r="G8839" s="7" t="n">
        <v>-236</v>
      </c>
      <c r="H8839" s="7" t="n">
        <v>3500</v>
      </c>
    </row>
    <row r="8840" spans="1:9">
      <c r="A8840" t="s">
        <v>4</v>
      </c>
      <c r="B8840" s="4" t="s">
        <v>5</v>
      </c>
      <c r="C8840" s="4" t="s">
        <v>13</v>
      </c>
      <c r="D8840" s="4" t="s">
        <v>13</v>
      </c>
      <c r="E8840" s="4" t="s">
        <v>22</v>
      </c>
      <c r="F8840" s="4" t="s">
        <v>22</v>
      </c>
      <c r="G8840" s="4" t="s">
        <v>22</v>
      </c>
      <c r="H8840" s="4" t="s">
        <v>10</v>
      </c>
      <c r="I8840" s="4" t="s">
        <v>13</v>
      </c>
    </row>
    <row r="8841" spans="1:9">
      <c r="A8841" t="n">
        <v>74743</v>
      </c>
      <c r="B8841" s="32" t="n">
        <v>45</v>
      </c>
      <c r="C8841" s="7" t="n">
        <v>4</v>
      </c>
      <c r="D8841" s="7" t="n">
        <v>3</v>
      </c>
      <c r="E8841" s="7" t="n">
        <v>342.5</v>
      </c>
      <c r="F8841" s="7" t="n">
        <v>345</v>
      </c>
      <c r="G8841" s="7" t="n">
        <v>0</v>
      </c>
      <c r="H8841" s="7" t="n">
        <v>3500</v>
      </c>
      <c r="I8841" s="7" t="n">
        <v>0</v>
      </c>
    </row>
    <row r="8842" spans="1:9">
      <c r="A8842" t="s">
        <v>4</v>
      </c>
      <c r="B8842" s="4" t="s">
        <v>5</v>
      </c>
      <c r="C8842" s="4" t="s">
        <v>13</v>
      </c>
      <c r="D8842" s="4" t="s">
        <v>13</v>
      </c>
      <c r="E8842" s="4" t="s">
        <v>22</v>
      </c>
      <c r="F8842" s="4" t="s">
        <v>10</v>
      </c>
    </row>
    <row r="8843" spans="1:9">
      <c r="A8843" t="n">
        <v>74761</v>
      </c>
      <c r="B8843" s="32" t="n">
        <v>45</v>
      </c>
      <c r="C8843" s="7" t="n">
        <v>5</v>
      </c>
      <c r="D8843" s="7" t="n">
        <v>3</v>
      </c>
      <c r="E8843" s="7" t="n">
        <v>4.69999980926514</v>
      </c>
      <c r="F8843" s="7" t="n">
        <v>3500</v>
      </c>
    </row>
    <row r="8844" spans="1:9">
      <c r="A8844" t="s">
        <v>4</v>
      </c>
      <c r="B8844" s="4" t="s">
        <v>5</v>
      </c>
      <c r="C8844" s="4" t="s">
        <v>13</v>
      </c>
      <c r="D8844" s="4" t="s">
        <v>10</v>
      </c>
      <c r="E8844" s="4" t="s">
        <v>6</v>
      </c>
      <c r="F8844" s="4" t="s">
        <v>6</v>
      </c>
      <c r="G8844" s="4" t="s">
        <v>6</v>
      </c>
      <c r="H8844" s="4" t="s">
        <v>6</v>
      </c>
    </row>
    <row r="8845" spans="1:9">
      <c r="A8845" t="n">
        <v>74770</v>
      </c>
      <c r="B8845" s="36" t="n">
        <v>51</v>
      </c>
      <c r="C8845" s="7" t="n">
        <v>3</v>
      </c>
      <c r="D8845" s="7" t="n">
        <v>8</v>
      </c>
      <c r="E8845" s="7" t="s">
        <v>48</v>
      </c>
      <c r="F8845" s="7" t="s">
        <v>49</v>
      </c>
      <c r="G8845" s="7" t="s">
        <v>50</v>
      </c>
      <c r="H8845" s="7" t="s">
        <v>51</v>
      </c>
    </row>
    <row r="8846" spans="1:9">
      <c r="A8846" t="s">
        <v>4</v>
      </c>
      <c r="B8846" s="4" t="s">
        <v>5</v>
      </c>
      <c r="C8846" s="4" t="s">
        <v>13</v>
      </c>
      <c r="D8846" s="4" t="s">
        <v>10</v>
      </c>
      <c r="E8846" s="4" t="s">
        <v>6</v>
      </c>
      <c r="F8846" s="4" t="s">
        <v>6</v>
      </c>
      <c r="G8846" s="4" t="s">
        <v>6</v>
      </c>
      <c r="H8846" s="4" t="s">
        <v>6</v>
      </c>
    </row>
    <row r="8847" spans="1:9">
      <c r="A8847" t="n">
        <v>74799</v>
      </c>
      <c r="B8847" s="36" t="n">
        <v>51</v>
      </c>
      <c r="C8847" s="7" t="n">
        <v>3</v>
      </c>
      <c r="D8847" s="7" t="n">
        <v>1</v>
      </c>
      <c r="E8847" s="7" t="s">
        <v>48</v>
      </c>
      <c r="F8847" s="7" t="s">
        <v>49</v>
      </c>
      <c r="G8847" s="7" t="s">
        <v>50</v>
      </c>
      <c r="H8847" s="7" t="s">
        <v>51</v>
      </c>
    </row>
    <row r="8848" spans="1:9">
      <c r="A8848" t="s">
        <v>4</v>
      </c>
      <c r="B8848" s="4" t="s">
        <v>5</v>
      </c>
      <c r="C8848" s="4" t="s">
        <v>13</v>
      </c>
      <c r="D8848" s="4" t="s">
        <v>10</v>
      </c>
      <c r="E8848" s="4" t="s">
        <v>6</v>
      </c>
      <c r="F8848" s="4" t="s">
        <v>6</v>
      </c>
      <c r="G8848" s="4" t="s">
        <v>6</v>
      </c>
      <c r="H8848" s="4" t="s">
        <v>6</v>
      </c>
    </row>
    <row r="8849" spans="1:9">
      <c r="A8849" t="n">
        <v>74828</v>
      </c>
      <c r="B8849" s="36" t="n">
        <v>51</v>
      </c>
      <c r="C8849" s="7" t="n">
        <v>3</v>
      </c>
      <c r="D8849" s="7" t="n">
        <v>9</v>
      </c>
      <c r="E8849" s="7" t="s">
        <v>48</v>
      </c>
      <c r="F8849" s="7" t="s">
        <v>49</v>
      </c>
      <c r="G8849" s="7" t="s">
        <v>50</v>
      </c>
      <c r="H8849" s="7" t="s">
        <v>51</v>
      </c>
    </row>
    <row r="8850" spans="1:9">
      <c r="A8850" t="s">
        <v>4</v>
      </c>
      <c r="B8850" s="4" t="s">
        <v>5</v>
      </c>
      <c r="C8850" s="4" t="s">
        <v>13</v>
      </c>
      <c r="D8850" s="4" t="s">
        <v>10</v>
      </c>
      <c r="E8850" s="4" t="s">
        <v>6</v>
      </c>
      <c r="F8850" s="4" t="s">
        <v>6</v>
      </c>
      <c r="G8850" s="4" t="s">
        <v>6</v>
      </c>
      <c r="H8850" s="4" t="s">
        <v>6</v>
      </c>
    </row>
    <row r="8851" spans="1:9">
      <c r="A8851" t="n">
        <v>74857</v>
      </c>
      <c r="B8851" s="36" t="n">
        <v>51</v>
      </c>
      <c r="C8851" s="7" t="n">
        <v>3</v>
      </c>
      <c r="D8851" s="7" t="n">
        <v>61488</v>
      </c>
      <c r="E8851" s="7" t="s">
        <v>48</v>
      </c>
      <c r="F8851" s="7" t="s">
        <v>49</v>
      </c>
      <c r="G8851" s="7" t="s">
        <v>50</v>
      </c>
      <c r="H8851" s="7" t="s">
        <v>51</v>
      </c>
    </row>
    <row r="8852" spans="1:9">
      <c r="A8852" t="s">
        <v>4</v>
      </c>
      <c r="B8852" s="4" t="s">
        <v>5</v>
      </c>
      <c r="C8852" s="4" t="s">
        <v>13</v>
      </c>
      <c r="D8852" s="4" t="s">
        <v>10</v>
      </c>
      <c r="E8852" s="4" t="s">
        <v>6</v>
      </c>
      <c r="F8852" s="4" t="s">
        <v>6</v>
      </c>
      <c r="G8852" s="4" t="s">
        <v>6</v>
      </c>
      <c r="H8852" s="4" t="s">
        <v>6</v>
      </c>
    </row>
    <row r="8853" spans="1:9">
      <c r="A8853" t="n">
        <v>74886</v>
      </c>
      <c r="B8853" s="36" t="n">
        <v>51</v>
      </c>
      <c r="C8853" s="7" t="n">
        <v>3</v>
      </c>
      <c r="D8853" s="7" t="n">
        <v>61489</v>
      </c>
      <c r="E8853" s="7" t="s">
        <v>48</v>
      </c>
      <c r="F8853" s="7" t="s">
        <v>49</v>
      </c>
      <c r="G8853" s="7" t="s">
        <v>50</v>
      </c>
      <c r="H8853" s="7" t="s">
        <v>51</v>
      </c>
    </row>
    <row r="8854" spans="1:9">
      <c r="A8854" t="s">
        <v>4</v>
      </c>
      <c r="B8854" s="4" t="s">
        <v>5</v>
      </c>
      <c r="C8854" s="4" t="s">
        <v>13</v>
      </c>
      <c r="D8854" s="4" t="s">
        <v>10</v>
      </c>
      <c r="E8854" s="4" t="s">
        <v>6</v>
      </c>
      <c r="F8854" s="4" t="s">
        <v>6</v>
      </c>
      <c r="G8854" s="4" t="s">
        <v>6</v>
      </c>
      <c r="H8854" s="4" t="s">
        <v>6</v>
      </c>
    </row>
    <row r="8855" spans="1:9">
      <c r="A8855" t="n">
        <v>74915</v>
      </c>
      <c r="B8855" s="36" t="n">
        <v>51</v>
      </c>
      <c r="C8855" s="7" t="n">
        <v>3</v>
      </c>
      <c r="D8855" s="7" t="n">
        <v>61490</v>
      </c>
      <c r="E8855" s="7" t="s">
        <v>48</v>
      </c>
      <c r="F8855" s="7" t="s">
        <v>49</v>
      </c>
      <c r="G8855" s="7" t="s">
        <v>50</v>
      </c>
      <c r="H8855" s="7" t="s">
        <v>51</v>
      </c>
    </row>
    <row r="8856" spans="1:9">
      <c r="A8856" t="s">
        <v>4</v>
      </c>
      <c r="B8856" s="4" t="s">
        <v>5</v>
      </c>
      <c r="C8856" s="4" t="s">
        <v>13</v>
      </c>
      <c r="D8856" s="4" t="s">
        <v>10</v>
      </c>
      <c r="E8856" s="4" t="s">
        <v>6</v>
      </c>
      <c r="F8856" s="4" t="s">
        <v>6</v>
      </c>
      <c r="G8856" s="4" t="s">
        <v>6</v>
      </c>
      <c r="H8856" s="4" t="s">
        <v>6</v>
      </c>
    </row>
    <row r="8857" spans="1:9">
      <c r="A8857" t="n">
        <v>74944</v>
      </c>
      <c r="B8857" s="36" t="n">
        <v>51</v>
      </c>
      <c r="C8857" s="7" t="n">
        <v>3</v>
      </c>
      <c r="D8857" s="7" t="n">
        <v>7032</v>
      </c>
      <c r="E8857" s="7" t="s">
        <v>48</v>
      </c>
      <c r="F8857" s="7" t="s">
        <v>49</v>
      </c>
      <c r="G8857" s="7" t="s">
        <v>50</v>
      </c>
      <c r="H8857" s="7" t="s">
        <v>51</v>
      </c>
    </row>
    <row r="8858" spans="1:9">
      <c r="A8858" t="s">
        <v>4</v>
      </c>
      <c r="B8858" s="4" t="s">
        <v>5</v>
      </c>
      <c r="C8858" s="4" t="s">
        <v>10</v>
      </c>
      <c r="D8858" s="4" t="s">
        <v>10</v>
      </c>
      <c r="E8858" s="4" t="s">
        <v>10</v>
      </c>
    </row>
    <row r="8859" spans="1:9">
      <c r="A8859" t="n">
        <v>74973</v>
      </c>
      <c r="B8859" s="58" t="n">
        <v>61</v>
      </c>
      <c r="C8859" s="7" t="n">
        <v>8</v>
      </c>
      <c r="D8859" s="7" t="n">
        <v>7033</v>
      </c>
      <c r="E8859" s="7" t="n">
        <v>1000</v>
      </c>
    </row>
    <row r="8860" spans="1:9">
      <c r="A8860" t="s">
        <v>4</v>
      </c>
      <c r="B8860" s="4" t="s">
        <v>5</v>
      </c>
      <c r="C8860" s="4" t="s">
        <v>10</v>
      </c>
      <c r="D8860" s="4" t="s">
        <v>10</v>
      </c>
      <c r="E8860" s="4" t="s">
        <v>10</v>
      </c>
    </row>
    <row r="8861" spans="1:9">
      <c r="A8861" t="n">
        <v>74980</v>
      </c>
      <c r="B8861" s="58" t="n">
        <v>61</v>
      </c>
      <c r="C8861" s="7" t="n">
        <v>1</v>
      </c>
      <c r="D8861" s="7" t="n">
        <v>7033</v>
      </c>
      <c r="E8861" s="7" t="n">
        <v>1000</v>
      </c>
    </row>
    <row r="8862" spans="1:9">
      <c r="A8862" t="s">
        <v>4</v>
      </c>
      <c r="B8862" s="4" t="s">
        <v>5</v>
      </c>
      <c r="C8862" s="4" t="s">
        <v>10</v>
      </c>
      <c r="D8862" s="4" t="s">
        <v>10</v>
      </c>
      <c r="E8862" s="4" t="s">
        <v>10</v>
      </c>
    </row>
    <row r="8863" spans="1:9">
      <c r="A8863" t="n">
        <v>74987</v>
      </c>
      <c r="B8863" s="58" t="n">
        <v>61</v>
      </c>
      <c r="C8863" s="7" t="n">
        <v>9</v>
      </c>
      <c r="D8863" s="7" t="n">
        <v>7033</v>
      </c>
      <c r="E8863" s="7" t="n">
        <v>1000</v>
      </c>
    </row>
    <row r="8864" spans="1:9">
      <c r="A8864" t="s">
        <v>4</v>
      </c>
      <c r="B8864" s="4" t="s">
        <v>5</v>
      </c>
      <c r="C8864" s="4" t="s">
        <v>10</v>
      </c>
      <c r="D8864" s="4" t="s">
        <v>10</v>
      </c>
      <c r="E8864" s="4" t="s">
        <v>10</v>
      </c>
    </row>
    <row r="8865" spans="1:8">
      <c r="A8865" t="n">
        <v>74994</v>
      </c>
      <c r="B8865" s="58" t="n">
        <v>61</v>
      </c>
      <c r="C8865" s="7" t="n">
        <v>61488</v>
      </c>
      <c r="D8865" s="7" t="n">
        <v>7033</v>
      </c>
      <c r="E8865" s="7" t="n">
        <v>1000</v>
      </c>
    </row>
    <row r="8866" spans="1:8">
      <c r="A8866" t="s">
        <v>4</v>
      </c>
      <c r="B8866" s="4" t="s">
        <v>5</v>
      </c>
      <c r="C8866" s="4" t="s">
        <v>10</v>
      </c>
      <c r="D8866" s="4" t="s">
        <v>10</v>
      </c>
      <c r="E8866" s="4" t="s">
        <v>10</v>
      </c>
    </row>
    <row r="8867" spans="1:8">
      <c r="A8867" t="n">
        <v>75001</v>
      </c>
      <c r="B8867" s="58" t="n">
        <v>61</v>
      </c>
      <c r="C8867" s="7" t="n">
        <v>61489</v>
      </c>
      <c r="D8867" s="7" t="n">
        <v>7033</v>
      </c>
      <c r="E8867" s="7" t="n">
        <v>1000</v>
      </c>
    </row>
    <row r="8868" spans="1:8">
      <c r="A8868" t="s">
        <v>4</v>
      </c>
      <c r="B8868" s="4" t="s">
        <v>5</v>
      </c>
      <c r="C8868" s="4" t="s">
        <v>10</v>
      </c>
      <c r="D8868" s="4" t="s">
        <v>10</v>
      </c>
      <c r="E8868" s="4" t="s">
        <v>10</v>
      </c>
    </row>
    <row r="8869" spans="1:8">
      <c r="A8869" t="n">
        <v>75008</v>
      </c>
      <c r="B8869" s="58" t="n">
        <v>61</v>
      </c>
      <c r="C8869" s="7" t="n">
        <v>61490</v>
      </c>
      <c r="D8869" s="7" t="n">
        <v>7033</v>
      </c>
      <c r="E8869" s="7" t="n">
        <v>1000</v>
      </c>
    </row>
    <row r="8870" spans="1:8">
      <c r="A8870" t="s">
        <v>4</v>
      </c>
      <c r="B8870" s="4" t="s">
        <v>5</v>
      </c>
      <c r="C8870" s="4" t="s">
        <v>10</v>
      </c>
      <c r="D8870" s="4" t="s">
        <v>10</v>
      </c>
      <c r="E8870" s="4" t="s">
        <v>10</v>
      </c>
    </row>
    <row r="8871" spans="1:8">
      <c r="A8871" t="n">
        <v>75015</v>
      </c>
      <c r="B8871" s="58" t="n">
        <v>61</v>
      </c>
      <c r="C8871" s="7" t="n">
        <v>7032</v>
      </c>
      <c r="D8871" s="7" t="n">
        <v>7033</v>
      </c>
      <c r="E8871" s="7" t="n">
        <v>1000</v>
      </c>
    </row>
    <row r="8872" spans="1:8">
      <c r="A8872" t="s">
        <v>4</v>
      </c>
      <c r="B8872" s="4" t="s">
        <v>5</v>
      </c>
      <c r="C8872" s="4" t="s">
        <v>13</v>
      </c>
      <c r="D8872" s="4" t="s">
        <v>13</v>
      </c>
      <c r="E8872" s="4" t="s">
        <v>13</v>
      </c>
      <c r="F8872" s="4" t="s">
        <v>13</v>
      </c>
    </row>
    <row r="8873" spans="1:8">
      <c r="A8873" t="n">
        <v>75022</v>
      </c>
      <c r="B8873" s="8" t="n">
        <v>14</v>
      </c>
      <c r="C8873" s="7" t="n">
        <v>0</v>
      </c>
      <c r="D8873" s="7" t="n">
        <v>4</v>
      </c>
      <c r="E8873" s="7" t="n">
        <v>0</v>
      </c>
      <c r="F8873" s="7" t="n">
        <v>0</v>
      </c>
    </row>
    <row r="8874" spans="1:8">
      <c r="A8874" t="s">
        <v>4</v>
      </c>
      <c r="B8874" s="4" t="s">
        <v>5</v>
      </c>
      <c r="C8874" s="4" t="s">
        <v>10</v>
      </c>
      <c r="D8874" s="4" t="s">
        <v>10</v>
      </c>
      <c r="E8874" s="4" t="s">
        <v>22</v>
      </c>
      <c r="F8874" s="4" t="s">
        <v>13</v>
      </c>
    </row>
    <row r="8875" spans="1:8">
      <c r="A8875" t="n">
        <v>75027</v>
      </c>
      <c r="B8875" s="62" t="n">
        <v>53</v>
      </c>
      <c r="C8875" s="7" t="n">
        <v>14</v>
      </c>
      <c r="D8875" s="7" t="n">
        <v>7033</v>
      </c>
      <c r="E8875" s="7" t="n">
        <v>10</v>
      </c>
      <c r="F8875" s="7" t="n">
        <v>0</v>
      </c>
    </row>
    <row r="8876" spans="1:8">
      <c r="A8876" t="s">
        <v>4</v>
      </c>
      <c r="B8876" s="4" t="s">
        <v>5</v>
      </c>
      <c r="C8876" s="4" t="s">
        <v>10</v>
      </c>
      <c r="D8876" s="4" t="s">
        <v>10</v>
      </c>
      <c r="E8876" s="4" t="s">
        <v>22</v>
      </c>
      <c r="F8876" s="4" t="s">
        <v>13</v>
      </c>
    </row>
    <row r="8877" spans="1:8">
      <c r="A8877" t="n">
        <v>75037</v>
      </c>
      <c r="B8877" s="62" t="n">
        <v>53</v>
      </c>
      <c r="C8877" s="7" t="n">
        <v>8</v>
      </c>
      <c r="D8877" s="7" t="n">
        <v>7033</v>
      </c>
      <c r="E8877" s="7" t="n">
        <v>10</v>
      </c>
      <c r="F8877" s="7" t="n">
        <v>0</v>
      </c>
    </row>
    <row r="8878" spans="1:8">
      <c r="A8878" t="s">
        <v>4</v>
      </c>
      <c r="B8878" s="4" t="s">
        <v>5</v>
      </c>
      <c r="C8878" s="4" t="s">
        <v>10</v>
      </c>
    </row>
    <row r="8879" spans="1:8">
      <c r="A8879" t="n">
        <v>75047</v>
      </c>
      <c r="B8879" s="30" t="n">
        <v>16</v>
      </c>
      <c r="C8879" s="7" t="n">
        <v>100</v>
      </c>
    </row>
    <row r="8880" spans="1:8">
      <c r="A8880" t="s">
        <v>4</v>
      </c>
      <c r="B8880" s="4" t="s">
        <v>5</v>
      </c>
      <c r="C8880" s="4" t="s">
        <v>10</v>
      </c>
      <c r="D8880" s="4" t="s">
        <v>10</v>
      </c>
      <c r="E8880" s="4" t="s">
        <v>22</v>
      </c>
      <c r="F8880" s="4" t="s">
        <v>13</v>
      </c>
    </row>
    <row r="8881" spans="1:6">
      <c r="A8881" t="n">
        <v>75050</v>
      </c>
      <c r="B8881" s="62" t="n">
        <v>53</v>
      </c>
      <c r="C8881" s="7" t="n">
        <v>1</v>
      </c>
      <c r="D8881" s="7" t="n">
        <v>7033</v>
      </c>
      <c r="E8881" s="7" t="n">
        <v>10</v>
      </c>
      <c r="F8881" s="7" t="n">
        <v>0</v>
      </c>
    </row>
    <row r="8882" spans="1:6">
      <c r="A8882" t="s">
        <v>4</v>
      </c>
      <c r="B8882" s="4" t="s">
        <v>5</v>
      </c>
      <c r="C8882" s="4" t="s">
        <v>10</v>
      </c>
      <c r="D8882" s="4" t="s">
        <v>10</v>
      </c>
      <c r="E8882" s="4" t="s">
        <v>22</v>
      </c>
      <c r="F8882" s="4" t="s">
        <v>13</v>
      </c>
    </row>
    <row r="8883" spans="1:6">
      <c r="A8883" t="n">
        <v>75060</v>
      </c>
      <c r="B8883" s="62" t="n">
        <v>53</v>
      </c>
      <c r="C8883" s="7" t="n">
        <v>9</v>
      </c>
      <c r="D8883" s="7" t="n">
        <v>7033</v>
      </c>
      <c r="E8883" s="7" t="n">
        <v>10</v>
      </c>
      <c r="F8883" s="7" t="n">
        <v>0</v>
      </c>
    </row>
    <row r="8884" spans="1:6">
      <c r="A8884" t="s">
        <v>4</v>
      </c>
      <c r="B8884" s="4" t="s">
        <v>5</v>
      </c>
      <c r="C8884" s="4" t="s">
        <v>10</v>
      </c>
    </row>
    <row r="8885" spans="1:6">
      <c r="A8885" t="n">
        <v>75070</v>
      </c>
      <c r="B8885" s="30" t="n">
        <v>16</v>
      </c>
      <c r="C8885" s="7" t="n">
        <v>100</v>
      </c>
    </row>
    <row r="8886" spans="1:6">
      <c r="A8886" t="s">
        <v>4</v>
      </c>
      <c r="B8886" s="4" t="s">
        <v>5</v>
      </c>
      <c r="C8886" s="4" t="s">
        <v>10</v>
      </c>
      <c r="D8886" s="4" t="s">
        <v>10</v>
      </c>
      <c r="E8886" s="4" t="s">
        <v>22</v>
      </c>
      <c r="F8886" s="4" t="s">
        <v>13</v>
      </c>
    </row>
    <row r="8887" spans="1:6">
      <c r="A8887" t="n">
        <v>75073</v>
      </c>
      <c r="B8887" s="62" t="n">
        <v>53</v>
      </c>
      <c r="C8887" s="7" t="n">
        <v>61488</v>
      </c>
      <c r="D8887" s="7" t="n">
        <v>7033</v>
      </c>
      <c r="E8887" s="7" t="n">
        <v>10</v>
      </c>
      <c r="F8887" s="7" t="n">
        <v>0</v>
      </c>
    </row>
    <row r="8888" spans="1:6">
      <c r="A8888" t="s">
        <v>4</v>
      </c>
      <c r="B8888" s="4" t="s">
        <v>5</v>
      </c>
      <c r="C8888" s="4" t="s">
        <v>10</v>
      </c>
      <c r="D8888" s="4" t="s">
        <v>10</v>
      </c>
      <c r="E8888" s="4" t="s">
        <v>22</v>
      </c>
      <c r="F8888" s="4" t="s">
        <v>13</v>
      </c>
    </row>
    <row r="8889" spans="1:6">
      <c r="A8889" t="n">
        <v>75083</v>
      </c>
      <c r="B8889" s="62" t="n">
        <v>53</v>
      </c>
      <c r="C8889" s="7" t="n">
        <v>61489</v>
      </c>
      <c r="D8889" s="7" t="n">
        <v>7033</v>
      </c>
      <c r="E8889" s="7" t="n">
        <v>10</v>
      </c>
      <c r="F8889" s="7" t="n">
        <v>0</v>
      </c>
    </row>
    <row r="8890" spans="1:6">
      <c r="A8890" t="s">
        <v>4</v>
      </c>
      <c r="B8890" s="4" t="s">
        <v>5</v>
      </c>
      <c r="C8890" s="4" t="s">
        <v>10</v>
      </c>
    </row>
    <row r="8891" spans="1:6">
      <c r="A8891" t="n">
        <v>75093</v>
      </c>
      <c r="B8891" s="30" t="n">
        <v>16</v>
      </c>
      <c r="C8891" s="7" t="n">
        <v>100</v>
      </c>
    </row>
    <row r="8892" spans="1:6">
      <c r="A8892" t="s">
        <v>4</v>
      </c>
      <c r="B8892" s="4" t="s">
        <v>5</v>
      </c>
      <c r="C8892" s="4" t="s">
        <v>10</v>
      </c>
      <c r="D8892" s="4" t="s">
        <v>10</v>
      </c>
      <c r="E8892" s="4" t="s">
        <v>22</v>
      </c>
      <c r="F8892" s="4" t="s">
        <v>13</v>
      </c>
    </row>
    <row r="8893" spans="1:6">
      <c r="A8893" t="n">
        <v>75096</v>
      </c>
      <c r="B8893" s="62" t="n">
        <v>53</v>
      </c>
      <c r="C8893" s="7" t="n">
        <v>61490</v>
      </c>
      <c r="D8893" s="7" t="n">
        <v>7033</v>
      </c>
      <c r="E8893" s="7" t="n">
        <v>10</v>
      </c>
      <c r="F8893" s="7" t="n">
        <v>0</v>
      </c>
    </row>
    <row r="8894" spans="1:6">
      <c r="A8894" t="s">
        <v>4</v>
      </c>
      <c r="B8894" s="4" t="s">
        <v>5</v>
      </c>
      <c r="C8894" s="4" t="s">
        <v>10</v>
      </c>
      <c r="D8894" s="4" t="s">
        <v>10</v>
      </c>
      <c r="E8894" s="4" t="s">
        <v>22</v>
      </c>
      <c r="F8894" s="4" t="s">
        <v>13</v>
      </c>
    </row>
    <row r="8895" spans="1:6">
      <c r="A8895" t="n">
        <v>75106</v>
      </c>
      <c r="B8895" s="62" t="n">
        <v>53</v>
      </c>
      <c r="C8895" s="7" t="n">
        <v>7032</v>
      </c>
      <c r="D8895" s="7" t="n">
        <v>7033</v>
      </c>
      <c r="E8895" s="7" t="n">
        <v>10</v>
      </c>
      <c r="F8895" s="7" t="n">
        <v>0</v>
      </c>
    </row>
    <row r="8896" spans="1:6">
      <c r="A8896" t="s">
        <v>4</v>
      </c>
      <c r="B8896" s="4" t="s">
        <v>5</v>
      </c>
      <c r="C8896" s="4" t="s">
        <v>13</v>
      </c>
      <c r="D8896" s="4" t="s">
        <v>10</v>
      </c>
      <c r="E8896" s="4" t="s">
        <v>22</v>
      </c>
      <c r="F8896" s="4" t="s">
        <v>10</v>
      </c>
      <c r="G8896" s="4" t="s">
        <v>9</v>
      </c>
      <c r="H8896" s="4" t="s">
        <v>9</v>
      </c>
      <c r="I8896" s="4" t="s">
        <v>10</v>
      </c>
      <c r="J8896" s="4" t="s">
        <v>10</v>
      </c>
      <c r="K8896" s="4" t="s">
        <v>9</v>
      </c>
      <c r="L8896" s="4" t="s">
        <v>9</v>
      </c>
      <c r="M8896" s="4" t="s">
        <v>9</v>
      </c>
      <c r="N8896" s="4" t="s">
        <v>9</v>
      </c>
      <c r="O8896" s="4" t="s">
        <v>6</v>
      </c>
    </row>
    <row r="8897" spans="1:15">
      <c r="A8897" t="n">
        <v>75116</v>
      </c>
      <c r="B8897" s="59" t="n">
        <v>50</v>
      </c>
      <c r="C8897" s="7" t="n">
        <v>0</v>
      </c>
      <c r="D8897" s="7" t="n">
        <v>15036</v>
      </c>
      <c r="E8897" s="7" t="n">
        <v>1</v>
      </c>
      <c r="F8897" s="7" t="n">
        <v>0</v>
      </c>
      <c r="G8897" s="7" t="n">
        <v>0</v>
      </c>
      <c r="H8897" s="7" t="n">
        <v>0</v>
      </c>
      <c r="I8897" s="7" t="n">
        <v>0</v>
      </c>
      <c r="J8897" s="7" t="n">
        <v>65533</v>
      </c>
      <c r="K8897" s="7" t="n">
        <v>0</v>
      </c>
      <c r="L8897" s="7" t="n">
        <v>0</v>
      </c>
      <c r="M8897" s="7" t="n">
        <v>0</v>
      </c>
      <c r="N8897" s="7" t="n">
        <v>0</v>
      </c>
      <c r="O8897" s="7" t="s">
        <v>12</v>
      </c>
    </row>
    <row r="8898" spans="1:15">
      <c r="A8898" t="s">
        <v>4</v>
      </c>
      <c r="B8898" s="4" t="s">
        <v>5</v>
      </c>
      <c r="C8898" s="4" t="s">
        <v>10</v>
      </c>
    </row>
    <row r="8899" spans="1:15">
      <c r="A8899" t="n">
        <v>75155</v>
      </c>
      <c r="B8899" s="71" t="n">
        <v>54</v>
      </c>
      <c r="C8899" s="7" t="n">
        <v>14</v>
      </c>
    </row>
    <row r="8900" spans="1:15">
      <c r="A8900" t="s">
        <v>4</v>
      </c>
      <c r="B8900" s="4" t="s">
        <v>5</v>
      </c>
      <c r="C8900" s="4" t="s">
        <v>10</v>
      </c>
    </row>
    <row r="8901" spans="1:15">
      <c r="A8901" t="n">
        <v>75158</v>
      </c>
      <c r="B8901" s="71" t="n">
        <v>54</v>
      </c>
      <c r="C8901" s="7" t="n">
        <v>8</v>
      </c>
    </row>
    <row r="8902" spans="1:15">
      <c r="A8902" t="s">
        <v>4</v>
      </c>
      <c r="B8902" s="4" t="s">
        <v>5</v>
      </c>
      <c r="C8902" s="4" t="s">
        <v>13</v>
      </c>
      <c r="D8902" s="4" t="s">
        <v>10</v>
      </c>
      <c r="E8902" s="4" t="s">
        <v>22</v>
      </c>
      <c r="F8902" s="4" t="s">
        <v>10</v>
      </c>
      <c r="G8902" s="4" t="s">
        <v>9</v>
      </c>
      <c r="H8902" s="4" t="s">
        <v>9</v>
      </c>
      <c r="I8902" s="4" t="s">
        <v>10</v>
      </c>
      <c r="J8902" s="4" t="s">
        <v>10</v>
      </c>
      <c r="K8902" s="4" t="s">
        <v>9</v>
      </c>
      <c r="L8902" s="4" t="s">
        <v>9</v>
      </c>
      <c r="M8902" s="4" t="s">
        <v>9</v>
      </c>
      <c r="N8902" s="4" t="s">
        <v>9</v>
      </c>
      <c r="O8902" s="4" t="s">
        <v>6</v>
      </c>
    </row>
    <row r="8903" spans="1:15">
      <c r="A8903" t="n">
        <v>75161</v>
      </c>
      <c r="B8903" s="59" t="n">
        <v>50</v>
      </c>
      <c r="C8903" s="7" t="n">
        <v>0</v>
      </c>
      <c r="D8903" s="7" t="n">
        <v>15037</v>
      </c>
      <c r="E8903" s="7" t="n">
        <v>1</v>
      </c>
      <c r="F8903" s="7" t="n">
        <v>0</v>
      </c>
      <c r="G8903" s="7" t="n">
        <v>0</v>
      </c>
      <c r="H8903" s="7" t="n">
        <v>0</v>
      </c>
      <c r="I8903" s="7" t="n">
        <v>0</v>
      </c>
      <c r="J8903" s="7" t="n">
        <v>65533</v>
      </c>
      <c r="K8903" s="7" t="n">
        <v>0</v>
      </c>
      <c r="L8903" s="7" t="n">
        <v>0</v>
      </c>
      <c r="M8903" s="7" t="n">
        <v>0</v>
      </c>
      <c r="N8903" s="7" t="n">
        <v>0</v>
      </c>
      <c r="O8903" s="7" t="s">
        <v>12</v>
      </c>
    </row>
    <row r="8904" spans="1:15">
      <c r="A8904" t="s">
        <v>4</v>
      </c>
      <c r="B8904" s="4" t="s">
        <v>5</v>
      </c>
      <c r="C8904" s="4" t="s">
        <v>10</v>
      </c>
    </row>
    <row r="8905" spans="1:15">
      <c r="A8905" t="n">
        <v>75200</v>
      </c>
      <c r="B8905" s="71" t="n">
        <v>54</v>
      </c>
      <c r="C8905" s="7" t="n">
        <v>1</v>
      </c>
    </row>
    <row r="8906" spans="1:15">
      <c r="A8906" t="s">
        <v>4</v>
      </c>
      <c r="B8906" s="4" t="s">
        <v>5</v>
      </c>
      <c r="C8906" s="4" t="s">
        <v>10</v>
      </c>
    </row>
    <row r="8907" spans="1:15">
      <c r="A8907" t="n">
        <v>75203</v>
      </c>
      <c r="B8907" s="71" t="n">
        <v>54</v>
      </c>
      <c r="C8907" s="7" t="n">
        <v>9</v>
      </c>
    </row>
    <row r="8908" spans="1:15">
      <c r="A8908" t="s">
        <v>4</v>
      </c>
      <c r="B8908" s="4" t="s">
        <v>5</v>
      </c>
      <c r="C8908" s="4" t="s">
        <v>10</v>
      </c>
    </row>
    <row r="8909" spans="1:15">
      <c r="A8909" t="n">
        <v>75206</v>
      </c>
      <c r="B8909" s="71" t="n">
        <v>54</v>
      </c>
      <c r="C8909" s="7" t="n">
        <v>61488</v>
      </c>
    </row>
    <row r="8910" spans="1:15">
      <c r="A8910" t="s">
        <v>4</v>
      </c>
      <c r="B8910" s="4" t="s">
        <v>5</v>
      </c>
      <c r="C8910" s="4" t="s">
        <v>10</v>
      </c>
    </row>
    <row r="8911" spans="1:15">
      <c r="A8911" t="n">
        <v>75209</v>
      </c>
      <c r="B8911" s="71" t="n">
        <v>54</v>
      </c>
      <c r="C8911" s="7" t="n">
        <v>61489</v>
      </c>
    </row>
    <row r="8912" spans="1:15">
      <c r="A8912" t="s">
        <v>4</v>
      </c>
      <c r="B8912" s="4" t="s">
        <v>5</v>
      </c>
      <c r="C8912" s="4" t="s">
        <v>10</v>
      </c>
    </row>
    <row r="8913" spans="1:15">
      <c r="A8913" t="n">
        <v>75212</v>
      </c>
      <c r="B8913" s="71" t="n">
        <v>54</v>
      </c>
      <c r="C8913" s="7" t="n">
        <v>61490</v>
      </c>
    </row>
    <row r="8914" spans="1:15">
      <c r="A8914" t="s">
        <v>4</v>
      </c>
      <c r="B8914" s="4" t="s">
        <v>5</v>
      </c>
      <c r="C8914" s="4" t="s">
        <v>10</v>
      </c>
    </row>
    <row r="8915" spans="1:15">
      <c r="A8915" t="n">
        <v>75215</v>
      </c>
      <c r="B8915" s="71" t="n">
        <v>54</v>
      </c>
      <c r="C8915" s="7" t="n">
        <v>7032</v>
      </c>
    </row>
    <row r="8916" spans="1:15">
      <c r="A8916" t="s">
        <v>4</v>
      </c>
      <c r="B8916" s="4" t="s">
        <v>5</v>
      </c>
      <c r="C8916" s="4" t="s">
        <v>9</v>
      </c>
    </row>
    <row r="8917" spans="1:15">
      <c r="A8917" t="n">
        <v>75218</v>
      </c>
      <c r="B8917" s="38" t="n">
        <v>15</v>
      </c>
      <c r="C8917" s="7" t="n">
        <v>1024</v>
      </c>
    </row>
    <row r="8918" spans="1:15">
      <c r="A8918" t="s">
        <v>4</v>
      </c>
      <c r="B8918" s="4" t="s">
        <v>5</v>
      </c>
      <c r="C8918" s="4" t="s">
        <v>13</v>
      </c>
      <c r="D8918" s="4" t="s">
        <v>10</v>
      </c>
    </row>
    <row r="8919" spans="1:15">
      <c r="A8919" t="n">
        <v>75223</v>
      </c>
      <c r="B8919" s="32" t="n">
        <v>45</v>
      </c>
      <c r="C8919" s="7" t="n">
        <v>7</v>
      </c>
      <c r="D8919" s="7" t="n">
        <v>255</v>
      </c>
    </row>
    <row r="8920" spans="1:15">
      <c r="A8920" t="s">
        <v>4</v>
      </c>
      <c r="B8920" s="4" t="s">
        <v>5</v>
      </c>
      <c r="C8920" s="4" t="s">
        <v>13</v>
      </c>
      <c r="D8920" s="4" t="s">
        <v>10</v>
      </c>
      <c r="E8920" s="4" t="s">
        <v>6</v>
      </c>
    </row>
    <row r="8921" spans="1:15">
      <c r="A8921" t="n">
        <v>75227</v>
      </c>
      <c r="B8921" s="36" t="n">
        <v>51</v>
      </c>
      <c r="C8921" s="7" t="n">
        <v>4</v>
      </c>
      <c r="D8921" s="7" t="n">
        <v>0</v>
      </c>
      <c r="E8921" s="7" t="s">
        <v>76</v>
      </c>
    </row>
    <row r="8922" spans="1:15">
      <c r="A8922" t="s">
        <v>4</v>
      </c>
      <c r="B8922" s="4" t="s">
        <v>5</v>
      </c>
      <c r="C8922" s="4" t="s">
        <v>10</v>
      </c>
    </row>
    <row r="8923" spans="1:15">
      <c r="A8923" t="n">
        <v>75240</v>
      </c>
      <c r="B8923" s="30" t="n">
        <v>16</v>
      </c>
      <c r="C8923" s="7" t="n">
        <v>0</v>
      </c>
    </row>
    <row r="8924" spans="1:15">
      <c r="A8924" t="s">
        <v>4</v>
      </c>
      <c r="B8924" s="4" t="s">
        <v>5</v>
      </c>
      <c r="C8924" s="4" t="s">
        <v>10</v>
      </c>
      <c r="D8924" s="4" t="s">
        <v>37</v>
      </c>
      <c r="E8924" s="4" t="s">
        <v>13</v>
      </c>
      <c r="F8924" s="4" t="s">
        <v>13</v>
      </c>
      <c r="G8924" s="4" t="s">
        <v>37</v>
      </c>
      <c r="H8924" s="4" t="s">
        <v>13</v>
      </c>
      <c r="I8924" s="4" t="s">
        <v>13</v>
      </c>
    </row>
    <row r="8925" spans="1:15">
      <c r="A8925" t="n">
        <v>75243</v>
      </c>
      <c r="B8925" s="37" t="n">
        <v>26</v>
      </c>
      <c r="C8925" s="7" t="n">
        <v>0</v>
      </c>
      <c r="D8925" s="7" t="s">
        <v>657</v>
      </c>
      <c r="E8925" s="7" t="n">
        <v>2</v>
      </c>
      <c r="F8925" s="7" t="n">
        <v>3</v>
      </c>
      <c r="G8925" s="7" t="s">
        <v>658</v>
      </c>
      <c r="H8925" s="7" t="n">
        <v>2</v>
      </c>
      <c r="I8925" s="7" t="n">
        <v>0</v>
      </c>
    </row>
    <row r="8926" spans="1:15">
      <c r="A8926" t="s">
        <v>4</v>
      </c>
      <c r="B8926" s="4" t="s">
        <v>5</v>
      </c>
    </row>
    <row r="8927" spans="1:15">
      <c r="A8927" t="n">
        <v>75391</v>
      </c>
      <c r="B8927" s="28" t="n">
        <v>28</v>
      </c>
    </row>
    <row r="8928" spans="1:15">
      <c r="A8928" t="s">
        <v>4</v>
      </c>
      <c r="B8928" s="4" t="s">
        <v>5</v>
      </c>
      <c r="C8928" s="4" t="s">
        <v>13</v>
      </c>
      <c r="D8928" s="4" t="s">
        <v>13</v>
      </c>
      <c r="E8928" s="4" t="s">
        <v>13</v>
      </c>
      <c r="F8928" s="4" t="s">
        <v>13</v>
      </c>
    </row>
    <row r="8929" spans="1:9">
      <c r="A8929" t="n">
        <v>75392</v>
      </c>
      <c r="B8929" s="8" t="n">
        <v>14</v>
      </c>
      <c r="C8929" s="7" t="n">
        <v>0</v>
      </c>
      <c r="D8929" s="7" t="n">
        <v>128</v>
      </c>
      <c r="E8929" s="7" t="n">
        <v>0</v>
      </c>
      <c r="F8929" s="7" t="n">
        <v>0</v>
      </c>
    </row>
    <row r="8930" spans="1:9">
      <c r="A8930" t="s">
        <v>4</v>
      </c>
      <c r="B8930" s="4" t="s">
        <v>5</v>
      </c>
      <c r="C8930" s="4" t="s">
        <v>13</v>
      </c>
      <c r="D8930" s="4" t="s">
        <v>10</v>
      </c>
      <c r="E8930" s="4" t="s">
        <v>22</v>
      </c>
      <c r="F8930" s="4" t="s">
        <v>10</v>
      </c>
      <c r="G8930" s="4" t="s">
        <v>9</v>
      </c>
      <c r="H8930" s="4" t="s">
        <v>9</v>
      </c>
      <c r="I8930" s="4" t="s">
        <v>10</v>
      </c>
      <c r="J8930" s="4" t="s">
        <v>10</v>
      </c>
      <c r="K8930" s="4" t="s">
        <v>9</v>
      </c>
      <c r="L8930" s="4" t="s">
        <v>9</v>
      </c>
      <c r="M8930" s="4" t="s">
        <v>9</v>
      </c>
      <c r="N8930" s="4" t="s">
        <v>9</v>
      </c>
      <c r="O8930" s="4" t="s">
        <v>6</v>
      </c>
    </row>
    <row r="8931" spans="1:9">
      <c r="A8931" t="n">
        <v>75397</v>
      </c>
      <c r="B8931" s="59" t="n">
        <v>50</v>
      </c>
      <c r="C8931" s="7" t="n">
        <v>0</v>
      </c>
      <c r="D8931" s="7" t="n">
        <v>2206</v>
      </c>
      <c r="E8931" s="7" t="n">
        <v>1</v>
      </c>
      <c r="F8931" s="7" t="n">
        <v>0</v>
      </c>
      <c r="G8931" s="7" t="n">
        <v>0</v>
      </c>
      <c r="H8931" s="7" t="n">
        <v>0</v>
      </c>
      <c r="I8931" s="7" t="n">
        <v>0</v>
      </c>
      <c r="J8931" s="7" t="n">
        <v>65533</v>
      </c>
      <c r="K8931" s="7" t="n">
        <v>0</v>
      </c>
      <c r="L8931" s="7" t="n">
        <v>0</v>
      </c>
      <c r="M8931" s="7" t="n">
        <v>0</v>
      </c>
      <c r="N8931" s="7" t="n">
        <v>0</v>
      </c>
      <c r="O8931" s="7" t="s">
        <v>12</v>
      </c>
    </row>
    <row r="8932" spans="1:9">
      <c r="A8932" t="s">
        <v>4</v>
      </c>
      <c r="B8932" s="4" t="s">
        <v>5</v>
      </c>
      <c r="C8932" s="4" t="s">
        <v>13</v>
      </c>
      <c r="D8932" s="4" t="s">
        <v>10</v>
      </c>
      <c r="E8932" s="4" t="s">
        <v>6</v>
      </c>
    </row>
    <row r="8933" spans="1:9">
      <c r="A8933" t="n">
        <v>75436</v>
      </c>
      <c r="B8933" s="36" t="n">
        <v>51</v>
      </c>
      <c r="C8933" s="7" t="n">
        <v>4</v>
      </c>
      <c r="D8933" s="7" t="n">
        <v>7033</v>
      </c>
      <c r="E8933" s="7" t="s">
        <v>61</v>
      </c>
    </row>
    <row r="8934" spans="1:9">
      <c r="A8934" t="s">
        <v>4</v>
      </c>
      <c r="B8934" s="4" t="s">
        <v>5</v>
      </c>
      <c r="C8934" s="4" t="s">
        <v>10</v>
      </c>
    </row>
    <row r="8935" spans="1:9">
      <c r="A8935" t="n">
        <v>75449</v>
      </c>
      <c r="B8935" s="30" t="n">
        <v>16</v>
      </c>
      <c r="C8935" s="7" t="n">
        <v>0</v>
      </c>
    </row>
    <row r="8936" spans="1:9">
      <c r="A8936" t="s">
        <v>4</v>
      </c>
      <c r="B8936" s="4" t="s">
        <v>5</v>
      </c>
      <c r="C8936" s="4" t="s">
        <v>10</v>
      </c>
      <c r="D8936" s="4" t="s">
        <v>37</v>
      </c>
      <c r="E8936" s="4" t="s">
        <v>13</v>
      </c>
      <c r="F8936" s="4" t="s">
        <v>13</v>
      </c>
      <c r="G8936" s="4" t="s">
        <v>37</v>
      </c>
      <c r="H8936" s="4" t="s">
        <v>13</v>
      </c>
      <c r="I8936" s="4" t="s">
        <v>13</v>
      </c>
    </row>
    <row r="8937" spans="1:9">
      <c r="A8937" t="n">
        <v>75452</v>
      </c>
      <c r="B8937" s="37" t="n">
        <v>26</v>
      </c>
      <c r="C8937" s="7" t="n">
        <v>7033</v>
      </c>
      <c r="D8937" s="7" t="s">
        <v>659</v>
      </c>
      <c r="E8937" s="7" t="n">
        <v>2</v>
      </c>
      <c r="F8937" s="7" t="n">
        <v>3</v>
      </c>
      <c r="G8937" s="7" t="s">
        <v>660</v>
      </c>
      <c r="H8937" s="7" t="n">
        <v>2</v>
      </c>
      <c r="I8937" s="7" t="n">
        <v>0</v>
      </c>
    </row>
    <row r="8938" spans="1:9">
      <c r="A8938" t="s">
        <v>4</v>
      </c>
      <c r="B8938" s="4" t="s">
        <v>5</v>
      </c>
    </row>
    <row r="8939" spans="1:9">
      <c r="A8939" t="n">
        <v>75598</v>
      </c>
      <c r="B8939" s="28" t="n">
        <v>28</v>
      </c>
    </row>
    <row r="8940" spans="1:9">
      <c r="A8940" t="s">
        <v>4</v>
      </c>
      <c r="B8940" s="4" t="s">
        <v>5</v>
      </c>
      <c r="C8940" s="4" t="s">
        <v>9</v>
      </c>
    </row>
    <row r="8941" spans="1:9">
      <c r="A8941" t="n">
        <v>75599</v>
      </c>
      <c r="B8941" s="38" t="n">
        <v>15</v>
      </c>
      <c r="C8941" s="7" t="n">
        <v>32768</v>
      </c>
    </row>
    <row r="8942" spans="1:9">
      <c r="A8942" t="s">
        <v>4</v>
      </c>
      <c r="B8942" s="4" t="s">
        <v>5</v>
      </c>
      <c r="C8942" s="4" t="s">
        <v>10</v>
      </c>
      <c r="D8942" s="4" t="s">
        <v>13</v>
      </c>
      <c r="E8942" s="4" t="s">
        <v>6</v>
      </c>
      <c r="F8942" s="4" t="s">
        <v>22</v>
      </c>
      <c r="G8942" s="4" t="s">
        <v>22</v>
      </c>
      <c r="H8942" s="4" t="s">
        <v>22</v>
      </c>
    </row>
    <row r="8943" spans="1:9">
      <c r="A8943" t="n">
        <v>75604</v>
      </c>
      <c r="B8943" s="47" t="n">
        <v>48</v>
      </c>
      <c r="C8943" s="7" t="n">
        <v>7033</v>
      </c>
      <c r="D8943" s="7" t="n">
        <v>0</v>
      </c>
      <c r="E8943" s="7" t="s">
        <v>240</v>
      </c>
      <c r="F8943" s="7" t="n">
        <v>-1</v>
      </c>
      <c r="G8943" s="7" t="n">
        <v>1</v>
      </c>
      <c r="H8943" s="7" t="n">
        <v>0</v>
      </c>
    </row>
    <row r="8944" spans="1:9">
      <c r="A8944" t="s">
        <v>4</v>
      </c>
      <c r="B8944" s="4" t="s">
        <v>5</v>
      </c>
      <c r="C8944" s="4" t="s">
        <v>10</v>
      </c>
    </row>
    <row r="8945" spans="1:15">
      <c r="A8945" t="n">
        <v>75631</v>
      </c>
      <c r="B8945" s="30" t="n">
        <v>16</v>
      </c>
      <c r="C8945" s="7" t="n">
        <v>3000</v>
      </c>
    </row>
    <row r="8946" spans="1:15">
      <c r="A8946" t="s">
        <v>4</v>
      </c>
      <c r="B8946" s="4" t="s">
        <v>5</v>
      </c>
      <c r="C8946" s="4" t="s">
        <v>13</v>
      </c>
      <c r="D8946" s="17" t="s">
        <v>24</v>
      </c>
      <c r="E8946" s="4" t="s">
        <v>5</v>
      </c>
      <c r="F8946" s="4" t="s">
        <v>13</v>
      </c>
      <c r="G8946" s="4" t="s">
        <v>10</v>
      </c>
      <c r="H8946" s="17" t="s">
        <v>25</v>
      </c>
      <c r="I8946" s="4" t="s">
        <v>13</v>
      </c>
      <c r="J8946" s="4" t="s">
        <v>26</v>
      </c>
    </row>
    <row r="8947" spans="1:15">
      <c r="A8947" t="n">
        <v>75634</v>
      </c>
      <c r="B8947" s="16" t="n">
        <v>5</v>
      </c>
      <c r="C8947" s="7" t="n">
        <v>28</v>
      </c>
      <c r="D8947" s="17" t="s">
        <v>3</v>
      </c>
      <c r="E8947" s="40" t="n">
        <v>64</v>
      </c>
      <c r="F8947" s="7" t="n">
        <v>5</v>
      </c>
      <c r="G8947" s="7" t="n">
        <v>7</v>
      </c>
      <c r="H8947" s="17" t="s">
        <v>3</v>
      </c>
      <c r="I8947" s="7" t="n">
        <v>1</v>
      </c>
      <c r="J8947" s="19" t="n">
        <f t="normal" ca="1">A8959</f>
        <v>0</v>
      </c>
    </row>
    <row r="8948" spans="1:15">
      <c r="A8948" t="s">
        <v>4</v>
      </c>
      <c r="B8948" s="4" t="s">
        <v>5</v>
      </c>
      <c r="C8948" s="4" t="s">
        <v>13</v>
      </c>
      <c r="D8948" s="4" t="s">
        <v>10</v>
      </c>
      <c r="E8948" s="4" t="s">
        <v>6</v>
      </c>
    </row>
    <row r="8949" spans="1:15">
      <c r="A8949" t="n">
        <v>75645</v>
      </c>
      <c r="B8949" s="36" t="n">
        <v>51</v>
      </c>
      <c r="C8949" s="7" t="n">
        <v>4</v>
      </c>
      <c r="D8949" s="7" t="n">
        <v>7</v>
      </c>
      <c r="E8949" s="7" t="s">
        <v>61</v>
      </c>
    </row>
    <row r="8950" spans="1:15">
      <c r="A8950" t="s">
        <v>4</v>
      </c>
      <c r="B8950" s="4" t="s">
        <v>5</v>
      </c>
      <c r="C8950" s="4" t="s">
        <v>10</v>
      </c>
    </row>
    <row r="8951" spans="1:15">
      <c r="A8951" t="n">
        <v>75658</v>
      </c>
      <c r="B8951" s="30" t="n">
        <v>16</v>
      </c>
      <c r="C8951" s="7" t="n">
        <v>0</v>
      </c>
    </row>
    <row r="8952" spans="1:15">
      <c r="A8952" t="s">
        <v>4</v>
      </c>
      <c r="B8952" s="4" t="s">
        <v>5</v>
      </c>
      <c r="C8952" s="4" t="s">
        <v>10</v>
      </c>
      <c r="D8952" s="4" t="s">
        <v>37</v>
      </c>
      <c r="E8952" s="4" t="s">
        <v>13</v>
      </c>
      <c r="F8952" s="4" t="s">
        <v>13</v>
      </c>
    </row>
    <row r="8953" spans="1:15">
      <c r="A8953" t="n">
        <v>75661</v>
      </c>
      <c r="B8953" s="37" t="n">
        <v>26</v>
      </c>
      <c r="C8953" s="7" t="n">
        <v>7</v>
      </c>
      <c r="D8953" s="7" t="s">
        <v>661</v>
      </c>
      <c r="E8953" s="7" t="n">
        <v>2</v>
      </c>
      <c r="F8953" s="7" t="n">
        <v>0</v>
      </c>
    </row>
    <row r="8954" spans="1:15">
      <c r="A8954" t="s">
        <v>4</v>
      </c>
      <c r="B8954" s="4" t="s">
        <v>5</v>
      </c>
    </row>
    <row r="8955" spans="1:15">
      <c r="A8955" t="n">
        <v>75692</v>
      </c>
      <c r="B8955" s="28" t="n">
        <v>28</v>
      </c>
    </row>
    <row r="8956" spans="1:15">
      <c r="A8956" t="s">
        <v>4</v>
      </c>
      <c r="B8956" s="4" t="s">
        <v>5</v>
      </c>
      <c r="C8956" s="4" t="s">
        <v>26</v>
      </c>
    </row>
    <row r="8957" spans="1:15">
      <c r="A8957" t="n">
        <v>75693</v>
      </c>
      <c r="B8957" s="23" t="n">
        <v>3</v>
      </c>
      <c r="C8957" s="19" t="n">
        <f t="normal" ca="1">A8969</f>
        <v>0</v>
      </c>
    </row>
    <row r="8958" spans="1:15">
      <c r="A8958" t="s">
        <v>4</v>
      </c>
      <c r="B8958" s="4" t="s">
        <v>5</v>
      </c>
      <c r="C8958" s="4" t="s">
        <v>13</v>
      </c>
      <c r="D8958" s="17" t="s">
        <v>24</v>
      </c>
      <c r="E8958" s="4" t="s">
        <v>5</v>
      </c>
      <c r="F8958" s="4" t="s">
        <v>13</v>
      </c>
      <c r="G8958" s="4" t="s">
        <v>10</v>
      </c>
      <c r="H8958" s="17" t="s">
        <v>25</v>
      </c>
      <c r="I8958" s="4" t="s">
        <v>13</v>
      </c>
      <c r="J8958" s="4" t="s">
        <v>26</v>
      </c>
    </row>
    <row r="8959" spans="1:15">
      <c r="A8959" t="n">
        <v>75698</v>
      </c>
      <c r="B8959" s="16" t="n">
        <v>5</v>
      </c>
      <c r="C8959" s="7" t="n">
        <v>28</v>
      </c>
      <c r="D8959" s="17" t="s">
        <v>3</v>
      </c>
      <c r="E8959" s="40" t="n">
        <v>64</v>
      </c>
      <c r="F8959" s="7" t="n">
        <v>5</v>
      </c>
      <c r="G8959" s="7" t="n">
        <v>4</v>
      </c>
      <c r="H8959" s="17" t="s">
        <v>3</v>
      </c>
      <c r="I8959" s="7" t="n">
        <v>1</v>
      </c>
      <c r="J8959" s="19" t="n">
        <f t="normal" ca="1">A8969</f>
        <v>0</v>
      </c>
    </row>
    <row r="8960" spans="1:15">
      <c r="A8960" t="s">
        <v>4</v>
      </c>
      <c r="B8960" s="4" t="s">
        <v>5</v>
      </c>
      <c r="C8960" s="4" t="s">
        <v>13</v>
      </c>
      <c r="D8960" s="4" t="s">
        <v>10</v>
      </c>
      <c r="E8960" s="4" t="s">
        <v>6</v>
      </c>
    </row>
    <row r="8961" spans="1:10">
      <c r="A8961" t="n">
        <v>75709</v>
      </c>
      <c r="B8961" s="36" t="n">
        <v>51</v>
      </c>
      <c r="C8961" s="7" t="n">
        <v>4</v>
      </c>
      <c r="D8961" s="7" t="n">
        <v>4</v>
      </c>
      <c r="E8961" s="7" t="s">
        <v>61</v>
      </c>
    </row>
    <row r="8962" spans="1:10">
      <c r="A8962" t="s">
        <v>4</v>
      </c>
      <c r="B8962" s="4" t="s">
        <v>5</v>
      </c>
      <c r="C8962" s="4" t="s">
        <v>10</v>
      </c>
    </row>
    <row r="8963" spans="1:10">
      <c r="A8963" t="n">
        <v>75722</v>
      </c>
      <c r="B8963" s="30" t="n">
        <v>16</v>
      </c>
      <c r="C8963" s="7" t="n">
        <v>0</v>
      </c>
    </row>
    <row r="8964" spans="1:10">
      <c r="A8964" t="s">
        <v>4</v>
      </c>
      <c r="B8964" s="4" t="s">
        <v>5</v>
      </c>
      <c r="C8964" s="4" t="s">
        <v>10</v>
      </c>
      <c r="D8964" s="4" t="s">
        <v>37</v>
      </c>
      <c r="E8964" s="4" t="s">
        <v>13</v>
      </c>
      <c r="F8964" s="4" t="s">
        <v>13</v>
      </c>
    </row>
    <row r="8965" spans="1:10">
      <c r="A8965" t="n">
        <v>75725</v>
      </c>
      <c r="B8965" s="37" t="n">
        <v>26</v>
      </c>
      <c r="C8965" s="7" t="n">
        <v>4</v>
      </c>
      <c r="D8965" s="7" t="s">
        <v>662</v>
      </c>
      <c r="E8965" s="7" t="n">
        <v>2</v>
      </c>
      <c r="F8965" s="7" t="n">
        <v>0</v>
      </c>
    </row>
    <row r="8966" spans="1:10">
      <c r="A8966" t="s">
        <v>4</v>
      </c>
      <c r="B8966" s="4" t="s">
        <v>5</v>
      </c>
    </row>
    <row r="8967" spans="1:10">
      <c r="A8967" t="n">
        <v>75764</v>
      </c>
      <c r="B8967" s="28" t="n">
        <v>28</v>
      </c>
    </row>
    <row r="8968" spans="1:10">
      <c r="A8968" t="s">
        <v>4</v>
      </c>
      <c r="B8968" s="4" t="s">
        <v>5</v>
      </c>
      <c r="C8968" s="4" t="s">
        <v>10</v>
      </c>
      <c r="D8968" s="4" t="s">
        <v>13</v>
      </c>
    </row>
    <row r="8969" spans="1:10">
      <c r="A8969" t="n">
        <v>75765</v>
      </c>
      <c r="B8969" s="39" t="n">
        <v>89</v>
      </c>
      <c r="C8969" s="7" t="n">
        <v>65533</v>
      </c>
      <c r="D8969" s="7" t="n">
        <v>1</v>
      </c>
    </row>
    <row r="8970" spans="1:10">
      <c r="A8970" t="s">
        <v>4</v>
      </c>
      <c r="B8970" s="4" t="s">
        <v>5</v>
      </c>
      <c r="C8970" s="4" t="s">
        <v>13</v>
      </c>
      <c r="D8970" s="4" t="s">
        <v>10</v>
      </c>
      <c r="E8970" s="4" t="s">
        <v>22</v>
      </c>
    </row>
    <row r="8971" spans="1:10">
      <c r="A8971" t="n">
        <v>75769</v>
      </c>
      <c r="B8971" s="34" t="n">
        <v>58</v>
      </c>
      <c r="C8971" s="7" t="n">
        <v>101</v>
      </c>
      <c r="D8971" s="7" t="n">
        <v>500</v>
      </c>
      <c r="E8971" s="7" t="n">
        <v>1</v>
      </c>
    </row>
    <row r="8972" spans="1:10">
      <c r="A8972" t="s">
        <v>4</v>
      </c>
      <c r="B8972" s="4" t="s">
        <v>5</v>
      </c>
      <c r="C8972" s="4" t="s">
        <v>13</v>
      </c>
      <c r="D8972" s="4" t="s">
        <v>10</v>
      </c>
    </row>
    <row r="8973" spans="1:10">
      <c r="A8973" t="n">
        <v>75777</v>
      </c>
      <c r="B8973" s="34" t="n">
        <v>58</v>
      </c>
      <c r="C8973" s="7" t="n">
        <v>254</v>
      </c>
      <c r="D8973" s="7" t="n">
        <v>0</v>
      </c>
    </row>
    <row r="8974" spans="1:10">
      <c r="A8974" t="s">
        <v>4</v>
      </c>
      <c r="B8974" s="4" t="s">
        <v>5</v>
      </c>
      <c r="C8974" s="4" t="s">
        <v>13</v>
      </c>
      <c r="D8974" s="4" t="s">
        <v>13</v>
      </c>
      <c r="E8974" s="4" t="s">
        <v>22</v>
      </c>
      <c r="F8974" s="4" t="s">
        <v>22</v>
      </c>
      <c r="G8974" s="4" t="s">
        <v>22</v>
      </c>
      <c r="H8974" s="4" t="s">
        <v>10</v>
      </c>
    </row>
    <row r="8975" spans="1:10">
      <c r="A8975" t="n">
        <v>75781</v>
      </c>
      <c r="B8975" s="32" t="n">
        <v>45</v>
      </c>
      <c r="C8975" s="7" t="n">
        <v>2</v>
      </c>
      <c r="D8975" s="7" t="n">
        <v>3</v>
      </c>
      <c r="E8975" s="7" t="n">
        <v>89.5</v>
      </c>
      <c r="F8975" s="7" t="n">
        <v>37.3499984741211</v>
      </c>
      <c r="G8975" s="7" t="n">
        <v>-234.289993286133</v>
      </c>
      <c r="H8975" s="7" t="n">
        <v>0</v>
      </c>
    </row>
    <row r="8976" spans="1:10">
      <c r="A8976" t="s">
        <v>4</v>
      </c>
      <c r="B8976" s="4" t="s">
        <v>5</v>
      </c>
      <c r="C8976" s="4" t="s">
        <v>13</v>
      </c>
      <c r="D8976" s="4" t="s">
        <v>13</v>
      </c>
      <c r="E8976" s="4" t="s">
        <v>22</v>
      </c>
      <c r="F8976" s="4" t="s">
        <v>22</v>
      </c>
      <c r="G8976" s="4" t="s">
        <v>22</v>
      </c>
      <c r="H8976" s="4" t="s">
        <v>10</v>
      </c>
      <c r="I8976" s="4" t="s">
        <v>13</v>
      </c>
    </row>
    <row r="8977" spans="1:9">
      <c r="A8977" t="n">
        <v>75798</v>
      </c>
      <c r="B8977" s="32" t="n">
        <v>45</v>
      </c>
      <c r="C8977" s="7" t="n">
        <v>4</v>
      </c>
      <c r="D8977" s="7" t="n">
        <v>3</v>
      </c>
      <c r="E8977" s="7" t="n">
        <v>5.75</v>
      </c>
      <c r="F8977" s="7" t="n">
        <v>20.5799999237061</v>
      </c>
      <c r="G8977" s="7" t="n">
        <v>0</v>
      </c>
      <c r="H8977" s="7" t="n">
        <v>0</v>
      </c>
      <c r="I8977" s="7" t="n">
        <v>0</v>
      </c>
    </row>
    <row r="8978" spans="1:9">
      <c r="A8978" t="s">
        <v>4</v>
      </c>
      <c r="B8978" s="4" t="s">
        <v>5</v>
      </c>
      <c r="C8978" s="4" t="s">
        <v>13</v>
      </c>
      <c r="D8978" s="4" t="s">
        <v>13</v>
      </c>
      <c r="E8978" s="4" t="s">
        <v>22</v>
      </c>
      <c r="F8978" s="4" t="s">
        <v>10</v>
      </c>
    </row>
    <row r="8979" spans="1:9">
      <c r="A8979" t="n">
        <v>75816</v>
      </c>
      <c r="B8979" s="32" t="n">
        <v>45</v>
      </c>
      <c r="C8979" s="7" t="n">
        <v>5</v>
      </c>
      <c r="D8979" s="7" t="n">
        <v>3</v>
      </c>
      <c r="E8979" s="7" t="n">
        <v>3.90000009536743</v>
      </c>
      <c r="F8979" s="7" t="n">
        <v>0</v>
      </c>
    </row>
    <row r="8980" spans="1:9">
      <c r="A8980" t="s">
        <v>4</v>
      </c>
      <c r="B8980" s="4" t="s">
        <v>5</v>
      </c>
      <c r="C8980" s="4" t="s">
        <v>13</v>
      </c>
      <c r="D8980" s="4" t="s">
        <v>13</v>
      </c>
      <c r="E8980" s="4" t="s">
        <v>22</v>
      </c>
      <c r="F8980" s="4" t="s">
        <v>10</v>
      </c>
    </row>
    <row r="8981" spans="1:9">
      <c r="A8981" t="n">
        <v>75825</v>
      </c>
      <c r="B8981" s="32" t="n">
        <v>45</v>
      </c>
      <c r="C8981" s="7" t="n">
        <v>11</v>
      </c>
      <c r="D8981" s="7" t="n">
        <v>3</v>
      </c>
      <c r="E8981" s="7" t="n">
        <v>32.5999984741211</v>
      </c>
      <c r="F8981" s="7" t="n">
        <v>0</v>
      </c>
    </row>
    <row r="8982" spans="1:9">
      <c r="A8982" t="s">
        <v>4</v>
      </c>
      <c r="B8982" s="4" t="s">
        <v>5</v>
      </c>
      <c r="C8982" s="4" t="s">
        <v>10</v>
      </c>
      <c r="D8982" s="4" t="s">
        <v>22</v>
      </c>
      <c r="E8982" s="4" t="s">
        <v>22</v>
      </c>
      <c r="F8982" s="4" t="s">
        <v>22</v>
      </c>
      <c r="G8982" s="4" t="s">
        <v>22</v>
      </c>
    </row>
    <row r="8983" spans="1:9">
      <c r="A8983" t="n">
        <v>75834</v>
      </c>
      <c r="B8983" s="43" t="n">
        <v>46</v>
      </c>
      <c r="C8983" s="7" t="n">
        <v>0</v>
      </c>
      <c r="D8983" s="7" t="n">
        <v>88.9499969482422</v>
      </c>
      <c r="E8983" s="7" t="n">
        <v>36.0499992370605</v>
      </c>
      <c r="F8983" s="7" t="n">
        <v>-233.5</v>
      </c>
      <c r="G8983" s="7" t="n">
        <v>179.399993896484</v>
      </c>
    </row>
    <row r="8984" spans="1:9">
      <c r="A8984" t="s">
        <v>4</v>
      </c>
      <c r="B8984" s="4" t="s">
        <v>5</v>
      </c>
      <c r="C8984" s="4" t="s">
        <v>10</v>
      </c>
      <c r="D8984" s="4" t="s">
        <v>22</v>
      </c>
      <c r="E8984" s="4" t="s">
        <v>22</v>
      </c>
      <c r="F8984" s="4" t="s">
        <v>22</v>
      </c>
      <c r="G8984" s="4" t="s">
        <v>22</v>
      </c>
    </row>
    <row r="8985" spans="1:9">
      <c r="A8985" t="n">
        <v>75853</v>
      </c>
      <c r="B8985" s="43" t="n">
        <v>46</v>
      </c>
      <c r="C8985" s="7" t="n">
        <v>61489</v>
      </c>
      <c r="D8985" s="7" t="n">
        <v>89.0500030517578</v>
      </c>
      <c r="E8985" s="7" t="n">
        <v>36.060001373291</v>
      </c>
      <c r="F8985" s="7" t="n">
        <v>-234.75</v>
      </c>
      <c r="G8985" s="7" t="n">
        <v>-4.59999990463257</v>
      </c>
    </row>
    <row r="8986" spans="1:9">
      <c r="A8986" t="s">
        <v>4</v>
      </c>
      <c r="B8986" s="4" t="s">
        <v>5</v>
      </c>
      <c r="C8986" s="4" t="s">
        <v>10</v>
      </c>
      <c r="D8986" s="4" t="s">
        <v>22</v>
      </c>
      <c r="E8986" s="4" t="s">
        <v>22</v>
      </c>
      <c r="F8986" s="4" t="s">
        <v>22</v>
      </c>
      <c r="G8986" s="4" t="s">
        <v>22</v>
      </c>
    </row>
    <row r="8987" spans="1:9">
      <c r="A8987" t="n">
        <v>75872</v>
      </c>
      <c r="B8987" s="43" t="n">
        <v>46</v>
      </c>
      <c r="C8987" s="7" t="n">
        <v>61490</v>
      </c>
      <c r="D8987" s="7" t="n">
        <v>91.1500015258789</v>
      </c>
      <c r="E8987" s="7" t="n">
        <v>36.060001373291</v>
      </c>
      <c r="F8987" s="7" t="n">
        <v>-235.149993896484</v>
      </c>
      <c r="G8987" s="7" t="n">
        <v>-53.0999984741211</v>
      </c>
    </row>
    <row r="8988" spans="1:9">
      <c r="A8988" t="s">
        <v>4</v>
      </c>
      <c r="B8988" s="4" t="s">
        <v>5</v>
      </c>
      <c r="C8988" s="4" t="s">
        <v>10</v>
      </c>
      <c r="D8988" s="4" t="s">
        <v>22</v>
      </c>
      <c r="E8988" s="4" t="s">
        <v>22</v>
      </c>
      <c r="F8988" s="4" t="s">
        <v>22</v>
      </c>
      <c r="G8988" s="4" t="s">
        <v>22</v>
      </c>
    </row>
    <row r="8989" spans="1:9">
      <c r="A8989" t="n">
        <v>75891</v>
      </c>
      <c r="B8989" s="43" t="n">
        <v>46</v>
      </c>
      <c r="C8989" s="7" t="n">
        <v>61488</v>
      </c>
      <c r="D8989" s="7" t="n">
        <v>90.3000030517578</v>
      </c>
      <c r="E8989" s="7" t="n">
        <v>36.060001373291</v>
      </c>
      <c r="F8989" s="7" t="n">
        <v>-235.699996948242</v>
      </c>
      <c r="G8989" s="7" t="n">
        <v>-31.5</v>
      </c>
    </row>
    <row r="8990" spans="1:9">
      <c r="A8990" t="s">
        <v>4</v>
      </c>
      <c r="B8990" s="4" t="s">
        <v>5</v>
      </c>
      <c r="C8990" s="4" t="s">
        <v>10</v>
      </c>
      <c r="D8990" s="4" t="s">
        <v>22</v>
      </c>
      <c r="E8990" s="4" t="s">
        <v>22</v>
      </c>
      <c r="F8990" s="4" t="s">
        <v>22</v>
      </c>
      <c r="G8990" s="4" t="s">
        <v>22</v>
      </c>
    </row>
    <row r="8991" spans="1:9">
      <c r="A8991" t="n">
        <v>75910</v>
      </c>
      <c r="B8991" s="43" t="n">
        <v>46</v>
      </c>
      <c r="C8991" s="7" t="n">
        <v>8</v>
      </c>
      <c r="D8991" s="7" t="n">
        <v>87.4499969482422</v>
      </c>
      <c r="E8991" s="7" t="n">
        <v>36.060001373291</v>
      </c>
      <c r="F8991" s="7" t="n">
        <v>-234.5</v>
      </c>
      <c r="G8991" s="7" t="n">
        <v>56.2999992370605</v>
      </c>
    </row>
    <row r="8992" spans="1:9">
      <c r="A8992" t="s">
        <v>4</v>
      </c>
      <c r="B8992" s="4" t="s">
        <v>5</v>
      </c>
      <c r="C8992" s="4" t="s">
        <v>10</v>
      </c>
      <c r="D8992" s="4" t="s">
        <v>22</v>
      </c>
      <c r="E8992" s="4" t="s">
        <v>22</v>
      </c>
      <c r="F8992" s="4" t="s">
        <v>22</v>
      </c>
      <c r="G8992" s="4" t="s">
        <v>22</v>
      </c>
    </row>
    <row r="8993" spans="1:9">
      <c r="A8993" t="n">
        <v>75929</v>
      </c>
      <c r="B8993" s="43" t="n">
        <v>46</v>
      </c>
      <c r="C8993" s="7" t="n">
        <v>1</v>
      </c>
      <c r="D8993" s="7" t="n">
        <v>88.3499984741211</v>
      </c>
      <c r="E8993" s="7" t="n">
        <v>36.060001373291</v>
      </c>
      <c r="F8993" s="7" t="n">
        <v>-235.199996948242</v>
      </c>
      <c r="G8993" s="7" t="n">
        <v>19.3999996185303</v>
      </c>
    </row>
    <row r="8994" spans="1:9">
      <c r="A8994" t="s">
        <v>4</v>
      </c>
      <c r="B8994" s="4" t="s">
        <v>5</v>
      </c>
      <c r="C8994" s="4" t="s">
        <v>10</v>
      </c>
      <c r="D8994" s="4" t="s">
        <v>22</v>
      </c>
      <c r="E8994" s="4" t="s">
        <v>22</v>
      </c>
      <c r="F8994" s="4" t="s">
        <v>22</v>
      </c>
      <c r="G8994" s="4" t="s">
        <v>22</v>
      </c>
    </row>
    <row r="8995" spans="1:9">
      <c r="A8995" t="n">
        <v>75948</v>
      </c>
      <c r="B8995" s="43" t="n">
        <v>46</v>
      </c>
      <c r="C8995" s="7" t="n">
        <v>9</v>
      </c>
      <c r="D8995" s="7" t="n">
        <v>90.4000015258789</v>
      </c>
      <c r="E8995" s="7" t="n">
        <v>36.060001373291</v>
      </c>
      <c r="F8995" s="7" t="n">
        <v>-234.25</v>
      </c>
      <c r="G8995" s="7" t="n">
        <v>-62.7000007629395</v>
      </c>
    </row>
    <row r="8996" spans="1:9">
      <c r="A8996" t="s">
        <v>4</v>
      </c>
      <c r="B8996" s="4" t="s">
        <v>5</v>
      </c>
      <c r="C8996" s="4" t="s">
        <v>10</v>
      </c>
      <c r="D8996" s="4" t="s">
        <v>22</v>
      </c>
      <c r="E8996" s="4" t="s">
        <v>22</v>
      </c>
      <c r="F8996" s="4" t="s">
        <v>22</v>
      </c>
      <c r="G8996" s="4" t="s">
        <v>22</v>
      </c>
    </row>
    <row r="8997" spans="1:9">
      <c r="A8997" t="n">
        <v>75967</v>
      </c>
      <c r="B8997" s="43" t="n">
        <v>46</v>
      </c>
      <c r="C8997" s="7" t="n">
        <v>7032</v>
      </c>
      <c r="D8997" s="7" t="n">
        <v>88.5500030517578</v>
      </c>
      <c r="E8997" s="7" t="n">
        <v>36.060001373291</v>
      </c>
      <c r="F8997" s="7" t="n">
        <v>-234.300003051758</v>
      </c>
      <c r="G8997" s="7" t="n">
        <v>26.6000003814697</v>
      </c>
    </row>
    <row r="8998" spans="1:9">
      <c r="A8998" t="s">
        <v>4</v>
      </c>
      <c r="B8998" s="4" t="s">
        <v>5</v>
      </c>
      <c r="C8998" s="4" t="s">
        <v>10</v>
      </c>
      <c r="D8998" s="4" t="s">
        <v>22</v>
      </c>
      <c r="E8998" s="4" t="s">
        <v>22</v>
      </c>
      <c r="F8998" s="4" t="s">
        <v>22</v>
      </c>
      <c r="G8998" s="4" t="s">
        <v>22</v>
      </c>
    </row>
    <row r="8999" spans="1:9">
      <c r="A8999" t="n">
        <v>75986</v>
      </c>
      <c r="B8999" s="43" t="n">
        <v>46</v>
      </c>
      <c r="C8999" s="7" t="n">
        <v>14</v>
      </c>
      <c r="D8999" s="7" t="n">
        <v>89.25</v>
      </c>
      <c r="E8999" s="7" t="n">
        <v>36.060001373291</v>
      </c>
      <c r="F8999" s="7" t="n">
        <v>-236.199996948242</v>
      </c>
      <c r="G8999" s="7" t="n">
        <v>-6.30000019073486</v>
      </c>
    </row>
    <row r="9000" spans="1:9">
      <c r="A9000" t="s">
        <v>4</v>
      </c>
      <c r="B9000" s="4" t="s">
        <v>5</v>
      </c>
      <c r="C9000" s="4" t="s">
        <v>10</v>
      </c>
      <c r="D9000" s="4" t="s">
        <v>22</v>
      </c>
      <c r="E9000" s="4" t="s">
        <v>22</v>
      </c>
      <c r="F9000" s="4" t="s">
        <v>22</v>
      </c>
      <c r="G9000" s="4" t="s">
        <v>22</v>
      </c>
    </row>
    <row r="9001" spans="1:9">
      <c r="A9001" t="n">
        <v>76005</v>
      </c>
      <c r="B9001" s="43" t="n">
        <v>46</v>
      </c>
      <c r="C9001" s="7" t="n">
        <v>7033</v>
      </c>
      <c r="D9001" s="7" t="n">
        <v>89</v>
      </c>
      <c r="E9001" s="7" t="n">
        <v>36.060001373291</v>
      </c>
      <c r="F9001" s="7" t="n">
        <v>-238</v>
      </c>
      <c r="G9001" s="7" t="n">
        <v>0</v>
      </c>
    </row>
    <row r="9002" spans="1:9">
      <c r="A9002" t="s">
        <v>4</v>
      </c>
      <c r="B9002" s="4" t="s">
        <v>5</v>
      </c>
      <c r="C9002" s="4" t="s">
        <v>10</v>
      </c>
      <c r="D9002" s="4" t="s">
        <v>10</v>
      </c>
      <c r="E9002" s="4" t="s">
        <v>10</v>
      </c>
    </row>
    <row r="9003" spans="1:9">
      <c r="A9003" t="n">
        <v>76024</v>
      </c>
      <c r="B9003" s="58" t="n">
        <v>61</v>
      </c>
      <c r="C9003" s="7" t="n">
        <v>0</v>
      </c>
      <c r="D9003" s="7" t="n">
        <v>65533</v>
      </c>
      <c r="E9003" s="7" t="n">
        <v>0</v>
      </c>
    </row>
    <row r="9004" spans="1:9">
      <c r="A9004" t="s">
        <v>4</v>
      </c>
      <c r="B9004" s="4" t="s">
        <v>5</v>
      </c>
      <c r="C9004" s="4" t="s">
        <v>10</v>
      </c>
      <c r="D9004" s="4" t="s">
        <v>10</v>
      </c>
      <c r="E9004" s="4" t="s">
        <v>10</v>
      </c>
    </row>
    <row r="9005" spans="1:9">
      <c r="A9005" t="n">
        <v>76031</v>
      </c>
      <c r="B9005" s="58" t="n">
        <v>61</v>
      </c>
      <c r="C9005" s="7" t="n">
        <v>61489</v>
      </c>
      <c r="D9005" s="7" t="n">
        <v>0</v>
      </c>
      <c r="E9005" s="7" t="n">
        <v>0</v>
      </c>
    </row>
    <row r="9006" spans="1:9">
      <c r="A9006" t="s">
        <v>4</v>
      </c>
      <c r="B9006" s="4" t="s">
        <v>5</v>
      </c>
      <c r="C9006" s="4" t="s">
        <v>10</v>
      </c>
      <c r="D9006" s="4" t="s">
        <v>10</v>
      </c>
      <c r="E9006" s="4" t="s">
        <v>10</v>
      </c>
    </row>
    <row r="9007" spans="1:9">
      <c r="A9007" t="n">
        <v>76038</v>
      </c>
      <c r="B9007" s="58" t="n">
        <v>61</v>
      </c>
      <c r="C9007" s="7" t="n">
        <v>61490</v>
      </c>
      <c r="D9007" s="7" t="n">
        <v>0</v>
      </c>
      <c r="E9007" s="7" t="n">
        <v>0</v>
      </c>
    </row>
    <row r="9008" spans="1:9">
      <c r="A9008" t="s">
        <v>4</v>
      </c>
      <c r="B9008" s="4" t="s">
        <v>5</v>
      </c>
      <c r="C9008" s="4" t="s">
        <v>10</v>
      </c>
      <c r="D9008" s="4" t="s">
        <v>10</v>
      </c>
      <c r="E9008" s="4" t="s">
        <v>10</v>
      </c>
    </row>
    <row r="9009" spans="1:7">
      <c r="A9009" t="n">
        <v>76045</v>
      </c>
      <c r="B9009" s="58" t="n">
        <v>61</v>
      </c>
      <c r="C9009" s="7" t="n">
        <v>14</v>
      </c>
      <c r="D9009" s="7" t="n">
        <v>0</v>
      </c>
      <c r="E9009" s="7" t="n">
        <v>0</v>
      </c>
    </row>
    <row r="9010" spans="1:7">
      <c r="A9010" t="s">
        <v>4</v>
      </c>
      <c r="B9010" s="4" t="s">
        <v>5</v>
      </c>
      <c r="C9010" s="4" t="s">
        <v>10</v>
      </c>
      <c r="D9010" s="4" t="s">
        <v>10</v>
      </c>
      <c r="E9010" s="4" t="s">
        <v>10</v>
      </c>
    </row>
    <row r="9011" spans="1:7">
      <c r="A9011" t="n">
        <v>76052</v>
      </c>
      <c r="B9011" s="58" t="n">
        <v>61</v>
      </c>
      <c r="C9011" s="7" t="n">
        <v>1</v>
      </c>
      <c r="D9011" s="7" t="n">
        <v>0</v>
      </c>
      <c r="E9011" s="7" t="n">
        <v>0</v>
      </c>
    </row>
    <row r="9012" spans="1:7">
      <c r="A9012" t="s">
        <v>4</v>
      </c>
      <c r="B9012" s="4" t="s">
        <v>5</v>
      </c>
      <c r="C9012" s="4" t="s">
        <v>10</v>
      </c>
      <c r="D9012" s="4" t="s">
        <v>10</v>
      </c>
      <c r="E9012" s="4" t="s">
        <v>10</v>
      </c>
    </row>
    <row r="9013" spans="1:7">
      <c r="A9013" t="n">
        <v>76059</v>
      </c>
      <c r="B9013" s="58" t="n">
        <v>61</v>
      </c>
      <c r="C9013" s="7" t="n">
        <v>9</v>
      </c>
      <c r="D9013" s="7" t="n">
        <v>0</v>
      </c>
      <c r="E9013" s="7" t="n">
        <v>0</v>
      </c>
    </row>
    <row r="9014" spans="1:7">
      <c r="A9014" t="s">
        <v>4</v>
      </c>
      <c r="B9014" s="4" t="s">
        <v>5</v>
      </c>
      <c r="C9014" s="4" t="s">
        <v>10</v>
      </c>
      <c r="D9014" s="4" t="s">
        <v>10</v>
      </c>
      <c r="E9014" s="4" t="s">
        <v>10</v>
      </c>
    </row>
    <row r="9015" spans="1:7">
      <c r="A9015" t="n">
        <v>76066</v>
      </c>
      <c r="B9015" s="58" t="n">
        <v>61</v>
      </c>
      <c r="C9015" s="7" t="n">
        <v>8</v>
      </c>
      <c r="D9015" s="7" t="n">
        <v>0</v>
      </c>
      <c r="E9015" s="7" t="n">
        <v>0</v>
      </c>
    </row>
    <row r="9016" spans="1:7">
      <c r="A9016" t="s">
        <v>4</v>
      </c>
      <c r="B9016" s="4" t="s">
        <v>5</v>
      </c>
      <c r="C9016" s="4" t="s">
        <v>10</v>
      </c>
      <c r="D9016" s="4" t="s">
        <v>10</v>
      </c>
      <c r="E9016" s="4" t="s">
        <v>10</v>
      </c>
    </row>
    <row r="9017" spans="1:7">
      <c r="A9017" t="n">
        <v>76073</v>
      </c>
      <c r="B9017" s="58" t="n">
        <v>61</v>
      </c>
      <c r="C9017" s="7" t="n">
        <v>7032</v>
      </c>
      <c r="D9017" s="7" t="n">
        <v>0</v>
      </c>
      <c r="E9017" s="7" t="n">
        <v>0</v>
      </c>
    </row>
    <row r="9018" spans="1:7">
      <c r="A9018" t="s">
        <v>4</v>
      </c>
      <c r="B9018" s="4" t="s">
        <v>5</v>
      </c>
      <c r="C9018" s="4" t="s">
        <v>10</v>
      </c>
      <c r="D9018" s="4" t="s">
        <v>10</v>
      </c>
      <c r="E9018" s="4" t="s">
        <v>10</v>
      </c>
    </row>
    <row r="9019" spans="1:7">
      <c r="A9019" t="n">
        <v>76080</v>
      </c>
      <c r="B9019" s="58" t="n">
        <v>61</v>
      </c>
      <c r="C9019" s="7" t="n">
        <v>61488</v>
      </c>
      <c r="D9019" s="7" t="n">
        <v>0</v>
      </c>
      <c r="E9019" s="7" t="n">
        <v>0</v>
      </c>
    </row>
    <row r="9020" spans="1:7">
      <c r="A9020" t="s">
        <v>4</v>
      </c>
      <c r="B9020" s="4" t="s">
        <v>5</v>
      </c>
      <c r="C9020" s="4" t="s">
        <v>13</v>
      </c>
      <c r="D9020" s="4" t="s">
        <v>10</v>
      </c>
    </row>
    <row r="9021" spans="1:7">
      <c r="A9021" t="n">
        <v>76087</v>
      </c>
      <c r="B9021" s="34" t="n">
        <v>58</v>
      </c>
      <c r="C9021" s="7" t="n">
        <v>255</v>
      </c>
      <c r="D9021" s="7" t="n">
        <v>0</v>
      </c>
    </row>
    <row r="9022" spans="1:7">
      <c r="A9022" t="s">
        <v>4</v>
      </c>
      <c r="B9022" s="4" t="s">
        <v>5</v>
      </c>
      <c r="C9022" s="4" t="s">
        <v>13</v>
      </c>
      <c r="D9022" s="17" t="s">
        <v>24</v>
      </c>
      <c r="E9022" s="4" t="s">
        <v>5</v>
      </c>
      <c r="F9022" s="4" t="s">
        <v>13</v>
      </c>
      <c r="G9022" s="4" t="s">
        <v>10</v>
      </c>
      <c r="H9022" s="17" t="s">
        <v>25</v>
      </c>
      <c r="I9022" s="4" t="s">
        <v>13</v>
      </c>
      <c r="J9022" s="4" t="s">
        <v>26</v>
      </c>
    </row>
    <row r="9023" spans="1:7">
      <c r="A9023" t="n">
        <v>76091</v>
      </c>
      <c r="B9023" s="16" t="n">
        <v>5</v>
      </c>
      <c r="C9023" s="7" t="n">
        <v>28</v>
      </c>
      <c r="D9023" s="17" t="s">
        <v>3</v>
      </c>
      <c r="E9023" s="40" t="n">
        <v>64</v>
      </c>
      <c r="F9023" s="7" t="n">
        <v>5</v>
      </c>
      <c r="G9023" s="7" t="n">
        <v>16</v>
      </c>
      <c r="H9023" s="17" t="s">
        <v>3</v>
      </c>
      <c r="I9023" s="7" t="n">
        <v>1</v>
      </c>
      <c r="J9023" s="19" t="n">
        <f t="normal" ca="1">A9051</f>
        <v>0</v>
      </c>
    </row>
    <row r="9024" spans="1:7">
      <c r="A9024" t="s">
        <v>4</v>
      </c>
      <c r="B9024" s="4" t="s">
        <v>5</v>
      </c>
      <c r="C9024" s="4" t="s">
        <v>10</v>
      </c>
      <c r="D9024" s="4" t="s">
        <v>13</v>
      </c>
      <c r="E9024" s="4" t="s">
        <v>6</v>
      </c>
      <c r="F9024" s="4" t="s">
        <v>22</v>
      </c>
      <c r="G9024" s="4" t="s">
        <v>22</v>
      </c>
      <c r="H9024" s="4" t="s">
        <v>22</v>
      </c>
    </row>
    <row r="9025" spans="1:10">
      <c r="A9025" t="n">
        <v>76102</v>
      </c>
      <c r="B9025" s="47" t="n">
        <v>48</v>
      </c>
      <c r="C9025" s="7" t="n">
        <v>16</v>
      </c>
      <c r="D9025" s="7" t="n">
        <v>0</v>
      </c>
      <c r="E9025" s="7" t="s">
        <v>188</v>
      </c>
      <c r="F9025" s="7" t="n">
        <v>-1</v>
      </c>
      <c r="G9025" s="7" t="n">
        <v>1</v>
      </c>
      <c r="H9025" s="7" t="n">
        <v>0</v>
      </c>
    </row>
    <row r="9026" spans="1:10">
      <c r="A9026" t="s">
        <v>4</v>
      </c>
      <c r="B9026" s="4" t="s">
        <v>5</v>
      </c>
      <c r="C9026" s="4" t="s">
        <v>10</v>
      </c>
    </row>
    <row r="9027" spans="1:10">
      <c r="A9027" t="n">
        <v>76130</v>
      </c>
      <c r="B9027" s="30" t="n">
        <v>16</v>
      </c>
      <c r="C9027" s="7" t="n">
        <v>500</v>
      </c>
    </row>
    <row r="9028" spans="1:10">
      <c r="A9028" t="s">
        <v>4</v>
      </c>
      <c r="B9028" s="4" t="s">
        <v>5</v>
      </c>
      <c r="C9028" s="4" t="s">
        <v>13</v>
      </c>
      <c r="D9028" s="4" t="s">
        <v>10</v>
      </c>
      <c r="E9028" s="4" t="s">
        <v>6</v>
      </c>
    </row>
    <row r="9029" spans="1:10">
      <c r="A9029" t="n">
        <v>76133</v>
      </c>
      <c r="B9029" s="36" t="n">
        <v>51</v>
      </c>
      <c r="C9029" s="7" t="n">
        <v>4</v>
      </c>
      <c r="D9029" s="7" t="n">
        <v>16</v>
      </c>
      <c r="E9029" s="7" t="s">
        <v>113</v>
      </c>
    </row>
    <row r="9030" spans="1:10">
      <c r="A9030" t="s">
        <v>4</v>
      </c>
      <c r="B9030" s="4" t="s">
        <v>5</v>
      </c>
      <c r="C9030" s="4" t="s">
        <v>10</v>
      </c>
    </row>
    <row r="9031" spans="1:10">
      <c r="A9031" t="n">
        <v>76147</v>
      </c>
      <c r="B9031" s="30" t="n">
        <v>16</v>
      </c>
      <c r="C9031" s="7" t="n">
        <v>0</v>
      </c>
    </row>
    <row r="9032" spans="1:10">
      <c r="A9032" t="s">
        <v>4</v>
      </c>
      <c r="B9032" s="4" t="s">
        <v>5</v>
      </c>
      <c r="C9032" s="4" t="s">
        <v>10</v>
      </c>
      <c r="D9032" s="4" t="s">
        <v>37</v>
      </c>
      <c r="E9032" s="4" t="s">
        <v>13</v>
      </c>
      <c r="F9032" s="4" t="s">
        <v>13</v>
      </c>
      <c r="G9032" s="4" t="s">
        <v>37</v>
      </c>
      <c r="H9032" s="4" t="s">
        <v>13</v>
      </c>
      <c r="I9032" s="4" t="s">
        <v>13</v>
      </c>
    </row>
    <row r="9033" spans="1:10">
      <c r="A9033" t="n">
        <v>76150</v>
      </c>
      <c r="B9033" s="37" t="n">
        <v>26</v>
      </c>
      <c r="C9033" s="7" t="n">
        <v>16</v>
      </c>
      <c r="D9033" s="7" t="s">
        <v>663</v>
      </c>
      <c r="E9033" s="7" t="n">
        <v>2</v>
      </c>
      <c r="F9033" s="7" t="n">
        <v>3</v>
      </c>
      <c r="G9033" s="7" t="s">
        <v>664</v>
      </c>
      <c r="H9033" s="7" t="n">
        <v>2</v>
      </c>
      <c r="I9033" s="7" t="n">
        <v>0</v>
      </c>
    </row>
    <row r="9034" spans="1:10">
      <c r="A9034" t="s">
        <v>4</v>
      </c>
      <c r="B9034" s="4" t="s">
        <v>5</v>
      </c>
    </row>
    <row r="9035" spans="1:10">
      <c r="A9035" t="n">
        <v>76285</v>
      </c>
      <c r="B9035" s="28" t="n">
        <v>28</v>
      </c>
    </row>
    <row r="9036" spans="1:10">
      <c r="A9036" t="s">
        <v>4</v>
      </c>
      <c r="B9036" s="4" t="s">
        <v>5</v>
      </c>
      <c r="C9036" s="4" t="s">
        <v>10</v>
      </c>
      <c r="D9036" s="4" t="s">
        <v>13</v>
      </c>
      <c r="E9036" s="4" t="s">
        <v>6</v>
      </c>
      <c r="F9036" s="4" t="s">
        <v>22</v>
      </c>
      <c r="G9036" s="4" t="s">
        <v>22</v>
      </c>
      <c r="H9036" s="4" t="s">
        <v>22</v>
      </c>
    </row>
    <row r="9037" spans="1:10">
      <c r="A9037" t="n">
        <v>76286</v>
      </c>
      <c r="B9037" s="47" t="n">
        <v>48</v>
      </c>
      <c r="C9037" s="7" t="n">
        <v>9</v>
      </c>
      <c r="D9037" s="7" t="n">
        <v>0</v>
      </c>
      <c r="E9037" s="7" t="s">
        <v>385</v>
      </c>
      <c r="F9037" s="7" t="n">
        <v>-1</v>
      </c>
      <c r="G9037" s="7" t="n">
        <v>1</v>
      </c>
      <c r="H9037" s="7" t="n">
        <v>0</v>
      </c>
    </row>
    <row r="9038" spans="1:10">
      <c r="A9038" t="s">
        <v>4</v>
      </c>
      <c r="B9038" s="4" t="s">
        <v>5</v>
      </c>
      <c r="C9038" s="4" t="s">
        <v>10</v>
      </c>
    </row>
    <row r="9039" spans="1:10">
      <c r="A9039" t="n">
        <v>76316</v>
      </c>
      <c r="B9039" s="30" t="n">
        <v>16</v>
      </c>
      <c r="C9039" s="7" t="n">
        <v>500</v>
      </c>
    </row>
    <row r="9040" spans="1:10">
      <c r="A9040" t="s">
        <v>4</v>
      </c>
      <c r="B9040" s="4" t="s">
        <v>5</v>
      </c>
      <c r="C9040" s="4" t="s">
        <v>13</v>
      </c>
      <c r="D9040" s="4" t="s">
        <v>10</v>
      </c>
      <c r="E9040" s="4" t="s">
        <v>6</v>
      </c>
    </row>
    <row r="9041" spans="1:9">
      <c r="A9041" t="n">
        <v>76319</v>
      </c>
      <c r="B9041" s="36" t="n">
        <v>51</v>
      </c>
      <c r="C9041" s="7" t="n">
        <v>4</v>
      </c>
      <c r="D9041" s="7" t="n">
        <v>9</v>
      </c>
      <c r="E9041" s="7" t="s">
        <v>304</v>
      </c>
    </row>
    <row r="9042" spans="1:9">
      <c r="A9042" t="s">
        <v>4</v>
      </c>
      <c r="B9042" s="4" t="s">
        <v>5</v>
      </c>
      <c r="C9042" s="4" t="s">
        <v>10</v>
      </c>
    </row>
    <row r="9043" spans="1:9">
      <c r="A9043" t="n">
        <v>76333</v>
      </c>
      <c r="B9043" s="30" t="n">
        <v>16</v>
      </c>
      <c r="C9043" s="7" t="n">
        <v>0</v>
      </c>
    </row>
    <row r="9044" spans="1:9">
      <c r="A9044" t="s">
        <v>4</v>
      </c>
      <c r="B9044" s="4" t="s">
        <v>5</v>
      </c>
      <c r="C9044" s="4" t="s">
        <v>10</v>
      </c>
      <c r="D9044" s="4" t="s">
        <v>37</v>
      </c>
      <c r="E9044" s="4" t="s">
        <v>13</v>
      </c>
      <c r="F9044" s="4" t="s">
        <v>13</v>
      </c>
    </row>
    <row r="9045" spans="1:9">
      <c r="A9045" t="n">
        <v>76336</v>
      </c>
      <c r="B9045" s="37" t="n">
        <v>26</v>
      </c>
      <c r="C9045" s="7" t="n">
        <v>9</v>
      </c>
      <c r="D9045" s="7" t="s">
        <v>665</v>
      </c>
      <c r="E9045" s="7" t="n">
        <v>2</v>
      </c>
      <c r="F9045" s="7" t="n">
        <v>0</v>
      </c>
    </row>
    <row r="9046" spans="1:9">
      <c r="A9046" t="s">
        <v>4</v>
      </c>
      <c r="B9046" s="4" t="s">
        <v>5</v>
      </c>
    </row>
    <row r="9047" spans="1:9">
      <c r="A9047" t="n">
        <v>76378</v>
      </c>
      <c r="B9047" s="28" t="n">
        <v>28</v>
      </c>
    </row>
    <row r="9048" spans="1:9">
      <c r="A9048" t="s">
        <v>4</v>
      </c>
      <c r="B9048" s="4" t="s">
        <v>5</v>
      </c>
      <c r="C9048" s="4" t="s">
        <v>26</v>
      </c>
    </row>
    <row r="9049" spans="1:9">
      <c r="A9049" t="n">
        <v>76379</v>
      </c>
      <c r="B9049" s="23" t="n">
        <v>3</v>
      </c>
      <c r="C9049" s="19" t="n">
        <f t="normal" ca="1">A9077</f>
        <v>0</v>
      </c>
    </row>
    <row r="9050" spans="1:9">
      <c r="A9050" t="s">
        <v>4</v>
      </c>
      <c r="B9050" s="4" t="s">
        <v>5</v>
      </c>
      <c r="C9050" s="4" t="s">
        <v>13</v>
      </c>
      <c r="D9050" s="17" t="s">
        <v>24</v>
      </c>
      <c r="E9050" s="4" t="s">
        <v>5</v>
      </c>
      <c r="F9050" s="4" t="s">
        <v>13</v>
      </c>
      <c r="G9050" s="4" t="s">
        <v>10</v>
      </c>
      <c r="H9050" s="17" t="s">
        <v>25</v>
      </c>
      <c r="I9050" s="4" t="s">
        <v>13</v>
      </c>
      <c r="J9050" s="4" t="s">
        <v>26</v>
      </c>
    </row>
    <row r="9051" spans="1:9">
      <c r="A9051" t="n">
        <v>76384</v>
      </c>
      <c r="B9051" s="16" t="n">
        <v>5</v>
      </c>
      <c r="C9051" s="7" t="n">
        <v>28</v>
      </c>
      <c r="D9051" s="17" t="s">
        <v>3</v>
      </c>
      <c r="E9051" s="40" t="n">
        <v>64</v>
      </c>
      <c r="F9051" s="7" t="n">
        <v>5</v>
      </c>
      <c r="G9051" s="7" t="n">
        <v>15</v>
      </c>
      <c r="H9051" s="17" t="s">
        <v>3</v>
      </c>
      <c r="I9051" s="7" t="n">
        <v>1</v>
      </c>
      <c r="J9051" s="19" t="n">
        <f t="normal" ca="1">A9077</f>
        <v>0</v>
      </c>
    </row>
    <row r="9052" spans="1:9">
      <c r="A9052" t="s">
        <v>4</v>
      </c>
      <c r="B9052" s="4" t="s">
        <v>5</v>
      </c>
      <c r="C9052" s="4" t="s">
        <v>10</v>
      </c>
      <c r="D9052" s="4" t="s">
        <v>13</v>
      </c>
      <c r="E9052" s="4" t="s">
        <v>6</v>
      </c>
      <c r="F9052" s="4" t="s">
        <v>22</v>
      </c>
      <c r="G9052" s="4" t="s">
        <v>22</v>
      </c>
      <c r="H9052" s="4" t="s">
        <v>22</v>
      </c>
    </row>
    <row r="9053" spans="1:9">
      <c r="A9053" t="n">
        <v>76395</v>
      </c>
      <c r="B9053" s="47" t="n">
        <v>48</v>
      </c>
      <c r="C9053" s="7" t="n">
        <v>15</v>
      </c>
      <c r="D9053" s="7" t="n">
        <v>0</v>
      </c>
      <c r="E9053" s="7" t="s">
        <v>188</v>
      </c>
      <c r="F9053" s="7" t="n">
        <v>-1</v>
      </c>
      <c r="G9053" s="7" t="n">
        <v>1</v>
      </c>
      <c r="H9053" s="7" t="n">
        <v>0</v>
      </c>
    </row>
    <row r="9054" spans="1:9">
      <c r="A9054" t="s">
        <v>4</v>
      </c>
      <c r="B9054" s="4" t="s">
        <v>5</v>
      </c>
      <c r="C9054" s="4" t="s">
        <v>10</v>
      </c>
    </row>
    <row r="9055" spans="1:9">
      <c r="A9055" t="n">
        <v>76423</v>
      </c>
      <c r="B9055" s="30" t="n">
        <v>16</v>
      </c>
      <c r="C9055" s="7" t="n">
        <v>500</v>
      </c>
    </row>
    <row r="9056" spans="1:9">
      <c r="A9056" t="s">
        <v>4</v>
      </c>
      <c r="B9056" s="4" t="s">
        <v>5</v>
      </c>
      <c r="C9056" s="4" t="s">
        <v>13</v>
      </c>
      <c r="D9056" s="4" t="s">
        <v>10</v>
      </c>
      <c r="E9056" s="4" t="s">
        <v>6</v>
      </c>
    </row>
    <row r="9057" spans="1:10">
      <c r="A9057" t="n">
        <v>76426</v>
      </c>
      <c r="B9057" s="36" t="n">
        <v>51</v>
      </c>
      <c r="C9057" s="7" t="n">
        <v>4</v>
      </c>
      <c r="D9057" s="7" t="n">
        <v>15</v>
      </c>
      <c r="E9057" s="7" t="s">
        <v>666</v>
      </c>
    </row>
    <row r="9058" spans="1:10">
      <c r="A9058" t="s">
        <v>4</v>
      </c>
      <c r="B9058" s="4" t="s">
        <v>5</v>
      </c>
      <c r="C9058" s="4" t="s">
        <v>10</v>
      </c>
    </row>
    <row r="9059" spans="1:10">
      <c r="A9059" t="n">
        <v>76440</v>
      </c>
      <c r="B9059" s="30" t="n">
        <v>16</v>
      </c>
      <c r="C9059" s="7" t="n">
        <v>0</v>
      </c>
    </row>
    <row r="9060" spans="1:10">
      <c r="A9060" t="s">
        <v>4</v>
      </c>
      <c r="B9060" s="4" t="s">
        <v>5</v>
      </c>
      <c r="C9060" s="4" t="s">
        <v>10</v>
      </c>
      <c r="D9060" s="4" t="s">
        <v>37</v>
      </c>
      <c r="E9060" s="4" t="s">
        <v>13</v>
      </c>
      <c r="F9060" s="4" t="s">
        <v>13</v>
      </c>
      <c r="G9060" s="4" t="s">
        <v>37</v>
      </c>
      <c r="H9060" s="4" t="s">
        <v>13</v>
      </c>
      <c r="I9060" s="4" t="s">
        <v>13</v>
      </c>
    </row>
    <row r="9061" spans="1:10">
      <c r="A9061" t="n">
        <v>76443</v>
      </c>
      <c r="B9061" s="37" t="n">
        <v>26</v>
      </c>
      <c r="C9061" s="7" t="n">
        <v>15</v>
      </c>
      <c r="D9061" s="7" t="s">
        <v>667</v>
      </c>
      <c r="E9061" s="7" t="n">
        <v>2</v>
      </c>
      <c r="F9061" s="7" t="n">
        <v>3</v>
      </c>
      <c r="G9061" s="7" t="s">
        <v>668</v>
      </c>
      <c r="H9061" s="7" t="n">
        <v>2</v>
      </c>
      <c r="I9061" s="7" t="n">
        <v>0</v>
      </c>
    </row>
    <row r="9062" spans="1:10">
      <c r="A9062" t="s">
        <v>4</v>
      </c>
      <c r="B9062" s="4" t="s">
        <v>5</v>
      </c>
    </row>
    <row r="9063" spans="1:10">
      <c r="A9063" t="n">
        <v>76553</v>
      </c>
      <c r="B9063" s="28" t="n">
        <v>28</v>
      </c>
    </row>
    <row r="9064" spans="1:10">
      <c r="A9064" t="s">
        <v>4</v>
      </c>
      <c r="B9064" s="4" t="s">
        <v>5</v>
      </c>
      <c r="C9064" s="4" t="s">
        <v>10</v>
      </c>
      <c r="D9064" s="4" t="s">
        <v>13</v>
      </c>
      <c r="E9064" s="4" t="s">
        <v>6</v>
      </c>
      <c r="F9064" s="4" t="s">
        <v>22</v>
      </c>
      <c r="G9064" s="4" t="s">
        <v>22</v>
      </c>
      <c r="H9064" s="4" t="s">
        <v>22</v>
      </c>
    </row>
    <row r="9065" spans="1:10">
      <c r="A9065" t="n">
        <v>76554</v>
      </c>
      <c r="B9065" s="47" t="n">
        <v>48</v>
      </c>
      <c r="C9065" s="7" t="n">
        <v>9</v>
      </c>
      <c r="D9065" s="7" t="n">
        <v>0</v>
      </c>
      <c r="E9065" s="7" t="s">
        <v>385</v>
      </c>
      <c r="F9065" s="7" t="n">
        <v>-1</v>
      </c>
      <c r="G9065" s="7" t="n">
        <v>1</v>
      </c>
      <c r="H9065" s="7" t="n">
        <v>0</v>
      </c>
    </row>
    <row r="9066" spans="1:10">
      <c r="A9066" t="s">
        <v>4</v>
      </c>
      <c r="B9066" s="4" t="s">
        <v>5</v>
      </c>
      <c r="C9066" s="4" t="s">
        <v>10</v>
      </c>
    </row>
    <row r="9067" spans="1:10">
      <c r="A9067" t="n">
        <v>76584</v>
      </c>
      <c r="B9067" s="30" t="n">
        <v>16</v>
      </c>
      <c r="C9067" s="7" t="n">
        <v>500</v>
      </c>
    </row>
    <row r="9068" spans="1:10">
      <c r="A9068" t="s">
        <v>4</v>
      </c>
      <c r="B9068" s="4" t="s">
        <v>5</v>
      </c>
      <c r="C9068" s="4" t="s">
        <v>13</v>
      </c>
      <c r="D9068" s="4" t="s">
        <v>10</v>
      </c>
      <c r="E9068" s="4" t="s">
        <v>6</v>
      </c>
    </row>
    <row r="9069" spans="1:10">
      <c r="A9069" t="n">
        <v>76587</v>
      </c>
      <c r="B9069" s="36" t="n">
        <v>51</v>
      </c>
      <c r="C9069" s="7" t="n">
        <v>4</v>
      </c>
      <c r="D9069" s="7" t="n">
        <v>9</v>
      </c>
      <c r="E9069" s="7" t="s">
        <v>304</v>
      </c>
    </row>
    <row r="9070" spans="1:10">
      <c r="A9070" t="s">
        <v>4</v>
      </c>
      <c r="B9070" s="4" t="s">
        <v>5</v>
      </c>
      <c r="C9070" s="4" t="s">
        <v>10</v>
      </c>
    </row>
    <row r="9071" spans="1:10">
      <c r="A9071" t="n">
        <v>76601</v>
      </c>
      <c r="B9071" s="30" t="n">
        <v>16</v>
      </c>
      <c r="C9071" s="7" t="n">
        <v>0</v>
      </c>
    </row>
    <row r="9072" spans="1:10">
      <c r="A9072" t="s">
        <v>4</v>
      </c>
      <c r="B9072" s="4" t="s">
        <v>5</v>
      </c>
      <c r="C9072" s="4" t="s">
        <v>10</v>
      </c>
      <c r="D9072" s="4" t="s">
        <v>37</v>
      </c>
      <c r="E9072" s="4" t="s">
        <v>13</v>
      </c>
      <c r="F9072" s="4" t="s">
        <v>13</v>
      </c>
    </row>
    <row r="9073" spans="1:9">
      <c r="A9073" t="n">
        <v>76604</v>
      </c>
      <c r="B9073" s="37" t="n">
        <v>26</v>
      </c>
      <c r="C9073" s="7" t="n">
        <v>9</v>
      </c>
      <c r="D9073" s="7" t="s">
        <v>669</v>
      </c>
      <c r="E9073" s="7" t="n">
        <v>2</v>
      </c>
      <c r="F9073" s="7" t="n">
        <v>0</v>
      </c>
    </row>
    <row r="9074" spans="1:9">
      <c r="A9074" t="s">
        <v>4</v>
      </c>
      <c r="B9074" s="4" t="s">
        <v>5</v>
      </c>
    </row>
    <row r="9075" spans="1:9">
      <c r="A9075" t="n">
        <v>76648</v>
      </c>
      <c r="B9075" s="28" t="n">
        <v>28</v>
      </c>
    </row>
    <row r="9076" spans="1:9">
      <c r="A9076" t="s">
        <v>4</v>
      </c>
      <c r="B9076" s="4" t="s">
        <v>5</v>
      </c>
      <c r="C9076" s="4" t="s">
        <v>10</v>
      </c>
      <c r="D9076" s="4" t="s">
        <v>13</v>
      </c>
      <c r="E9076" s="4" t="s">
        <v>13</v>
      </c>
      <c r="F9076" s="4" t="s">
        <v>6</v>
      </c>
    </row>
    <row r="9077" spans="1:9">
      <c r="A9077" t="n">
        <v>76649</v>
      </c>
      <c r="B9077" s="53" t="n">
        <v>20</v>
      </c>
      <c r="C9077" s="7" t="n">
        <v>0</v>
      </c>
      <c r="D9077" s="7" t="n">
        <v>2</v>
      </c>
      <c r="E9077" s="7" t="n">
        <v>10</v>
      </c>
      <c r="F9077" s="7" t="s">
        <v>200</v>
      </c>
    </row>
    <row r="9078" spans="1:9">
      <c r="A9078" t="s">
        <v>4</v>
      </c>
      <c r="B9078" s="4" t="s">
        <v>5</v>
      </c>
      <c r="C9078" s="4" t="s">
        <v>10</v>
      </c>
    </row>
    <row r="9079" spans="1:9">
      <c r="A9079" t="n">
        <v>76670</v>
      </c>
      <c r="B9079" s="30" t="n">
        <v>16</v>
      </c>
      <c r="C9079" s="7" t="n">
        <v>500</v>
      </c>
    </row>
    <row r="9080" spans="1:9">
      <c r="A9080" t="s">
        <v>4</v>
      </c>
      <c r="B9080" s="4" t="s">
        <v>5</v>
      </c>
      <c r="C9080" s="4" t="s">
        <v>13</v>
      </c>
      <c r="D9080" s="4" t="s">
        <v>10</v>
      </c>
      <c r="E9080" s="4" t="s">
        <v>6</v>
      </c>
    </row>
    <row r="9081" spans="1:9">
      <c r="A9081" t="n">
        <v>76673</v>
      </c>
      <c r="B9081" s="36" t="n">
        <v>51</v>
      </c>
      <c r="C9081" s="7" t="n">
        <v>4</v>
      </c>
      <c r="D9081" s="7" t="n">
        <v>0</v>
      </c>
      <c r="E9081" s="7" t="s">
        <v>73</v>
      </c>
    </row>
    <row r="9082" spans="1:9">
      <c r="A9082" t="s">
        <v>4</v>
      </c>
      <c r="B9082" s="4" t="s">
        <v>5</v>
      </c>
      <c r="C9082" s="4" t="s">
        <v>10</v>
      </c>
    </row>
    <row r="9083" spans="1:9">
      <c r="A9083" t="n">
        <v>76686</v>
      </c>
      <c r="B9083" s="30" t="n">
        <v>16</v>
      </c>
      <c r="C9083" s="7" t="n">
        <v>0</v>
      </c>
    </row>
    <row r="9084" spans="1:9">
      <c r="A9084" t="s">
        <v>4</v>
      </c>
      <c r="B9084" s="4" t="s">
        <v>5</v>
      </c>
      <c r="C9084" s="4" t="s">
        <v>10</v>
      </c>
      <c r="D9084" s="4" t="s">
        <v>37</v>
      </c>
      <c r="E9084" s="4" t="s">
        <v>13</v>
      </c>
      <c r="F9084" s="4" t="s">
        <v>13</v>
      </c>
      <c r="G9084" s="4" t="s">
        <v>37</v>
      </c>
      <c r="H9084" s="4" t="s">
        <v>13</v>
      </c>
      <c r="I9084" s="4" t="s">
        <v>13</v>
      </c>
    </row>
    <row r="9085" spans="1:9">
      <c r="A9085" t="n">
        <v>76689</v>
      </c>
      <c r="B9085" s="37" t="n">
        <v>26</v>
      </c>
      <c r="C9085" s="7" t="n">
        <v>0</v>
      </c>
      <c r="D9085" s="7" t="s">
        <v>670</v>
      </c>
      <c r="E9085" s="7" t="n">
        <v>2</v>
      </c>
      <c r="F9085" s="7" t="n">
        <v>3</v>
      </c>
      <c r="G9085" s="7" t="s">
        <v>671</v>
      </c>
      <c r="H9085" s="7" t="n">
        <v>2</v>
      </c>
      <c r="I9085" s="7" t="n">
        <v>0</v>
      </c>
    </row>
    <row r="9086" spans="1:9">
      <c r="A9086" t="s">
        <v>4</v>
      </c>
      <c r="B9086" s="4" t="s">
        <v>5</v>
      </c>
    </row>
    <row r="9087" spans="1:9">
      <c r="A9087" t="n">
        <v>76774</v>
      </c>
      <c r="B9087" s="28" t="n">
        <v>28</v>
      </c>
    </row>
    <row r="9088" spans="1:9">
      <c r="A9088" t="s">
        <v>4</v>
      </c>
      <c r="B9088" s="4" t="s">
        <v>5</v>
      </c>
      <c r="C9088" s="4" t="s">
        <v>13</v>
      </c>
      <c r="D9088" s="4" t="s">
        <v>10</v>
      </c>
      <c r="E9088" s="4" t="s">
        <v>13</v>
      </c>
    </row>
    <row r="9089" spans="1:9">
      <c r="A9089" t="n">
        <v>76775</v>
      </c>
      <c r="B9089" s="33" t="n">
        <v>49</v>
      </c>
      <c r="C9089" s="7" t="n">
        <v>1</v>
      </c>
      <c r="D9089" s="7" t="n">
        <v>4000</v>
      </c>
      <c r="E9089" s="7" t="n">
        <v>0</v>
      </c>
    </row>
    <row r="9090" spans="1:9">
      <c r="A9090" t="s">
        <v>4</v>
      </c>
      <c r="B9090" s="4" t="s">
        <v>5</v>
      </c>
      <c r="C9090" s="4" t="s">
        <v>13</v>
      </c>
      <c r="D9090" s="4" t="s">
        <v>13</v>
      </c>
      <c r="E9090" s="4" t="s">
        <v>22</v>
      </c>
      <c r="F9090" s="4" t="s">
        <v>22</v>
      </c>
      <c r="G9090" s="4" t="s">
        <v>22</v>
      </c>
      <c r="H9090" s="4" t="s">
        <v>10</v>
      </c>
    </row>
    <row r="9091" spans="1:9">
      <c r="A9091" t="n">
        <v>76780</v>
      </c>
      <c r="B9091" s="32" t="n">
        <v>45</v>
      </c>
      <c r="C9091" s="7" t="n">
        <v>2</v>
      </c>
      <c r="D9091" s="7" t="n">
        <v>3</v>
      </c>
      <c r="E9091" s="7" t="n">
        <v>89.5</v>
      </c>
      <c r="F9091" s="7" t="n">
        <v>38.3499984741211</v>
      </c>
      <c r="G9091" s="7" t="n">
        <v>-234.289993286133</v>
      </c>
      <c r="H9091" s="7" t="n">
        <v>4000</v>
      </c>
    </row>
    <row r="9092" spans="1:9">
      <c r="A9092" t="s">
        <v>4</v>
      </c>
      <c r="B9092" s="4" t="s">
        <v>5</v>
      </c>
      <c r="C9092" s="4" t="s">
        <v>13</v>
      </c>
      <c r="D9092" s="4" t="s">
        <v>10</v>
      </c>
      <c r="E9092" s="4" t="s">
        <v>22</v>
      </c>
    </row>
    <row r="9093" spans="1:9">
      <c r="A9093" t="n">
        <v>76797</v>
      </c>
      <c r="B9093" s="34" t="n">
        <v>58</v>
      </c>
      <c r="C9093" s="7" t="n">
        <v>0</v>
      </c>
      <c r="D9093" s="7" t="n">
        <v>2000</v>
      </c>
      <c r="E9093" s="7" t="n">
        <v>1</v>
      </c>
    </row>
    <row r="9094" spans="1:9">
      <c r="A9094" t="s">
        <v>4</v>
      </c>
      <c r="B9094" s="4" t="s">
        <v>5</v>
      </c>
      <c r="C9094" s="4" t="s">
        <v>13</v>
      </c>
      <c r="D9094" s="4" t="s">
        <v>10</v>
      </c>
    </row>
    <row r="9095" spans="1:9">
      <c r="A9095" t="n">
        <v>76805</v>
      </c>
      <c r="B9095" s="34" t="n">
        <v>58</v>
      </c>
      <c r="C9095" s="7" t="n">
        <v>255</v>
      </c>
      <c r="D9095" s="7" t="n">
        <v>0</v>
      </c>
    </row>
    <row r="9096" spans="1:9">
      <c r="A9096" t="s">
        <v>4</v>
      </c>
      <c r="B9096" s="4" t="s">
        <v>5</v>
      </c>
      <c r="C9096" s="4" t="s">
        <v>13</v>
      </c>
      <c r="D9096" s="4" t="s">
        <v>10</v>
      </c>
    </row>
    <row r="9097" spans="1:9">
      <c r="A9097" t="n">
        <v>76809</v>
      </c>
      <c r="B9097" s="32" t="n">
        <v>45</v>
      </c>
      <c r="C9097" s="7" t="n">
        <v>7</v>
      </c>
      <c r="D9097" s="7" t="n">
        <v>255</v>
      </c>
    </row>
    <row r="9098" spans="1:9">
      <c r="A9098" t="s">
        <v>4</v>
      </c>
      <c r="B9098" s="4" t="s">
        <v>5</v>
      </c>
      <c r="C9098" s="4" t="s">
        <v>13</v>
      </c>
      <c r="D9098" s="4" t="s">
        <v>13</v>
      </c>
    </row>
    <row r="9099" spans="1:9">
      <c r="A9099" t="n">
        <v>76813</v>
      </c>
      <c r="B9099" s="33" t="n">
        <v>49</v>
      </c>
      <c r="C9099" s="7" t="n">
        <v>2</v>
      </c>
      <c r="D9099" s="7" t="n">
        <v>0</v>
      </c>
    </row>
    <row r="9100" spans="1:9">
      <c r="A9100" t="s">
        <v>4</v>
      </c>
      <c r="B9100" s="4" t="s">
        <v>5</v>
      </c>
      <c r="C9100" s="4" t="s">
        <v>13</v>
      </c>
      <c r="D9100" s="4" t="s">
        <v>10</v>
      </c>
      <c r="E9100" s="4" t="s">
        <v>13</v>
      </c>
    </row>
    <row r="9101" spans="1:9">
      <c r="A9101" t="n">
        <v>76816</v>
      </c>
      <c r="B9101" s="11" t="n">
        <v>39</v>
      </c>
      <c r="C9101" s="7" t="n">
        <v>11</v>
      </c>
      <c r="D9101" s="7" t="n">
        <v>65533</v>
      </c>
      <c r="E9101" s="7" t="n">
        <v>203</v>
      </c>
    </row>
    <row r="9102" spans="1:9">
      <c r="A9102" t="s">
        <v>4</v>
      </c>
      <c r="B9102" s="4" t="s">
        <v>5</v>
      </c>
      <c r="C9102" s="4" t="s">
        <v>13</v>
      </c>
      <c r="D9102" s="4" t="s">
        <v>10</v>
      </c>
      <c r="E9102" s="4" t="s">
        <v>13</v>
      </c>
    </row>
    <row r="9103" spans="1:9">
      <c r="A9103" t="n">
        <v>76821</v>
      </c>
      <c r="B9103" s="11" t="n">
        <v>39</v>
      </c>
      <c r="C9103" s="7" t="n">
        <v>11</v>
      </c>
      <c r="D9103" s="7" t="n">
        <v>65533</v>
      </c>
      <c r="E9103" s="7" t="n">
        <v>204</v>
      </c>
    </row>
    <row r="9104" spans="1:9">
      <c r="A9104" t="s">
        <v>4</v>
      </c>
      <c r="B9104" s="4" t="s">
        <v>5</v>
      </c>
      <c r="C9104" s="4" t="s">
        <v>10</v>
      </c>
    </row>
    <row r="9105" spans="1:8">
      <c r="A9105" t="n">
        <v>76826</v>
      </c>
      <c r="B9105" s="13" t="n">
        <v>12</v>
      </c>
      <c r="C9105" s="7" t="n">
        <v>6767</v>
      </c>
    </row>
    <row r="9106" spans="1:8">
      <c r="A9106" t="s">
        <v>4</v>
      </c>
      <c r="B9106" s="4" t="s">
        <v>5</v>
      </c>
      <c r="C9106" s="4" t="s">
        <v>13</v>
      </c>
      <c r="D9106" s="4" t="s">
        <v>10</v>
      </c>
      <c r="E9106" s="4" t="s">
        <v>13</v>
      </c>
    </row>
    <row r="9107" spans="1:8">
      <c r="A9107" t="n">
        <v>76829</v>
      </c>
      <c r="B9107" s="46" t="n">
        <v>36</v>
      </c>
      <c r="C9107" s="7" t="n">
        <v>9</v>
      </c>
      <c r="D9107" s="7" t="n">
        <v>7033</v>
      </c>
      <c r="E9107" s="7" t="n">
        <v>0</v>
      </c>
    </row>
    <row r="9108" spans="1:8">
      <c r="A9108" t="s">
        <v>4</v>
      </c>
      <c r="B9108" s="4" t="s">
        <v>5</v>
      </c>
      <c r="C9108" s="4" t="s">
        <v>13</v>
      </c>
      <c r="D9108" s="4" t="s">
        <v>10</v>
      </c>
      <c r="E9108" s="4" t="s">
        <v>13</v>
      </c>
    </row>
    <row r="9109" spans="1:8">
      <c r="A9109" t="n">
        <v>76834</v>
      </c>
      <c r="B9109" s="46" t="n">
        <v>36</v>
      </c>
      <c r="C9109" s="7" t="n">
        <v>9</v>
      </c>
      <c r="D9109" s="7" t="n">
        <v>9</v>
      </c>
      <c r="E9109" s="7" t="n">
        <v>0</v>
      </c>
    </row>
    <row r="9110" spans="1:8">
      <c r="A9110" t="s">
        <v>4</v>
      </c>
      <c r="B9110" s="4" t="s">
        <v>5</v>
      </c>
      <c r="C9110" s="4" t="s">
        <v>13</v>
      </c>
      <c r="D9110" s="4" t="s">
        <v>10</v>
      </c>
      <c r="E9110" s="4" t="s">
        <v>13</v>
      </c>
    </row>
    <row r="9111" spans="1:8">
      <c r="A9111" t="n">
        <v>76839</v>
      </c>
      <c r="B9111" s="46" t="n">
        <v>36</v>
      </c>
      <c r="C9111" s="7" t="n">
        <v>9</v>
      </c>
      <c r="D9111" s="7" t="n">
        <v>8</v>
      </c>
      <c r="E9111" s="7" t="n">
        <v>0</v>
      </c>
    </row>
    <row r="9112" spans="1:8">
      <c r="A9112" t="s">
        <v>4</v>
      </c>
      <c r="B9112" s="4" t="s">
        <v>5</v>
      </c>
      <c r="C9112" s="4" t="s">
        <v>13</v>
      </c>
      <c r="D9112" s="4" t="s">
        <v>10</v>
      </c>
      <c r="E9112" s="4" t="s">
        <v>13</v>
      </c>
    </row>
    <row r="9113" spans="1:8">
      <c r="A9113" t="n">
        <v>76844</v>
      </c>
      <c r="B9113" s="46" t="n">
        <v>36</v>
      </c>
      <c r="C9113" s="7" t="n">
        <v>9</v>
      </c>
      <c r="D9113" s="7" t="n">
        <v>2</v>
      </c>
      <c r="E9113" s="7" t="n">
        <v>0</v>
      </c>
    </row>
    <row r="9114" spans="1:8">
      <c r="A9114" t="s">
        <v>4</v>
      </c>
      <c r="B9114" s="4" t="s">
        <v>5</v>
      </c>
      <c r="C9114" s="4" t="s">
        <v>13</v>
      </c>
      <c r="D9114" s="4" t="s">
        <v>10</v>
      </c>
      <c r="E9114" s="4" t="s">
        <v>13</v>
      </c>
    </row>
    <row r="9115" spans="1:8">
      <c r="A9115" t="n">
        <v>76849</v>
      </c>
      <c r="B9115" s="46" t="n">
        <v>36</v>
      </c>
      <c r="C9115" s="7" t="n">
        <v>9</v>
      </c>
      <c r="D9115" s="7" t="n">
        <v>61488</v>
      </c>
      <c r="E9115" s="7" t="n">
        <v>0</v>
      </c>
    </row>
    <row r="9116" spans="1:8">
      <c r="A9116" t="s">
        <v>4</v>
      </c>
      <c r="B9116" s="4" t="s">
        <v>5</v>
      </c>
      <c r="C9116" s="4" t="s">
        <v>13</v>
      </c>
      <c r="D9116" s="4" t="s">
        <v>10</v>
      </c>
    </row>
    <row r="9117" spans="1:8">
      <c r="A9117" t="n">
        <v>76854</v>
      </c>
      <c r="B9117" s="10" t="n">
        <v>162</v>
      </c>
      <c r="C9117" s="7" t="n">
        <v>1</v>
      </c>
      <c r="D9117" s="7" t="n">
        <v>0</v>
      </c>
    </row>
    <row r="9118" spans="1:8">
      <c r="A9118" t="s">
        <v>4</v>
      </c>
      <c r="B9118" s="4" t="s">
        <v>5</v>
      </c>
    </row>
    <row r="9119" spans="1:8">
      <c r="A9119" t="n">
        <v>76858</v>
      </c>
      <c r="B9119" s="5" t="n">
        <v>1</v>
      </c>
    </row>
    <row r="9120" spans="1:8" s="3" customFormat="1" customHeight="0">
      <c r="A9120" s="3" t="s">
        <v>2</v>
      </c>
      <c r="B9120" s="3" t="s">
        <v>672</v>
      </c>
    </row>
    <row r="9121" spans="1:5">
      <c r="A9121" t="s">
        <v>4</v>
      </c>
      <c r="B9121" s="4" t="s">
        <v>5</v>
      </c>
      <c r="C9121" s="4" t="s">
        <v>13</v>
      </c>
      <c r="D9121" s="4" t="s">
        <v>13</v>
      </c>
      <c r="E9121" s="4" t="s">
        <v>13</v>
      </c>
      <c r="F9121" s="4" t="s">
        <v>13</v>
      </c>
    </row>
    <row r="9122" spans="1:5">
      <c r="A9122" t="n">
        <v>76860</v>
      </c>
      <c r="B9122" s="8" t="n">
        <v>14</v>
      </c>
      <c r="C9122" s="7" t="n">
        <v>2</v>
      </c>
      <c r="D9122" s="7" t="n">
        <v>0</v>
      </c>
      <c r="E9122" s="7" t="n">
        <v>0</v>
      </c>
      <c r="F9122" s="7" t="n">
        <v>0</v>
      </c>
    </row>
    <row r="9123" spans="1:5">
      <c r="A9123" t="s">
        <v>4</v>
      </c>
      <c r="B9123" s="4" t="s">
        <v>5</v>
      </c>
      <c r="C9123" s="4" t="s">
        <v>13</v>
      </c>
      <c r="D9123" s="17" t="s">
        <v>24</v>
      </c>
      <c r="E9123" s="4" t="s">
        <v>5</v>
      </c>
      <c r="F9123" s="4" t="s">
        <v>13</v>
      </c>
      <c r="G9123" s="4" t="s">
        <v>10</v>
      </c>
      <c r="H9123" s="17" t="s">
        <v>25</v>
      </c>
      <c r="I9123" s="4" t="s">
        <v>13</v>
      </c>
      <c r="J9123" s="4" t="s">
        <v>9</v>
      </c>
      <c r="K9123" s="4" t="s">
        <v>13</v>
      </c>
      <c r="L9123" s="4" t="s">
        <v>13</v>
      </c>
      <c r="M9123" s="17" t="s">
        <v>24</v>
      </c>
      <c r="N9123" s="4" t="s">
        <v>5</v>
      </c>
      <c r="O9123" s="4" t="s">
        <v>13</v>
      </c>
      <c r="P9123" s="4" t="s">
        <v>10</v>
      </c>
      <c r="Q9123" s="17" t="s">
        <v>25</v>
      </c>
      <c r="R9123" s="4" t="s">
        <v>13</v>
      </c>
      <c r="S9123" s="4" t="s">
        <v>9</v>
      </c>
      <c r="T9123" s="4" t="s">
        <v>13</v>
      </c>
      <c r="U9123" s="4" t="s">
        <v>13</v>
      </c>
      <c r="V9123" s="4" t="s">
        <v>13</v>
      </c>
      <c r="W9123" s="4" t="s">
        <v>26</v>
      </c>
    </row>
    <row r="9124" spans="1:5">
      <c r="A9124" t="n">
        <v>76865</v>
      </c>
      <c r="B9124" s="16" t="n">
        <v>5</v>
      </c>
      <c r="C9124" s="7" t="n">
        <v>28</v>
      </c>
      <c r="D9124" s="17" t="s">
        <v>3</v>
      </c>
      <c r="E9124" s="10" t="n">
        <v>162</v>
      </c>
      <c r="F9124" s="7" t="n">
        <v>3</v>
      </c>
      <c r="G9124" s="7" t="n">
        <v>4197</v>
      </c>
      <c r="H9124" s="17" t="s">
        <v>3</v>
      </c>
      <c r="I9124" s="7" t="n">
        <v>0</v>
      </c>
      <c r="J9124" s="7" t="n">
        <v>1</v>
      </c>
      <c r="K9124" s="7" t="n">
        <v>2</v>
      </c>
      <c r="L9124" s="7" t="n">
        <v>28</v>
      </c>
      <c r="M9124" s="17" t="s">
        <v>3</v>
      </c>
      <c r="N9124" s="10" t="n">
        <v>162</v>
      </c>
      <c r="O9124" s="7" t="n">
        <v>3</v>
      </c>
      <c r="P9124" s="7" t="n">
        <v>4197</v>
      </c>
      <c r="Q9124" s="17" t="s">
        <v>3</v>
      </c>
      <c r="R9124" s="7" t="n">
        <v>0</v>
      </c>
      <c r="S9124" s="7" t="n">
        <v>2</v>
      </c>
      <c r="T9124" s="7" t="n">
        <v>2</v>
      </c>
      <c r="U9124" s="7" t="n">
        <v>11</v>
      </c>
      <c r="V9124" s="7" t="n">
        <v>1</v>
      </c>
      <c r="W9124" s="19" t="n">
        <f t="normal" ca="1">A9128</f>
        <v>0</v>
      </c>
    </row>
    <row r="9125" spans="1:5">
      <c r="A9125" t="s">
        <v>4</v>
      </c>
      <c r="B9125" s="4" t="s">
        <v>5</v>
      </c>
      <c r="C9125" s="4" t="s">
        <v>13</v>
      </c>
      <c r="D9125" s="4" t="s">
        <v>10</v>
      </c>
      <c r="E9125" s="4" t="s">
        <v>22</v>
      </c>
    </row>
    <row r="9126" spans="1:5">
      <c r="A9126" t="n">
        <v>76894</v>
      </c>
      <c r="B9126" s="34" t="n">
        <v>58</v>
      </c>
      <c r="C9126" s="7" t="n">
        <v>0</v>
      </c>
      <c r="D9126" s="7" t="n">
        <v>0</v>
      </c>
      <c r="E9126" s="7" t="n">
        <v>1</v>
      </c>
    </row>
    <row r="9127" spans="1:5">
      <c r="A9127" t="s">
        <v>4</v>
      </c>
      <c r="B9127" s="4" t="s">
        <v>5</v>
      </c>
      <c r="C9127" s="4" t="s">
        <v>13</v>
      </c>
      <c r="D9127" s="17" t="s">
        <v>24</v>
      </c>
      <c r="E9127" s="4" t="s">
        <v>5</v>
      </c>
      <c r="F9127" s="4" t="s">
        <v>13</v>
      </c>
      <c r="G9127" s="4" t="s">
        <v>10</v>
      </c>
      <c r="H9127" s="17" t="s">
        <v>25</v>
      </c>
      <c r="I9127" s="4" t="s">
        <v>13</v>
      </c>
      <c r="J9127" s="4" t="s">
        <v>9</v>
      </c>
      <c r="K9127" s="4" t="s">
        <v>13</v>
      </c>
      <c r="L9127" s="4" t="s">
        <v>13</v>
      </c>
      <c r="M9127" s="17" t="s">
        <v>24</v>
      </c>
      <c r="N9127" s="4" t="s">
        <v>5</v>
      </c>
      <c r="O9127" s="4" t="s">
        <v>13</v>
      </c>
      <c r="P9127" s="4" t="s">
        <v>10</v>
      </c>
      <c r="Q9127" s="17" t="s">
        <v>25</v>
      </c>
      <c r="R9127" s="4" t="s">
        <v>13</v>
      </c>
      <c r="S9127" s="4" t="s">
        <v>9</v>
      </c>
      <c r="T9127" s="4" t="s">
        <v>13</v>
      </c>
      <c r="U9127" s="4" t="s">
        <v>13</v>
      </c>
      <c r="V9127" s="4" t="s">
        <v>13</v>
      </c>
      <c r="W9127" s="4" t="s">
        <v>26</v>
      </c>
    </row>
    <row r="9128" spans="1:5">
      <c r="A9128" t="n">
        <v>76902</v>
      </c>
      <c r="B9128" s="16" t="n">
        <v>5</v>
      </c>
      <c r="C9128" s="7" t="n">
        <v>28</v>
      </c>
      <c r="D9128" s="17" t="s">
        <v>3</v>
      </c>
      <c r="E9128" s="10" t="n">
        <v>162</v>
      </c>
      <c r="F9128" s="7" t="n">
        <v>3</v>
      </c>
      <c r="G9128" s="7" t="n">
        <v>4197</v>
      </c>
      <c r="H9128" s="17" t="s">
        <v>3</v>
      </c>
      <c r="I9128" s="7" t="n">
        <v>0</v>
      </c>
      <c r="J9128" s="7" t="n">
        <v>1</v>
      </c>
      <c r="K9128" s="7" t="n">
        <v>3</v>
      </c>
      <c r="L9128" s="7" t="n">
        <v>28</v>
      </c>
      <c r="M9128" s="17" t="s">
        <v>3</v>
      </c>
      <c r="N9128" s="10" t="n">
        <v>162</v>
      </c>
      <c r="O9128" s="7" t="n">
        <v>3</v>
      </c>
      <c r="P9128" s="7" t="n">
        <v>4197</v>
      </c>
      <c r="Q9128" s="17" t="s">
        <v>3</v>
      </c>
      <c r="R9128" s="7" t="n">
        <v>0</v>
      </c>
      <c r="S9128" s="7" t="n">
        <v>2</v>
      </c>
      <c r="T9128" s="7" t="n">
        <v>3</v>
      </c>
      <c r="U9128" s="7" t="n">
        <v>9</v>
      </c>
      <c r="V9128" s="7" t="n">
        <v>1</v>
      </c>
      <c r="W9128" s="19" t="n">
        <f t="normal" ca="1">A9138</f>
        <v>0</v>
      </c>
    </row>
    <row r="9129" spans="1:5">
      <c r="A9129" t="s">
        <v>4</v>
      </c>
      <c r="B9129" s="4" t="s">
        <v>5</v>
      </c>
      <c r="C9129" s="4" t="s">
        <v>13</v>
      </c>
      <c r="D9129" s="17" t="s">
        <v>24</v>
      </c>
      <c r="E9129" s="4" t="s">
        <v>5</v>
      </c>
      <c r="F9129" s="4" t="s">
        <v>10</v>
      </c>
      <c r="G9129" s="4" t="s">
        <v>13</v>
      </c>
      <c r="H9129" s="4" t="s">
        <v>13</v>
      </c>
      <c r="I9129" s="4" t="s">
        <v>6</v>
      </c>
      <c r="J9129" s="17" t="s">
        <v>25</v>
      </c>
      <c r="K9129" s="4" t="s">
        <v>13</v>
      </c>
      <c r="L9129" s="4" t="s">
        <v>13</v>
      </c>
      <c r="M9129" s="17" t="s">
        <v>24</v>
      </c>
      <c r="N9129" s="4" t="s">
        <v>5</v>
      </c>
      <c r="O9129" s="4" t="s">
        <v>13</v>
      </c>
      <c r="P9129" s="17" t="s">
        <v>25</v>
      </c>
      <c r="Q9129" s="4" t="s">
        <v>13</v>
      </c>
      <c r="R9129" s="4" t="s">
        <v>9</v>
      </c>
      <c r="S9129" s="4" t="s">
        <v>13</v>
      </c>
      <c r="T9129" s="4" t="s">
        <v>13</v>
      </c>
      <c r="U9129" s="4" t="s">
        <v>13</v>
      </c>
      <c r="V9129" s="17" t="s">
        <v>24</v>
      </c>
      <c r="W9129" s="4" t="s">
        <v>5</v>
      </c>
      <c r="X9129" s="4" t="s">
        <v>13</v>
      </c>
      <c r="Y9129" s="17" t="s">
        <v>25</v>
      </c>
      <c r="Z9129" s="4" t="s">
        <v>13</v>
      </c>
      <c r="AA9129" s="4" t="s">
        <v>9</v>
      </c>
      <c r="AB9129" s="4" t="s">
        <v>13</v>
      </c>
      <c r="AC9129" s="4" t="s">
        <v>13</v>
      </c>
      <c r="AD9129" s="4" t="s">
        <v>13</v>
      </c>
      <c r="AE9129" s="4" t="s">
        <v>26</v>
      </c>
    </row>
    <row r="9130" spans="1:5">
      <c r="A9130" t="n">
        <v>76931</v>
      </c>
      <c r="B9130" s="16" t="n">
        <v>5</v>
      </c>
      <c r="C9130" s="7" t="n">
        <v>28</v>
      </c>
      <c r="D9130" s="17" t="s">
        <v>3</v>
      </c>
      <c r="E9130" s="49" t="n">
        <v>47</v>
      </c>
      <c r="F9130" s="7" t="n">
        <v>61456</v>
      </c>
      <c r="G9130" s="7" t="n">
        <v>2</v>
      </c>
      <c r="H9130" s="7" t="n">
        <v>0</v>
      </c>
      <c r="I9130" s="7" t="s">
        <v>87</v>
      </c>
      <c r="J9130" s="17" t="s">
        <v>3</v>
      </c>
      <c r="K9130" s="7" t="n">
        <v>8</v>
      </c>
      <c r="L9130" s="7" t="n">
        <v>28</v>
      </c>
      <c r="M9130" s="17" t="s">
        <v>3</v>
      </c>
      <c r="N9130" s="12" t="n">
        <v>74</v>
      </c>
      <c r="O9130" s="7" t="n">
        <v>65</v>
      </c>
      <c r="P9130" s="17" t="s">
        <v>3</v>
      </c>
      <c r="Q9130" s="7" t="n">
        <v>0</v>
      </c>
      <c r="R9130" s="7" t="n">
        <v>1</v>
      </c>
      <c r="S9130" s="7" t="n">
        <v>3</v>
      </c>
      <c r="T9130" s="7" t="n">
        <v>9</v>
      </c>
      <c r="U9130" s="7" t="n">
        <v>28</v>
      </c>
      <c r="V9130" s="17" t="s">
        <v>3</v>
      </c>
      <c r="W9130" s="12" t="n">
        <v>74</v>
      </c>
      <c r="X9130" s="7" t="n">
        <v>65</v>
      </c>
      <c r="Y9130" s="17" t="s">
        <v>3</v>
      </c>
      <c r="Z9130" s="7" t="n">
        <v>0</v>
      </c>
      <c r="AA9130" s="7" t="n">
        <v>2</v>
      </c>
      <c r="AB9130" s="7" t="n">
        <v>3</v>
      </c>
      <c r="AC9130" s="7" t="n">
        <v>9</v>
      </c>
      <c r="AD9130" s="7" t="n">
        <v>1</v>
      </c>
      <c r="AE9130" s="19" t="n">
        <f t="normal" ca="1">A9134</f>
        <v>0</v>
      </c>
    </row>
    <row r="9131" spans="1:5">
      <c r="A9131" t="s">
        <v>4</v>
      </c>
      <c r="B9131" s="4" t="s">
        <v>5</v>
      </c>
      <c r="C9131" s="4" t="s">
        <v>10</v>
      </c>
      <c r="D9131" s="4" t="s">
        <v>13</v>
      </c>
      <c r="E9131" s="4" t="s">
        <v>13</v>
      </c>
      <c r="F9131" s="4" t="s">
        <v>6</v>
      </c>
    </row>
    <row r="9132" spans="1:5">
      <c r="A9132" t="n">
        <v>76979</v>
      </c>
      <c r="B9132" s="49" t="n">
        <v>47</v>
      </c>
      <c r="C9132" s="7" t="n">
        <v>61456</v>
      </c>
      <c r="D9132" s="7" t="n">
        <v>0</v>
      </c>
      <c r="E9132" s="7" t="n">
        <v>0</v>
      </c>
      <c r="F9132" s="7" t="s">
        <v>88</v>
      </c>
    </row>
    <row r="9133" spans="1:5">
      <c r="A9133" t="s">
        <v>4</v>
      </c>
      <c r="B9133" s="4" t="s">
        <v>5</v>
      </c>
      <c r="C9133" s="4" t="s">
        <v>13</v>
      </c>
      <c r="D9133" s="4" t="s">
        <v>10</v>
      </c>
      <c r="E9133" s="4" t="s">
        <v>22</v>
      </c>
    </row>
    <row r="9134" spans="1:5">
      <c r="A9134" t="n">
        <v>76992</v>
      </c>
      <c r="B9134" s="34" t="n">
        <v>58</v>
      </c>
      <c r="C9134" s="7" t="n">
        <v>0</v>
      </c>
      <c r="D9134" s="7" t="n">
        <v>300</v>
      </c>
      <c r="E9134" s="7" t="n">
        <v>1</v>
      </c>
    </row>
    <row r="9135" spans="1:5">
      <c r="A9135" t="s">
        <v>4</v>
      </c>
      <c r="B9135" s="4" t="s">
        <v>5</v>
      </c>
      <c r="C9135" s="4" t="s">
        <v>13</v>
      </c>
      <c r="D9135" s="4" t="s">
        <v>10</v>
      </c>
    </row>
    <row r="9136" spans="1:5">
      <c r="A9136" t="n">
        <v>77000</v>
      </c>
      <c r="B9136" s="34" t="n">
        <v>58</v>
      </c>
      <c r="C9136" s="7" t="n">
        <v>255</v>
      </c>
      <c r="D9136" s="7" t="n">
        <v>0</v>
      </c>
    </row>
    <row r="9137" spans="1:31">
      <c r="A9137" t="s">
        <v>4</v>
      </c>
      <c r="B9137" s="4" t="s">
        <v>5</v>
      </c>
      <c r="C9137" s="4" t="s">
        <v>13</v>
      </c>
      <c r="D9137" s="4" t="s">
        <v>13</v>
      </c>
      <c r="E9137" s="4" t="s">
        <v>13</v>
      </c>
      <c r="F9137" s="4" t="s">
        <v>13</v>
      </c>
    </row>
    <row r="9138" spans="1:31">
      <c r="A9138" t="n">
        <v>77004</v>
      </c>
      <c r="B9138" s="8" t="n">
        <v>14</v>
      </c>
      <c r="C9138" s="7" t="n">
        <v>0</v>
      </c>
      <c r="D9138" s="7" t="n">
        <v>0</v>
      </c>
      <c r="E9138" s="7" t="n">
        <v>0</v>
      </c>
      <c r="F9138" s="7" t="n">
        <v>64</v>
      </c>
    </row>
    <row r="9139" spans="1:31">
      <c r="A9139" t="s">
        <v>4</v>
      </c>
      <c r="B9139" s="4" t="s">
        <v>5</v>
      </c>
      <c r="C9139" s="4" t="s">
        <v>13</v>
      </c>
      <c r="D9139" s="4" t="s">
        <v>10</v>
      </c>
    </row>
    <row r="9140" spans="1:31">
      <c r="A9140" t="n">
        <v>77009</v>
      </c>
      <c r="B9140" s="25" t="n">
        <v>22</v>
      </c>
      <c r="C9140" s="7" t="n">
        <v>0</v>
      </c>
      <c r="D9140" s="7" t="n">
        <v>4197</v>
      </c>
    </row>
    <row r="9141" spans="1:31">
      <c r="A9141" t="s">
        <v>4</v>
      </c>
      <c r="B9141" s="4" t="s">
        <v>5</v>
      </c>
      <c r="C9141" s="4" t="s">
        <v>13</v>
      </c>
      <c r="D9141" s="4" t="s">
        <v>10</v>
      </c>
    </row>
    <row r="9142" spans="1:31">
      <c r="A9142" t="n">
        <v>77013</v>
      </c>
      <c r="B9142" s="34" t="n">
        <v>58</v>
      </c>
      <c r="C9142" s="7" t="n">
        <v>5</v>
      </c>
      <c r="D9142" s="7" t="n">
        <v>300</v>
      </c>
    </row>
    <row r="9143" spans="1:31">
      <c r="A9143" t="s">
        <v>4</v>
      </c>
      <c r="B9143" s="4" t="s">
        <v>5</v>
      </c>
      <c r="C9143" s="4" t="s">
        <v>22</v>
      </c>
      <c r="D9143" s="4" t="s">
        <v>10</v>
      </c>
    </row>
    <row r="9144" spans="1:31">
      <c r="A9144" t="n">
        <v>77017</v>
      </c>
      <c r="B9144" s="35" t="n">
        <v>103</v>
      </c>
      <c r="C9144" s="7" t="n">
        <v>0</v>
      </c>
      <c r="D9144" s="7" t="n">
        <v>300</v>
      </c>
    </row>
    <row r="9145" spans="1:31">
      <c r="A9145" t="s">
        <v>4</v>
      </c>
      <c r="B9145" s="4" t="s">
        <v>5</v>
      </c>
      <c r="C9145" s="4" t="s">
        <v>13</v>
      </c>
    </row>
    <row r="9146" spans="1:31">
      <c r="A9146" t="n">
        <v>77024</v>
      </c>
      <c r="B9146" s="40" t="n">
        <v>64</v>
      </c>
      <c r="C9146" s="7" t="n">
        <v>7</v>
      </c>
    </row>
    <row r="9147" spans="1:31">
      <c r="A9147" t="s">
        <v>4</v>
      </c>
      <c r="B9147" s="4" t="s">
        <v>5</v>
      </c>
      <c r="C9147" s="4" t="s">
        <v>13</v>
      </c>
      <c r="D9147" s="4" t="s">
        <v>10</v>
      </c>
    </row>
    <row r="9148" spans="1:31">
      <c r="A9148" t="n">
        <v>77026</v>
      </c>
      <c r="B9148" s="50" t="n">
        <v>72</v>
      </c>
      <c r="C9148" s="7" t="n">
        <v>5</v>
      </c>
      <c r="D9148" s="7" t="n">
        <v>0</v>
      </c>
    </row>
    <row r="9149" spans="1:31">
      <c r="A9149" t="s">
        <v>4</v>
      </c>
      <c r="B9149" s="4" t="s">
        <v>5</v>
      </c>
      <c r="C9149" s="4" t="s">
        <v>13</v>
      </c>
      <c r="D9149" s="17" t="s">
        <v>24</v>
      </c>
      <c r="E9149" s="4" t="s">
        <v>5</v>
      </c>
      <c r="F9149" s="4" t="s">
        <v>13</v>
      </c>
      <c r="G9149" s="4" t="s">
        <v>10</v>
      </c>
      <c r="H9149" s="17" t="s">
        <v>25</v>
      </c>
      <c r="I9149" s="4" t="s">
        <v>13</v>
      </c>
      <c r="J9149" s="4" t="s">
        <v>9</v>
      </c>
      <c r="K9149" s="4" t="s">
        <v>13</v>
      </c>
      <c r="L9149" s="4" t="s">
        <v>13</v>
      </c>
      <c r="M9149" s="4" t="s">
        <v>26</v>
      </c>
    </row>
    <row r="9150" spans="1:31">
      <c r="A9150" t="n">
        <v>77030</v>
      </c>
      <c r="B9150" s="16" t="n">
        <v>5</v>
      </c>
      <c r="C9150" s="7" t="n">
        <v>28</v>
      </c>
      <c r="D9150" s="17" t="s">
        <v>3</v>
      </c>
      <c r="E9150" s="10" t="n">
        <v>162</v>
      </c>
      <c r="F9150" s="7" t="n">
        <v>4</v>
      </c>
      <c r="G9150" s="7" t="n">
        <v>4197</v>
      </c>
      <c r="H9150" s="17" t="s">
        <v>3</v>
      </c>
      <c r="I9150" s="7" t="n">
        <v>0</v>
      </c>
      <c r="J9150" s="7" t="n">
        <v>1</v>
      </c>
      <c r="K9150" s="7" t="n">
        <v>2</v>
      </c>
      <c r="L9150" s="7" t="n">
        <v>1</v>
      </c>
      <c r="M9150" s="19" t="n">
        <f t="normal" ca="1">A9156</f>
        <v>0</v>
      </c>
    </row>
    <row r="9151" spans="1:31">
      <c r="A9151" t="s">
        <v>4</v>
      </c>
      <c r="B9151" s="4" t="s">
        <v>5</v>
      </c>
      <c r="C9151" s="4" t="s">
        <v>13</v>
      </c>
      <c r="D9151" s="4" t="s">
        <v>6</v>
      </c>
    </row>
    <row r="9152" spans="1:31">
      <c r="A9152" t="n">
        <v>77047</v>
      </c>
      <c r="B9152" s="9" t="n">
        <v>2</v>
      </c>
      <c r="C9152" s="7" t="n">
        <v>10</v>
      </c>
      <c r="D9152" s="7" t="s">
        <v>89</v>
      </c>
    </row>
    <row r="9153" spans="1:13">
      <c r="A9153" t="s">
        <v>4</v>
      </c>
      <c r="B9153" s="4" t="s">
        <v>5</v>
      </c>
      <c r="C9153" s="4" t="s">
        <v>10</v>
      </c>
    </row>
    <row r="9154" spans="1:13">
      <c r="A9154" t="n">
        <v>77064</v>
      </c>
      <c r="B9154" s="30" t="n">
        <v>16</v>
      </c>
      <c r="C9154" s="7" t="n">
        <v>0</v>
      </c>
    </row>
    <row r="9155" spans="1:13">
      <c r="A9155" t="s">
        <v>4</v>
      </c>
      <c r="B9155" s="4" t="s">
        <v>5</v>
      </c>
      <c r="C9155" s="4" t="s">
        <v>13</v>
      </c>
      <c r="D9155" s="4" t="s">
        <v>10</v>
      </c>
      <c r="E9155" s="4" t="s">
        <v>13</v>
      </c>
      <c r="F9155" s="4" t="s">
        <v>6</v>
      </c>
    </row>
    <row r="9156" spans="1:13">
      <c r="A9156" t="n">
        <v>77067</v>
      </c>
      <c r="B9156" s="11" t="n">
        <v>39</v>
      </c>
      <c r="C9156" s="7" t="n">
        <v>10</v>
      </c>
      <c r="D9156" s="7" t="n">
        <v>65533</v>
      </c>
      <c r="E9156" s="7" t="n">
        <v>203</v>
      </c>
      <c r="F9156" s="7" t="s">
        <v>379</v>
      </c>
    </row>
    <row r="9157" spans="1:13">
      <c r="A9157" t="s">
        <v>4</v>
      </c>
      <c r="B9157" s="4" t="s">
        <v>5</v>
      </c>
      <c r="C9157" s="4" t="s">
        <v>10</v>
      </c>
      <c r="D9157" s="4" t="s">
        <v>6</v>
      </c>
      <c r="E9157" s="4" t="s">
        <v>6</v>
      </c>
      <c r="F9157" s="4" t="s">
        <v>6</v>
      </c>
      <c r="G9157" s="4" t="s">
        <v>13</v>
      </c>
      <c r="H9157" s="4" t="s">
        <v>9</v>
      </c>
      <c r="I9157" s="4" t="s">
        <v>22</v>
      </c>
      <c r="J9157" s="4" t="s">
        <v>22</v>
      </c>
      <c r="K9157" s="4" t="s">
        <v>22</v>
      </c>
      <c r="L9157" s="4" t="s">
        <v>22</v>
      </c>
      <c r="M9157" s="4" t="s">
        <v>22</v>
      </c>
      <c r="N9157" s="4" t="s">
        <v>22</v>
      </c>
      <c r="O9157" s="4" t="s">
        <v>22</v>
      </c>
      <c r="P9157" s="4" t="s">
        <v>6</v>
      </c>
      <c r="Q9157" s="4" t="s">
        <v>6</v>
      </c>
      <c r="R9157" s="4" t="s">
        <v>9</v>
      </c>
      <c r="S9157" s="4" t="s">
        <v>13</v>
      </c>
      <c r="T9157" s="4" t="s">
        <v>9</v>
      </c>
      <c r="U9157" s="4" t="s">
        <v>9</v>
      </c>
      <c r="V9157" s="4" t="s">
        <v>10</v>
      </c>
    </row>
    <row r="9158" spans="1:13">
      <c r="A9158" t="n">
        <v>77091</v>
      </c>
      <c r="B9158" s="15" t="n">
        <v>19</v>
      </c>
      <c r="C9158" s="7" t="n">
        <v>1</v>
      </c>
      <c r="D9158" s="7" t="s">
        <v>673</v>
      </c>
      <c r="E9158" s="7" t="s">
        <v>674</v>
      </c>
      <c r="F9158" s="7" t="s">
        <v>12</v>
      </c>
      <c r="G9158" s="7" t="n">
        <v>0</v>
      </c>
      <c r="H9158" s="7" t="n">
        <v>1</v>
      </c>
      <c r="I9158" s="7" t="n">
        <v>0</v>
      </c>
      <c r="J9158" s="7" t="n">
        <v>0</v>
      </c>
      <c r="K9158" s="7" t="n">
        <v>0</v>
      </c>
      <c r="L9158" s="7" t="n">
        <v>0</v>
      </c>
      <c r="M9158" s="7" t="n">
        <v>1</v>
      </c>
      <c r="N9158" s="7" t="n">
        <v>1.60000002384186</v>
      </c>
      <c r="O9158" s="7" t="n">
        <v>0.0900000035762787</v>
      </c>
      <c r="P9158" s="7" t="s">
        <v>12</v>
      </c>
      <c r="Q9158" s="7" t="s">
        <v>12</v>
      </c>
      <c r="R9158" s="7" t="n">
        <v>-1</v>
      </c>
      <c r="S9158" s="7" t="n">
        <v>0</v>
      </c>
      <c r="T9158" s="7" t="n">
        <v>0</v>
      </c>
      <c r="U9158" s="7" t="n">
        <v>0</v>
      </c>
      <c r="V9158" s="7" t="n">
        <v>0</v>
      </c>
    </row>
    <row r="9159" spans="1:13">
      <c r="A9159" t="s">
        <v>4</v>
      </c>
      <c r="B9159" s="4" t="s">
        <v>5</v>
      </c>
      <c r="C9159" s="4" t="s">
        <v>10</v>
      </c>
      <c r="D9159" s="4" t="s">
        <v>6</v>
      </c>
      <c r="E9159" s="4" t="s">
        <v>6</v>
      </c>
      <c r="F9159" s="4" t="s">
        <v>6</v>
      </c>
      <c r="G9159" s="4" t="s">
        <v>13</v>
      </c>
      <c r="H9159" s="4" t="s">
        <v>9</v>
      </c>
      <c r="I9159" s="4" t="s">
        <v>22</v>
      </c>
      <c r="J9159" s="4" t="s">
        <v>22</v>
      </c>
      <c r="K9159" s="4" t="s">
        <v>22</v>
      </c>
      <c r="L9159" s="4" t="s">
        <v>22</v>
      </c>
      <c r="M9159" s="4" t="s">
        <v>22</v>
      </c>
      <c r="N9159" s="4" t="s">
        <v>22</v>
      </c>
      <c r="O9159" s="4" t="s">
        <v>22</v>
      </c>
      <c r="P9159" s="4" t="s">
        <v>6</v>
      </c>
      <c r="Q9159" s="4" t="s">
        <v>6</v>
      </c>
      <c r="R9159" s="4" t="s">
        <v>9</v>
      </c>
      <c r="S9159" s="4" t="s">
        <v>13</v>
      </c>
      <c r="T9159" s="4" t="s">
        <v>9</v>
      </c>
      <c r="U9159" s="4" t="s">
        <v>9</v>
      </c>
      <c r="V9159" s="4" t="s">
        <v>10</v>
      </c>
    </row>
    <row r="9160" spans="1:13">
      <c r="A9160" t="n">
        <v>77164</v>
      </c>
      <c r="B9160" s="15" t="n">
        <v>19</v>
      </c>
      <c r="C9160" s="7" t="n">
        <v>2</v>
      </c>
      <c r="D9160" s="7" t="s">
        <v>609</v>
      </c>
      <c r="E9160" s="7" t="s">
        <v>610</v>
      </c>
      <c r="F9160" s="7" t="s">
        <v>12</v>
      </c>
      <c r="G9160" s="7" t="n">
        <v>0</v>
      </c>
      <c r="H9160" s="7" t="n">
        <v>1</v>
      </c>
      <c r="I9160" s="7" t="n">
        <v>0</v>
      </c>
      <c r="J9160" s="7" t="n">
        <v>0</v>
      </c>
      <c r="K9160" s="7" t="n">
        <v>0</v>
      </c>
      <c r="L9160" s="7" t="n">
        <v>0</v>
      </c>
      <c r="M9160" s="7" t="n">
        <v>1</v>
      </c>
      <c r="N9160" s="7" t="n">
        <v>1.60000002384186</v>
      </c>
      <c r="O9160" s="7" t="n">
        <v>0.0900000035762787</v>
      </c>
      <c r="P9160" s="7" t="s">
        <v>12</v>
      </c>
      <c r="Q9160" s="7" t="s">
        <v>12</v>
      </c>
      <c r="R9160" s="7" t="n">
        <v>-1</v>
      </c>
      <c r="S9160" s="7" t="n">
        <v>0</v>
      </c>
      <c r="T9160" s="7" t="n">
        <v>0</v>
      </c>
      <c r="U9160" s="7" t="n">
        <v>0</v>
      </c>
      <c r="V9160" s="7" t="n">
        <v>0</v>
      </c>
    </row>
    <row r="9161" spans="1:13">
      <c r="A9161" t="s">
        <v>4</v>
      </c>
      <c r="B9161" s="4" t="s">
        <v>5</v>
      </c>
      <c r="C9161" s="4" t="s">
        <v>10</v>
      </c>
      <c r="D9161" s="4" t="s">
        <v>6</v>
      </c>
      <c r="E9161" s="4" t="s">
        <v>6</v>
      </c>
      <c r="F9161" s="4" t="s">
        <v>6</v>
      </c>
      <c r="G9161" s="4" t="s">
        <v>13</v>
      </c>
      <c r="H9161" s="4" t="s">
        <v>9</v>
      </c>
      <c r="I9161" s="4" t="s">
        <v>22</v>
      </c>
      <c r="J9161" s="4" t="s">
        <v>22</v>
      </c>
      <c r="K9161" s="4" t="s">
        <v>22</v>
      </c>
      <c r="L9161" s="4" t="s">
        <v>22</v>
      </c>
      <c r="M9161" s="4" t="s">
        <v>22</v>
      </c>
      <c r="N9161" s="4" t="s">
        <v>22</v>
      </c>
      <c r="O9161" s="4" t="s">
        <v>22</v>
      </c>
      <c r="P9161" s="4" t="s">
        <v>6</v>
      </c>
      <c r="Q9161" s="4" t="s">
        <v>6</v>
      </c>
      <c r="R9161" s="4" t="s">
        <v>9</v>
      </c>
      <c r="S9161" s="4" t="s">
        <v>13</v>
      </c>
      <c r="T9161" s="4" t="s">
        <v>9</v>
      </c>
      <c r="U9161" s="4" t="s">
        <v>9</v>
      </c>
      <c r="V9161" s="4" t="s">
        <v>10</v>
      </c>
    </row>
    <row r="9162" spans="1:13">
      <c r="A9162" t="n">
        <v>77238</v>
      </c>
      <c r="B9162" s="15" t="n">
        <v>19</v>
      </c>
      <c r="C9162" s="7" t="n">
        <v>4</v>
      </c>
      <c r="D9162" s="7" t="s">
        <v>611</v>
      </c>
      <c r="E9162" s="7" t="s">
        <v>612</v>
      </c>
      <c r="F9162" s="7" t="s">
        <v>12</v>
      </c>
      <c r="G9162" s="7" t="n">
        <v>0</v>
      </c>
      <c r="H9162" s="7" t="n">
        <v>1</v>
      </c>
      <c r="I9162" s="7" t="n">
        <v>0</v>
      </c>
      <c r="J9162" s="7" t="n">
        <v>0</v>
      </c>
      <c r="K9162" s="7" t="n">
        <v>0</v>
      </c>
      <c r="L9162" s="7" t="n">
        <v>0</v>
      </c>
      <c r="M9162" s="7" t="n">
        <v>1</v>
      </c>
      <c r="N9162" s="7" t="n">
        <v>1.60000002384186</v>
      </c>
      <c r="O9162" s="7" t="n">
        <v>0.0900000035762787</v>
      </c>
      <c r="P9162" s="7" t="s">
        <v>12</v>
      </c>
      <c r="Q9162" s="7" t="s">
        <v>12</v>
      </c>
      <c r="R9162" s="7" t="n">
        <v>-1</v>
      </c>
      <c r="S9162" s="7" t="n">
        <v>0</v>
      </c>
      <c r="T9162" s="7" t="n">
        <v>0</v>
      </c>
      <c r="U9162" s="7" t="n">
        <v>0</v>
      </c>
      <c r="V9162" s="7" t="n">
        <v>0</v>
      </c>
    </row>
    <row r="9163" spans="1:13">
      <c r="A9163" t="s">
        <v>4</v>
      </c>
      <c r="B9163" s="4" t="s">
        <v>5</v>
      </c>
      <c r="C9163" s="4" t="s">
        <v>10</v>
      </c>
      <c r="D9163" s="4" t="s">
        <v>6</v>
      </c>
      <c r="E9163" s="4" t="s">
        <v>6</v>
      </c>
      <c r="F9163" s="4" t="s">
        <v>6</v>
      </c>
      <c r="G9163" s="4" t="s">
        <v>13</v>
      </c>
      <c r="H9163" s="4" t="s">
        <v>9</v>
      </c>
      <c r="I9163" s="4" t="s">
        <v>22</v>
      </c>
      <c r="J9163" s="4" t="s">
        <v>22</v>
      </c>
      <c r="K9163" s="4" t="s">
        <v>22</v>
      </c>
      <c r="L9163" s="4" t="s">
        <v>22</v>
      </c>
      <c r="M9163" s="4" t="s">
        <v>22</v>
      </c>
      <c r="N9163" s="4" t="s">
        <v>22</v>
      </c>
      <c r="O9163" s="4" t="s">
        <v>22</v>
      </c>
      <c r="P9163" s="4" t="s">
        <v>6</v>
      </c>
      <c r="Q9163" s="4" t="s">
        <v>6</v>
      </c>
      <c r="R9163" s="4" t="s">
        <v>9</v>
      </c>
      <c r="S9163" s="4" t="s">
        <v>13</v>
      </c>
      <c r="T9163" s="4" t="s">
        <v>9</v>
      </c>
      <c r="U9163" s="4" t="s">
        <v>9</v>
      </c>
      <c r="V9163" s="4" t="s">
        <v>10</v>
      </c>
    </row>
    <row r="9164" spans="1:13">
      <c r="A9164" t="n">
        <v>77313</v>
      </c>
      <c r="B9164" s="15" t="n">
        <v>19</v>
      </c>
      <c r="C9164" s="7" t="n">
        <v>7</v>
      </c>
      <c r="D9164" s="7" t="s">
        <v>607</v>
      </c>
      <c r="E9164" s="7" t="s">
        <v>608</v>
      </c>
      <c r="F9164" s="7" t="s">
        <v>12</v>
      </c>
      <c r="G9164" s="7" t="n">
        <v>0</v>
      </c>
      <c r="H9164" s="7" t="n">
        <v>1</v>
      </c>
      <c r="I9164" s="7" t="n">
        <v>0</v>
      </c>
      <c r="J9164" s="7" t="n">
        <v>0</v>
      </c>
      <c r="K9164" s="7" t="n">
        <v>0</v>
      </c>
      <c r="L9164" s="7" t="n">
        <v>0</v>
      </c>
      <c r="M9164" s="7" t="n">
        <v>1</v>
      </c>
      <c r="N9164" s="7" t="n">
        <v>1.60000002384186</v>
      </c>
      <c r="O9164" s="7" t="n">
        <v>0.0900000035762787</v>
      </c>
      <c r="P9164" s="7" t="s">
        <v>12</v>
      </c>
      <c r="Q9164" s="7" t="s">
        <v>12</v>
      </c>
      <c r="R9164" s="7" t="n">
        <v>-1</v>
      </c>
      <c r="S9164" s="7" t="n">
        <v>0</v>
      </c>
      <c r="T9164" s="7" t="n">
        <v>0</v>
      </c>
      <c r="U9164" s="7" t="n">
        <v>0</v>
      </c>
      <c r="V9164" s="7" t="n">
        <v>0</v>
      </c>
    </row>
    <row r="9165" spans="1:13">
      <c r="A9165" t="s">
        <v>4</v>
      </c>
      <c r="B9165" s="4" t="s">
        <v>5</v>
      </c>
      <c r="C9165" s="4" t="s">
        <v>10</v>
      </c>
      <c r="D9165" s="4" t="s">
        <v>6</v>
      </c>
      <c r="E9165" s="4" t="s">
        <v>6</v>
      </c>
      <c r="F9165" s="4" t="s">
        <v>6</v>
      </c>
      <c r="G9165" s="4" t="s">
        <v>13</v>
      </c>
      <c r="H9165" s="4" t="s">
        <v>9</v>
      </c>
      <c r="I9165" s="4" t="s">
        <v>22</v>
      </c>
      <c r="J9165" s="4" t="s">
        <v>22</v>
      </c>
      <c r="K9165" s="4" t="s">
        <v>22</v>
      </c>
      <c r="L9165" s="4" t="s">
        <v>22</v>
      </c>
      <c r="M9165" s="4" t="s">
        <v>22</v>
      </c>
      <c r="N9165" s="4" t="s">
        <v>22</v>
      </c>
      <c r="O9165" s="4" t="s">
        <v>22</v>
      </c>
      <c r="P9165" s="4" t="s">
        <v>6</v>
      </c>
      <c r="Q9165" s="4" t="s">
        <v>6</v>
      </c>
      <c r="R9165" s="4" t="s">
        <v>9</v>
      </c>
      <c r="S9165" s="4" t="s">
        <v>13</v>
      </c>
      <c r="T9165" s="4" t="s">
        <v>9</v>
      </c>
      <c r="U9165" s="4" t="s">
        <v>9</v>
      </c>
      <c r="V9165" s="4" t="s">
        <v>10</v>
      </c>
    </row>
    <row r="9166" spans="1:13">
      <c r="A9166" t="n">
        <v>77384</v>
      </c>
      <c r="B9166" s="15" t="n">
        <v>19</v>
      </c>
      <c r="C9166" s="7" t="n">
        <v>8</v>
      </c>
      <c r="D9166" s="7" t="s">
        <v>675</v>
      </c>
      <c r="E9166" s="7" t="s">
        <v>676</v>
      </c>
      <c r="F9166" s="7" t="s">
        <v>12</v>
      </c>
      <c r="G9166" s="7" t="n">
        <v>0</v>
      </c>
      <c r="H9166" s="7" t="n">
        <v>1</v>
      </c>
      <c r="I9166" s="7" t="n">
        <v>0</v>
      </c>
      <c r="J9166" s="7" t="n">
        <v>0</v>
      </c>
      <c r="K9166" s="7" t="n">
        <v>0</v>
      </c>
      <c r="L9166" s="7" t="n">
        <v>0</v>
      </c>
      <c r="M9166" s="7" t="n">
        <v>1</v>
      </c>
      <c r="N9166" s="7" t="n">
        <v>1.60000002384186</v>
      </c>
      <c r="O9166" s="7" t="n">
        <v>0.0900000035762787</v>
      </c>
      <c r="P9166" s="7" t="s">
        <v>12</v>
      </c>
      <c r="Q9166" s="7" t="s">
        <v>12</v>
      </c>
      <c r="R9166" s="7" t="n">
        <v>-1</v>
      </c>
      <c r="S9166" s="7" t="n">
        <v>0</v>
      </c>
      <c r="T9166" s="7" t="n">
        <v>0</v>
      </c>
      <c r="U9166" s="7" t="n">
        <v>0</v>
      </c>
      <c r="V9166" s="7" t="n">
        <v>0</v>
      </c>
    </row>
    <row r="9167" spans="1:13">
      <c r="A9167" t="s">
        <v>4</v>
      </c>
      <c r="B9167" s="4" t="s">
        <v>5</v>
      </c>
      <c r="C9167" s="4" t="s">
        <v>10</v>
      </c>
      <c r="D9167" s="4" t="s">
        <v>6</v>
      </c>
      <c r="E9167" s="4" t="s">
        <v>6</v>
      </c>
      <c r="F9167" s="4" t="s">
        <v>6</v>
      </c>
      <c r="G9167" s="4" t="s">
        <v>13</v>
      </c>
      <c r="H9167" s="4" t="s">
        <v>9</v>
      </c>
      <c r="I9167" s="4" t="s">
        <v>22</v>
      </c>
      <c r="J9167" s="4" t="s">
        <v>22</v>
      </c>
      <c r="K9167" s="4" t="s">
        <v>22</v>
      </c>
      <c r="L9167" s="4" t="s">
        <v>22</v>
      </c>
      <c r="M9167" s="4" t="s">
        <v>22</v>
      </c>
      <c r="N9167" s="4" t="s">
        <v>22</v>
      </c>
      <c r="O9167" s="4" t="s">
        <v>22</v>
      </c>
      <c r="P9167" s="4" t="s">
        <v>6</v>
      </c>
      <c r="Q9167" s="4" t="s">
        <v>6</v>
      </c>
      <c r="R9167" s="4" t="s">
        <v>9</v>
      </c>
      <c r="S9167" s="4" t="s">
        <v>13</v>
      </c>
      <c r="T9167" s="4" t="s">
        <v>9</v>
      </c>
      <c r="U9167" s="4" t="s">
        <v>9</v>
      </c>
      <c r="V9167" s="4" t="s">
        <v>10</v>
      </c>
    </row>
    <row r="9168" spans="1:13">
      <c r="A9168" t="n">
        <v>77457</v>
      </c>
      <c r="B9168" s="15" t="n">
        <v>19</v>
      </c>
      <c r="C9168" s="7" t="n">
        <v>9</v>
      </c>
      <c r="D9168" s="7" t="s">
        <v>677</v>
      </c>
      <c r="E9168" s="7" t="s">
        <v>678</v>
      </c>
      <c r="F9168" s="7" t="s">
        <v>12</v>
      </c>
      <c r="G9168" s="7" t="n">
        <v>0</v>
      </c>
      <c r="H9168" s="7" t="n">
        <v>1</v>
      </c>
      <c r="I9168" s="7" t="n">
        <v>0</v>
      </c>
      <c r="J9168" s="7" t="n">
        <v>0</v>
      </c>
      <c r="K9168" s="7" t="n">
        <v>0</v>
      </c>
      <c r="L9168" s="7" t="n">
        <v>0</v>
      </c>
      <c r="M9168" s="7" t="n">
        <v>1</v>
      </c>
      <c r="N9168" s="7" t="n">
        <v>1.60000002384186</v>
      </c>
      <c r="O9168" s="7" t="n">
        <v>0.0900000035762787</v>
      </c>
      <c r="P9168" s="7" t="s">
        <v>12</v>
      </c>
      <c r="Q9168" s="7" t="s">
        <v>12</v>
      </c>
      <c r="R9168" s="7" t="n">
        <v>-1</v>
      </c>
      <c r="S9168" s="7" t="n">
        <v>0</v>
      </c>
      <c r="T9168" s="7" t="n">
        <v>0</v>
      </c>
      <c r="U9168" s="7" t="n">
        <v>0</v>
      </c>
      <c r="V9168" s="7" t="n">
        <v>0</v>
      </c>
    </row>
    <row r="9169" spans="1:22">
      <c r="A9169" t="s">
        <v>4</v>
      </c>
      <c r="B9169" s="4" t="s">
        <v>5</v>
      </c>
      <c r="C9169" s="4" t="s">
        <v>10</v>
      </c>
      <c r="D9169" s="4" t="s">
        <v>6</v>
      </c>
      <c r="E9169" s="4" t="s">
        <v>6</v>
      </c>
      <c r="F9169" s="4" t="s">
        <v>6</v>
      </c>
      <c r="G9169" s="4" t="s">
        <v>13</v>
      </c>
      <c r="H9169" s="4" t="s">
        <v>9</v>
      </c>
      <c r="I9169" s="4" t="s">
        <v>22</v>
      </c>
      <c r="J9169" s="4" t="s">
        <v>22</v>
      </c>
      <c r="K9169" s="4" t="s">
        <v>22</v>
      </c>
      <c r="L9169" s="4" t="s">
        <v>22</v>
      </c>
      <c r="M9169" s="4" t="s">
        <v>22</v>
      </c>
      <c r="N9169" s="4" t="s">
        <v>22</v>
      </c>
      <c r="O9169" s="4" t="s">
        <v>22</v>
      </c>
      <c r="P9169" s="4" t="s">
        <v>6</v>
      </c>
      <c r="Q9169" s="4" t="s">
        <v>6</v>
      </c>
      <c r="R9169" s="4" t="s">
        <v>9</v>
      </c>
      <c r="S9169" s="4" t="s">
        <v>13</v>
      </c>
      <c r="T9169" s="4" t="s">
        <v>9</v>
      </c>
      <c r="U9169" s="4" t="s">
        <v>9</v>
      </c>
      <c r="V9169" s="4" t="s">
        <v>10</v>
      </c>
    </row>
    <row r="9170" spans="1:22">
      <c r="A9170" t="n">
        <v>77532</v>
      </c>
      <c r="B9170" s="15" t="n">
        <v>19</v>
      </c>
      <c r="C9170" s="7" t="n">
        <v>16</v>
      </c>
      <c r="D9170" s="7" t="s">
        <v>230</v>
      </c>
      <c r="E9170" s="7" t="s">
        <v>231</v>
      </c>
      <c r="F9170" s="7" t="s">
        <v>12</v>
      </c>
      <c r="G9170" s="7" t="n">
        <v>0</v>
      </c>
      <c r="H9170" s="7" t="n">
        <v>1</v>
      </c>
      <c r="I9170" s="7" t="n">
        <v>0</v>
      </c>
      <c r="J9170" s="7" t="n">
        <v>0</v>
      </c>
      <c r="K9170" s="7" t="n">
        <v>0</v>
      </c>
      <c r="L9170" s="7" t="n">
        <v>0</v>
      </c>
      <c r="M9170" s="7" t="n">
        <v>1</v>
      </c>
      <c r="N9170" s="7" t="n">
        <v>1.60000002384186</v>
      </c>
      <c r="O9170" s="7" t="n">
        <v>0.0900000035762787</v>
      </c>
      <c r="P9170" s="7" t="s">
        <v>12</v>
      </c>
      <c r="Q9170" s="7" t="s">
        <v>12</v>
      </c>
      <c r="R9170" s="7" t="n">
        <v>-1</v>
      </c>
      <c r="S9170" s="7" t="n">
        <v>0</v>
      </c>
      <c r="T9170" s="7" t="n">
        <v>0</v>
      </c>
      <c r="U9170" s="7" t="n">
        <v>0</v>
      </c>
      <c r="V9170" s="7" t="n">
        <v>0</v>
      </c>
    </row>
    <row r="9171" spans="1:22">
      <c r="A9171" t="s">
        <v>4</v>
      </c>
      <c r="B9171" s="4" t="s">
        <v>5</v>
      </c>
      <c r="C9171" s="4" t="s">
        <v>10</v>
      </c>
      <c r="D9171" s="4" t="s">
        <v>6</v>
      </c>
      <c r="E9171" s="4" t="s">
        <v>6</v>
      </c>
      <c r="F9171" s="4" t="s">
        <v>6</v>
      </c>
      <c r="G9171" s="4" t="s">
        <v>13</v>
      </c>
      <c r="H9171" s="4" t="s">
        <v>9</v>
      </c>
      <c r="I9171" s="4" t="s">
        <v>22</v>
      </c>
      <c r="J9171" s="4" t="s">
        <v>22</v>
      </c>
      <c r="K9171" s="4" t="s">
        <v>22</v>
      </c>
      <c r="L9171" s="4" t="s">
        <v>22</v>
      </c>
      <c r="M9171" s="4" t="s">
        <v>22</v>
      </c>
      <c r="N9171" s="4" t="s">
        <v>22</v>
      </c>
      <c r="O9171" s="4" t="s">
        <v>22</v>
      </c>
      <c r="P9171" s="4" t="s">
        <v>6</v>
      </c>
      <c r="Q9171" s="4" t="s">
        <v>6</v>
      </c>
      <c r="R9171" s="4" t="s">
        <v>9</v>
      </c>
      <c r="S9171" s="4" t="s">
        <v>13</v>
      </c>
      <c r="T9171" s="4" t="s">
        <v>9</v>
      </c>
      <c r="U9171" s="4" t="s">
        <v>9</v>
      </c>
      <c r="V9171" s="4" t="s">
        <v>10</v>
      </c>
    </row>
    <row r="9172" spans="1:22">
      <c r="A9172" t="n">
        <v>77601</v>
      </c>
      <c r="B9172" s="15" t="n">
        <v>19</v>
      </c>
      <c r="C9172" s="7" t="n">
        <v>15</v>
      </c>
      <c r="D9172" s="7" t="s">
        <v>522</v>
      </c>
      <c r="E9172" s="7" t="s">
        <v>613</v>
      </c>
      <c r="F9172" s="7" t="s">
        <v>12</v>
      </c>
      <c r="G9172" s="7" t="n">
        <v>0</v>
      </c>
      <c r="H9172" s="7" t="n">
        <v>1</v>
      </c>
      <c r="I9172" s="7" t="n">
        <v>0</v>
      </c>
      <c r="J9172" s="7" t="n">
        <v>0</v>
      </c>
      <c r="K9172" s="7" t="n">
        <v>0</v>
      </c>
      <c r="L9172" s="7" t="n">
        <v>0</v>
      </c>
      <c r="M9172" s="7" t="n">
        <v>1</v>
      </c>
      <c r="N9172" s="7" t="n">
        <v>1.60000002384186</v>
      </c>
      <c r="O9172" s="7" t="n">
        <v>0.0900000035762787</v>
      </c>
      <c r="P9172" s="7" t="s">
        <v>12</v>
      </c>
      <c r="Q9172" s="7" t="s">
        <v>12</v>
      </c>
      <c r="R9172" s="7" t="n">
        <v>-1</v>
      </c>
      <c r="S9172" s="7" t="n">
        <v>0</v>
      </c>
      <c r="T9172" s="7" t="n">
        <v>0</v>
      </c>
      <c r="U9172" s="7" t="n">
        <v>0</v>
      </c>
      <c r="V9172" s="7" t="n">
        <v>0</v>
      </c>
    </row>
    <row r="9173" spans="1:22">
      <c r="A9173" t="s">
        <v>4</v>
      </c>
      <c r="B9173" s="4" t="s">
        <v>5</v>
      </c>
      <c r="C9173" s="4" t="s">
        <v>10</v>
      </c>
      <c r="D9173" s="4" t="s">
        <v>6</v>
      </c>
      <c r="E9173" s="4" t="s">
        <v>6</v>
      </c>
      <c r="F9173" s="4" t="s">
        <v>6</v>
      </c>
      <c r="G9173" s="4" t="s">
        <v>13</v>
      </c>
      <c r="H9173" s="4" t="s">
        <v>9</v>
      </c>
      <c r="I9173" s="4" t="s">
        <v>22</v>
      </c>
      <c r="J9173" s="4" t="s">
        <v>22</v>
      </c>
      <c r="K9173" s="4" t="s">
        <v>22</v>
      </c>
      <c r="L9173" s="4" t="s">
        <v>22</v>
      </c>
      <c r="M9173" s="4" t="s">
        <v>22</v>
      </c>
      <c r="N9173" s="4" t="s">
        <v>22</v>
      </c>
      <c r="O9173" s="4" t="s">
        <v>22</v>
      </c>
      <c r="P9173" s="4" t="s">
        <v>6</v>
      </c>
      <c r="Q9173" s="4" t="s">
        <v>6</v>
      </c>
      <c r="R9173" s="4" t="s">
        <v>9</v>
      </c>
      <c r="S9173" s="4" t="s">
        <v>13</v>
      </c>
      <c r="T9173" s="4" t="s">
        <v>9</v>
      </c>
      <c r="U9173" s="4" t="s">
        <v>9</v>
      </c>
      <c r="V9173" s="4" t="s">
        <v>10</v>
      </c>
    </row>
    <row r="9174" spans="1:22">
      <c r="A9174" t="n">
        <v>77683</v>
      </c>
      <c r="B9174" s="15" t="n">
        <v>19</v>
      </c>
      <c r="C9174" s="7" t="n">
        <v>14</v>
      </c>
      <c r="D9174" s="7" t="s">
        <v>642</v>
      </c>
      <c r="E9174" s="7" t="s">
        <v>643</v>
      </c>
      <c r="F9174" s="7" t="s">
        <v>12</v>
      </c>
      <c r="G9174" s="7" t="n">
        <v>0</v>
      </c>
      <c r="H9174" s="7" t="n">
        <v>1</v>
      </c>
      <c r="I9174" s="7" t="n">
        <v>0</v>
      </c>
      <c r="J9174" s="7" t="n">
        <v>0</v>
      </c>
      <c r="K9174" s="7" t="n">
        <v>0</v>
      </c>
      <c r="L9174" s="7" t="n">
        <v>0</v>
      </c>
      <c r="M9174" s="7" t="n">
        <v>1</v>
      </c>
      <c r="N9174" s="7" t="n">
        <v>1.60000002384186</v>
      </c>
      <c r="O9174" s="7" t="n">
        <v>0.0900000035762787</v>
      </c>
      <c r="P9174" s="7" t="s">
        <v>12</v>
      </c>
      <c r="Q9174" s="7" t="s">
        <v>12</v>
      </c>
      <c r="R9174" s="7" t="n">
        <v>-1</v>
      </c>
      <c r="S9174" s="7" t="n">
        <v>0</v>
      </c>
      <c r="T9174" s="7" t="n">
        <v>0</v>
      </c>
      <c r="U9174" s="7" t="n">
        <v>0</v>
      </c>
      <c r="V9174" s="7" t="n">
        <v>0</v>
      </c>
    </row>
    <row r="9175" spans="1:22">
      <c r="A9175" t="s">
        <v>4</v>
      </c>
      <c r="B9175" s="4" t="s">
        <v>5</v>
      </c>
      <c r="C9175" s="4" t="s">
        <v>10</v>
      </c>
      <c r="D9175" s="4" t="s">
        <v>6</v>
      </c>
      <c r="E9175" s="4" t="s">
        <v>6</v>
      </c>
      <c r="F9175" s="4" t="s">
        <v>6</v>
      </c>
      <c r="G9175" s="4" t="s">
        <v>13</v>
      </c>
      <c r="H9175" s="4" t="s">
        <v>9</v>
      </c>
      <c r="I9175" s="4" t="s">
        <v>22</v>
      </c>
      <c r="J9175" s="4" t="s">
        <v>22</v>
      </c>
      <c r="K9175" s="4" t="s">
        <v>22</v>
      </c>
      <c r="L9175" s="4" t="s">
        <v>22</v>
      </c>
      <c r="M9175" s="4" t="s">
        <v>22</v>
      </c>
      <c r="N9175" s="4" t="s">
        <v>22</v>
      </c>
      <c r="O9175" s="4" t="s">
        <v>22</v>
      </c>
      <c r="P9175" s="4" t="s">
        <v>6</v>
      </c>
      <c r="Q9175" s="4" t="s">
        <v>6</v>
      </c>
      <c r="R9175" s="4" t="s">
        <v>9</v>
      </c>
      <c r="S9175" s="4" t="s">
        <v>13</v>
      </c>
      <c r="T9175" s="4" t="s">
        <v>9</v>
      </c>
      <c r="U9175" s="4" t="s">
        <v>9</v>
      </c>
      <c r="V9175" s="4" t="s">
        <v>10</v>
      </c>
    </row>
    <row r="9176" spans="1:22">
      <c r="A9176" t="n">
        <v>77753</v>
      </c>
      <c r="B9176" s="15" t="n">
        <v>19</v>
      </c>
      <c r="C9176" s="7" t="n">
        <v>7032</v>
      </c>
      <c r="D9176" s="7" t="s">
        <v>93</v>
      </c>
      <c r="E9176" s="7" t="s">
        <v>94</v>
      </c>
      <c r="F9176" s="7" t="s">
        <v>12</v>
      </c>
      <c r="G9176" s="7" t="n">
        <v>0</v>
      </c>
      <c r="H9176" s="7" t="n">
        <v>1</v>
      </c>
      <c r="I9176" s="7" t="n">
        <v>0</v>
      </c>
      <c r="J9176" s="7" t="n">
        <v>0</v>
      </c>
      <c r="K9176" s="7" t="n">
        <v>0</v>
      </c>
      <c r="L9176" s="7" t="n">
        <v>0</v>
      </c>
      <c r="M9176" s="7" t="n">
        <v>1</v>
      </c>
      <c r="N9176" s="7" t="n">
        <v>1.60000002384186</v>
      </c>
      <c r="O9176" s="7" t="n">
        <v>0.0900000035762787</v>
      </c>
      <c r="P9176" s="7" t="s">
        <v>12</v>
      </c>
      <c r="Q9176" s="7" t="s">
        <v>12</v>
      </c>
      <c r="R9176" s="7" t="n">
        <v>-1</v>
      </c>
      <c r="S9176" s="7" t="n">
        <v>0</v>
      </c>
      <c r="T9176" s="7" t="n">
        <v>0</v>
      </c>
      <c r="U9176" s="7" t="n">
        <v>0</v>
      </c>
      <c r="V9176" s="7" t="n">
        <v>0</v>
      </c>
    </row>
    <row r="9177" spans="1:22">
      <c r="A9177" t="s">
        <v>4</v>
      </c>
      <c r="B9177" s="4" t="s">
        <v>5</v>
      </c>
      <c r="C9177" s="4" t="s">
        <v>10</v>
      </c>
      <c r="D9177" s="4" t="s">
        <v>6</v>
      </c>
      <c r="E9177" s="4" t="s">
        <v>6</v>
      </c>
      <c r="F9177" s="4" t="s">
        <v>6</v>
      </c>
      <c r="G9177" s="4" t="s">
        <v>13</v>
      </c>
      <c r="H9177" s="4" t="s">
        <v>9</v>
      </c>
      <c r="I9177" s="4" t="s">
        <v>22</v>
      </c>
      <c r="J9177" s="4" t="s">
        <v>22</v>
      </c>
      <c r="K9177" s="4" t="s">
        <v>22</v>
      </c>
      <c r="L9177" s="4" t="s">
        <v>22</v>
      </c>
      <c r="M9177" s="4" t="s">
        <v>22</v>
      </c>
      <c r="N9177" s="4" t="s">
        <v>22</v>
      </c>
      <c r="O9177" s="4" t="s">
        <v>22</v>
      </c>
      <c r="P9177" s="4" t="s">
        <v>6</v>
      </c>
      <c r="Q9177" s="4" t="s">
        <v>6</v>
      </c>
      <c r="R9177" s="4" t="s">
        <v>9</v>
      </c>
      <c r="S9177" s="4" t="s">
        <v>13</v>
      </c>
      <c r="T9177" s="4" t="s">
        <v>9</v>
      </c>
      <c r="U9177" s="4" t="s">
        <v>9</v>
      </c>
      <c r="V9177" s="4" t="s">
        <v>10</v>
      </c>
    </row>
    <row r="9178" spans="1:22">
      <c r="A9178" t="n">
        <v>77823</v>
      </c>
      <c r="B9178" s="15" t="n">
        <v>19</v>
      </c>
      <c r="C9178" s="7" t="n">
        <v>7033</v>
      </c>
      <c r="D9178" s="7" t="s">
        <v>175</v>
      </c>
      <c r="E9178" s="7" t="s">
        <v>176</v>
      </c>
      <c r="F9178" s="7" t="s">
        <v>12</v>
      </c>
      <c r="G9178" s="7" t="n">
        <v>0</v>
      </c>
      <c r="H9178" s="7" t="n">
        <v>1</v>
      </c>
      <c r="I9178" s="7" t="n">
        <v>0</v>
      </c>
      <c r="J9178" s="7" t="n">
        <v>0</v>
      </c>
      <c r="K9178" s="7" t="n">
        <v>0</v>
      </c>
      <c r="L9178" s="7" t="n">
        <v>0</v>
      </c>
      <c r="M9178" s="7" t="n">
        <v>1</v>
      </c>
      <c r="N9178" s="7" t="n">
        <v>1.60000002384186</v>
      </c>
      <c r="O9178" s="7" t="n">
        <v>0.0900000035762787</v>
      </c>
      <c r="P9178" s="7" t="s">
        <v>12</v>
      </c>
      <c r="Q9178" s="7" t="s">
        <v>12</v>
      </c>
      <c r="R9178" s="7" t="n">
        <v>-1</v>
      </c>
      <c r="S9178" s="7" t="n">
        <v>0</v>
      </c>
      <c r="T9178" s="7" t="n">
        <v>0</v>
      </c>
      <c r="U9178" s="7" t="n">
        <v>0</v>
      </c>
      <c r="V9178" s="7" t="n">
        <v>0</v>
      </c>
    </row>
    <row r="9179" spans="1:22">
      <c r="A9179" t="s">
        <v>4</v>
      </c>
      <c r="B9179" s="4" t="s">
        <v>5</v>
      </c>
      <c r="C9179" s="4" t="s">
        <v>10</v>
      </c>
      <c r="D9179" s="4" t="s">
        <v>13</v>
      </c>
      <c r="E9179" s="4" t="s">
        <v>13</v>
      </c>
      <c r="F9179" s="4" t="s">
        <v>6</v>
      </c>
    </row>
    <row r="9180" spans="1:22">
      <c r="A9180" t="n">
        <v>77894</v>
      </c>
      <c r="B9180" s="53" t="n">
        <v>20</v>
      </c>
      <c r="C9180" s="7" t="n">
        <v>0</v>
      </c>
      <c r="D9180" s="7" t="n">
        <v>3</v>
      </c>
      <c r="E9180" s="7" t="n">
        <v>10</v>
      </c>
      <c r="F9180" s="7" t="s">
        <v>98</v>
      </c>
    </row>
    <row r="9181" spans="1:22">
      <c r="A9181" t="s">
        <v>4</v>
      </c>
      <c r="B9181" s="4" t="s">
        <v>5</v>
      </c>
      <c r="C9181" s="4" t="s">
        <v>10</v>
      </c>
    </row>
    <row r="9182" spans="1:22">
      <c r="A9182" t="n">
        <v>77912</v>
      </c>
      <c r="B9182" s="30" t="n">
        <v>16</v>
      </c>
      <c r="C9182" s="7" t="n">
        <v>0</v>
      </c>
    </row>
    <row r="9183" spans="1:22">
      <c r="A9183" t="s">
        <v>4</v>
      </c>
      <c r="B9183" s="4" t="s">
        <v>5</v>
      </c>
      <c r="C9183" s="4" t="s">
        <v>10</v>
      </c>
      <c r="D9183" s="4" t="s">
        <v>13</v>
      </c>
      <c r="E9183" s="4" t="s">
        <v>13</v>
      </c>
      <c r="F9183" s="4" t="s">
        <v>6</v>
      </c>
    </row>
    <row r="9184" spans="1:22">
      <c r="A9184" t="n">
        <v>77915</v>
      </c>
      <c r="B9184" s="53" t="n">
        <v>20</v>
      </c>
      <c r="C9184" s="7" t="n">
        <v>1</v>
      </c>
      <c r="D9184" s="7" t="n">
        <v>3</v>
      </c>
      <c r="E9184" s="7" t="n">
        <v>10</v>
      </c>
      <c r="F9184" s="7" t="s">
        <v>98</v>
      </c>
    </row>
    <row r="9185" spans="1:22">
      <c r="A9185" t="s">
        <v>4</v>
      </c>
      <c r="B9185" s="4" t="s">
        <v>5</v>
      </c>
      <c r="C9185" s="4" t="s">
        <v>10</v>
      </c>
    </row>
    <row r="9186" spans="1:22">
      <c r="A9186" t="n">
        <v>77933</v>
      </c>
      <c r="B9186" s="30" t="n">
        <v>16</v>
      </c>
      <c r="C9186" s="7" t="n">
        <v>0</v>
      </c>
    </row>
    <row r="9187" spans="1:22">
      <c r="A9187" t="s">
        <v>4</v>
      </c>
      <c r="B9187" s="4" t="s">
        <v>5</v>
      </c>
      <c r="C9187" s="4" t="s">
        <v>10</v>
      </c>
      <c r="D9187" s="4" t="s">
        <v>13</v>
      </c>
      <c r="E9187" s="4" t="s">
        <v>13</v>
      </c>
      <c r="F9187" s="4" t="s">
        <v>6</v>
      </c>
    </row>
    <row r="9188" spans="1:22">
      <c r="A9188" t="n">
        <v>77936</v>
      </c>
      <c r="B9188" s="53" t="n">
        <v>20</v>
      </c>
      <c r="C9188" s="7" t="n">
        <v>2</v>
      </c>
      <c r="D9188" s="7" t="n">
        <v>3</v>
      </c>
      <c r="E9188" s="7" t="n">
        <v>10</v>
      </c>
      <c r="F9188" s="7" t="s">
        <v>98</v>
      </c>
    </row>
    <row r="9189" spans="1:22">
      <c r="A9189" t="s">
        <v>4</v>
      </c>
      <c r="B9189" s="4" t="s">
        <v>5</v>
      </c>
      <c r="C9189" s="4" t="s">
        <v>10</v>
      </c>
    </row>
    <row r="9190" spans="1:22">
      <c r="A9190" t="n">
        <v>77954</v>
      </c>
      <c r="B9190" s="30" t="n">
        <v>16</v>
      </c>
      <c r="C9190" s="7" t="n">
        <v>0</v>
      </c>
    </row>
    <row r="9191" spans="1:22">
      <c r="A9191" t="s">
        <v>4</v>
      </c>
      <c r="B9191" s="4" t="s">
        <v>5</v>
      </c>
      <c r="C9191" s="4" t="s">
        <v>10</v>
      </c>
      <c r="D9191" s="4" t="s">
        <v>13</v>
      </c>
      <c r="E9191" s="4" t="s">
        <v>13</v>
      </c>
      <c r="F9191" s="4" t="s">
        <v>6</v>
      </c>
    </row>
    <row r="9192" spans="1:22">
      <c r="A9192" t="n">
        <v>77957</v>
      </c>
      <c r="B9192" s="53" t="n">
        <v>20</v>
      </c>
      <c r="C9192" s="7" t="n">
        <v>4</v>
      </c>
      <c r="D9192" s="7" t="n">
        <v>3</v>
      </c>
      <c r="E9192" s="7" t="n">
        <v>10</v>
      </c>
      <c r="F9192" s="7" t="s">
        <v>98</v>
      </c>
    </row>
    <row r="9193" spans="1:22">
      <c r="A9193" t="s">
        <v>4</v>
      </c>
      <c r="B9193" s="4" t="s">
        <v>5</v>
      </c>
      <c r="C9193" s="4" t="s">
        <v>10</v>
      </c>
    </row>
    <row r="9194" spans="1:22">
      <c r="A9194" t="n">
        <v>77975</v>
      </c>
      <c r="B9194" s="30" t="n">
        <v>16</v>
      </c>
      <c r="C9194" s="7" t="n">
        <v>0</v>
      </c>
    </row>
    <row r="9195" spans="1:22">
      <c r="A9195" t="s">
        <v>4</v>
      </c>
      <c r="B9195" s="4" t="s">
        <v>5</v>
      </c>
      <c r="C9195" s="4" t="s">
        <v>10</v>
      </c>
      <c r="D9195" s="4" t="s">
        <v>13</v>
      </c>
      <c r="E9195" s="4" t="s">
        <v>13</v>
      </c>
      <c r="F9195" s="4" t="s">
        <v>6</v>
      </c>
    </row>
    <row r="9196" spans="1:22">
      <c r="A9196" t="n">
        <v>77978</v>
      </c>
      <c r="B9196" s="53" t="n">
        <v>20</v>
      </c>
      <c r="C9196" s="7" t="n">
        <v>7</v>
      </c>
      <c r="D9196" s="7" t="n">
        <v>3</v>
      </c>
      <c r="E9196" s="7" t="n">
        <v>10</v>
      </c>
      <c r="F9196" s="7" t="s">
        <v>98</v>
      </c>
    </row>
    <row r="9197" spans="1:22">
      <c r="A9197" t="s">
        <v>4</v>
      </c>
      <c r="B9197" s="4" t="s">
        <v>5</v>
      </c>
      <c r="C9197" s="4" t="s">
        <v>10</v>
      </c>
    </row>
    <row r="9198" spans="1:22">
      <c r="A9198" t="n">
        <v>77996</v>
      </c>
      <c r="B9198" s="30" t="n">
        <v>16</v>
      </c>
      <c r="C9198" s="7" t="n">
        <v>0</v>
      </c>
    </row>
    <row r="9199" spans="1:22">
      <c r="A9199" t="s">
        <v>4</v>
      </c>
      <c r="B9199" s="4" t="s">
        <v>5</v>
      </c>
      <c r="C9199" s="4" t="s">
        <v>10</v>
      </c>
      <c r="D9199" s="4" t="s">
        <v>13</v>
      </c>
      <c r="E9199" s="4" t="s">
        <v>13</v>
      </c>
      <c r="F9199" s="4" t="s">
        <v>6</v>
      </c>
    </row>
    <row r="9200" spans="1:22">
      <c r="A9200" t="n">
        <v>77999</v>
      </c>
      <c r="B9200" s="53" t="n">
        <v>20</v>
      </c>
      <c r="C9200" s="7" t="n">
        <v>8</v>
      </c>
      <c r="D9200" s="7" t="n">
        <v>3</v>
      </c>
      <c r="E9200" s="7" t="n">
        <v>10</v>
      </c>
      <c r="F9200" s="7" t="s">
        <v>98</v>
      </c>
    </row>
    <row r="9201" spans="1:6">
      <c r="A9201" t="s">
        <v>4</v>
      </c>
      <c r="B9201" s="4" t="s">
        <v>5</v>
      </c>
      <c r="C9201" s="4" t="s">
        <v>10</v>
      </c>
    </row>
    <row r="9202" spans="1:6">
      <c r="A9202" t="n">
        <v>78017</v>
      </c>
      <c r="B9202" s="30" t="n">
        <v>16</v>
      </c>
      <c r="C9202" s="7" t="n">
        <v>0</v>
      </c>
    </row>
    <row r="9203" spans="1:6">
      <c r="A9203" t="s">
        <v>4</v>
      </c>
      <c r="B9203" s="4" t="s">
        <v>5</v>
      </c>
      <c r="C9203" s="4" t="s">
        <v>10</v>
      </c>
      <c r="D9203" s="4" t="s">
        <v>13</v>
      </c>
      <c r="E9203" s="4" t="s">
        <v>13</v>
      </c>
      <c r="F9203" s="4" t="s">
        <v>6</v>
      </c>
    </row>
    <row r="9204" spans="1:6">
      <c r="A9204" t="n">
        <v>78020</v>
      </c>
      <c r="B9204" s="53" t="n">
        <v>20</v>
      </c>
      <c r="C9204" s="7" t="n">
        <v>9</v>
      </c>
      <c r="D9204" s="7" t="n">
        <v>3</v>
      </c>
      <c r="E9204" s="7" t="n">
        <v>10</v>
      </c>
      <c r="F9204" s="7" t="s">
        <v>98</v>
      </c>
    </row>
    <row r="9205" spans="1:6">
      <c r="A9205" t="s">
        <v>4</v>
      </c>
      <c r="B9205" s="4" t="s">
        <v>5</v>
      </c>
      <c r="C9205" s="4" t="s">
        <v>10</v>
      </c>
    </row>
    <row r="9206" spans="1:6">
      <c r="A9206" t="n">
        <v>78038</v>
      </c>
      <c r="B9206" s="30" t="n">
        <v>16</v>
      </c>
      <c r="C9206" s="7" t="n">
        <v>0</v>
      </c>
    </row>
    <row r="9207" spans="1:6">
      <c r="A9207" t="s">
        <v>4</v>
      </c>
      <c r="B9207" s="4" t="s">
        <v>5</v>
      </c>
      <c r="C9207" s="4" t="s">
        <v>10</v>
      </c>
      <c r="D9207" s="4" t="s">
        <v>13</v>
      </c>
      <c r="E9207" s="4" t="s">
        <v>13</v>
      </c>
      <c r="F9207" s="4" t="s">
        <v>6</v>
      </c>
    </row>
    <row r="9208" spans="1:6">
      <c r="A9208" t="n">
        <v>78041</v>
      </c>
      <c r="B9208" s="53" t="n">
        <v>20</v>
      </c>
      <c r="C9208" s="7" t="n">
        <v>16</v>
      </c>
      <c r="D9208" s="7" t="n">
        <v>3</v>
      </c>
      <c r="E9208" s="7" t="n">
        <v>10</v>
      </c>
      <c r="F9208" s="7" t="s">
        <v>98</v>
      </c>
    </row>
    <row r="9209" spans="1:6">
      <c r="A9209" t="s">
        <v>4</v>
      </c>
      <c r="B9209" s="4" t="s">
        <v>5</v>
      </c>
      <c r="C9209" s="4" t="s">
        <v>10</v>
      </c>
    </row>
    <row r="9210" spans="1:6">
      <c r="A9210" t="n">
        <v>78059</v>
      </c>
      <c r="B9210" s="30" t="n">
        <v>16</v>
      </c>
      <c r="C9210" s="7" t="n">
        <v>0</v>
      </c>
    </row>
    <row r="9211" spans="1:6">
      <c r="A9211" t="s">
        <v>4</v>
      </c>
      <c r="B9211" s="4" t="s">
        <v>5</v>
      </c>
      <c r="C9211" s="4" t="s">
        <v>10</v>
      </c>
      <c r="D9211" s="4" t="s">
        <v>13</v>
      </c>
      <c r="E9211" s="4" t="s">
        <v>13</v>
      </c>
      <c r="F9211" s="4" t="s">
        <v>6</v>
      </c>
    </row>
    <row r="9212" spans="1:6">
      <c r="A9212" t="n">
        <v>78062</v>
      </c>
      <c r="B9212" s="53" t="n">
        <v>20</v>
      </c>
      <c r="C9212" s="7" t="n">
        <v>15</v>
      </c>
      <c r="D9212" s="7" t="n">
        <v>3</v>
      </c>
      <c r="E9212" s="7" t="n">
        <v>10</v>
      </c>
      <c r="F9212" s="7" t="s">
        <v>98</v>
      </c>
    </row>
    <row r="9213" spans="1:6">
      <c r="A9213" t="s">
        <v>4</v>
      </c>
      <c r="B9213" s="4" t="s">
        <v>5</v>
      </c>
      <c r="C9213" s="4" t="s">
        <v>10</v>
      </c>
    </row>
    <row r="9214" spans="1:6">
      <c r="A9214" t="n">
        <v>78080</v>
      </c>
      <c r="B9214" s="30" t="n">
        <v>16</v>
      </c>
      <c r="C9214" s="7" t="n">
        <v>0</v>
      </c>
    </row>
    <row r="9215" spans="1:6">
      <c r="A9215" t="s">
        <v>4</v>
      </c>
      <c r="B9215" s="4" t="s">
        <v>5</v>
      </c>
      <c r="C9215" s="4" t="s">
        <v>10</v>
      </c>
      <c r="D9215" s="4" t="s">
        <v>13</v>
      </c>
      <c r="E9215" s="4" t="s">
        <v>13</v>
      </c>
      <c r="F9215" s="4" t="s">
        <v>6</v>
      </c>
    </row>
    <row r="9216" spans="1:6">
      <c r="A9216" t="n">
        <v>78083</v>
      </c>
      <c r="B9216" s="53" t="n">
        <v>20</v>
      </c>
      <c r="C9216" s="7" t="n">
        <v>14</v>
      </c>
      <c r="D9216" s="7" t="n">
        <v>3</v>
      </c>
      <c r="E9216" s="7" t="n">
        <v>10</v>
      </c>
      <c r="F9216" s="7" t="s">
        <v>98</v>
      </c>
    </row>
    <row r="9217" spans="1:6">
      <c r="A9217" t="s">
        <v>4</v>
      </c>
      <c r="B9217" s="4" t="s">
        <v>5</v>
      </c>
      <c r="C9217" s="4" t="s">
        <v>10</v>
      </c>
    </row>
    <row r="9218" spans="1:6">
      <c r="A9218" t="n">
        <v>78101</v>
      </c>
      <c r="B9218" s="30" t="n">
        <v>16</v>
      </c>
      <c r="C9218" s="7" t="n">
        <v>0</v>
      </c>
    </row>
    <row r="9219" spans="1:6">
      <c r="A9219" t="s">
        <v>4</v>
      </c>
      <c r="B9219" s="4" t="s">
        <v>5</v>
      </c>
      <c r="C9219" s="4" t="s">
        <v>10</v>
      </c>
      <c r="D9219" s="4" t="s">
        <v>13</v>
      </c>
      <c r="E9219" s="4" t="s">
        <v>13</v>
      </c>
      <c r="F9219" s="4" t="s">
        <v>6</v>
      </c>
    </row>
    <row r="9220" spans="1:6">
      <c r="A9220" t="n">
        <v>78104</v>
      </c>
      <c r="B9220" s="53" t="n">
        <v>20</v>
      </c>
      <c r="C9220" s="7" t="n">
        <v>7032</v>
      </c>
      <c r="D9220" s="7" t="n">
        <v>3</v>
      </c>
      <c r="E9220" s="7" t="n">
        <v>10</v>
      </c>
      <c r="F9220" s="7" t="s">
        <v>98</v>
      </c>
    </row>
    <row r="9221" spans="1:6">
      <c r="A9221" t="s">
        <v>4</v>
      </c>
      <c r="B9221" s="4" t="s">
        <v>5</v>
      </c>
      <c r="C9221" s="4" t="s">
        <v>10</v>
      </c>
    </row>
    <row r="9222" spans="1:6">
      <c r="A9222" t="n">
        <v>78122</v>
      </c>
      <c r="B9222" s="30" t="n">
        <v>16</v>
      </c>
      <c r="C9222" s="7" t="n">
        <v>0</v>
      </c>
    </row>
    <row r="9223" spans="1:6">
      <c r="A9223" t="s">
        <v>4</v>
      </c>
      <c r="B9223" s="4" t="s">
        <v>5</v>
      </c>
      <c r="C9223" s="4" t="s">
        <v>10</v>
      </c>
      <c r="D9223" s="4" t="s">
        <v>13</v>
      </c>
      <c r="E9223" s="4" t="s">
        <v>13</v>
      </c>
      <c r="F9223" s="4" t="s">
        <v>6</v>
      </c>
    </row>
    <row r="9224" spans="1:6">
      <c r="A9224" t="n">
        <v>78125</v>
      </c>
      <c r="B9224" s="53" t="n">
        <v>20</v>
      </c>
      <c r="C9224" s="7" t="n">
        <v>7033</v>
      </c>
      <c r="D9224" s="7" t="n">
        <v>3</v>
      </c>
      <c r="E9224" s="7" t="n">
        <v>10</v>
      </c>
      <c r="F9224" s="7" t="s">
        <v>98</v>
      </c>
    </row>
    <row r="9225" spans="1:6">
      <c r="A9225" t="s">
        <v>4</v>
      </c>
      <c r="B9225" s="4" t="s">
        <v>5</v>
      </c>
      <c r="C9225" s="4" t="s">
        <v>10</v>
      </c>
    </row>
    <row r="9226" spans="1:6">
      <c r="A9226" t="n">
        <v>78143</v>
      </c>
      <c r="B9226" s="30" t="n">
        <v>16</v>
      </c>
      <c r="C9226" s="7" t="n">
        <v>0</v>
      </c>
    </row>
    <row r="9227" spans="1:6">
      <c r="A9227" t="s">
        <v>4</v>
      </c>
      <c r="B9227" s="4" t="s">
        <v>5</v>
      </c>
      <c r="C9227" s="4" t="s">
        <v>13</v>
      </c>
      <c r="D9227" s="4" t="s">
        <v>10</v>
      </c>
      <c r="E9227" s="4" t="s">
        <v>13</v>
      </c>
      <c r="F9227" s="4" t="s">
        <v>6</v>
      </c>
      <c r="G9227" s="4" t="s">
        <v>6</v>
      </c>
      <c r="H9227" s="4" t="s">
        <v>6</v>
      </c>
      <c r="I9227" s="4" t="s">
        <v>6</v>
      </c>
      <c r="J9227" s="4" t="s">
        <v>6</v>
      </c>
      <c r="K9227" s="4" t="s">
        <v>6</v>
      </c>
      <c r="L9227" s="4" t="s">
        <v>6</v>
      </c>
      <c r="M9227" s="4" t="s">
        <v>6</v>
      </c>
      <c r="N9227" s="4" t="s">
        <v>6</v>
      </c>
      <c r="O9227" s="4" t="s">
        <v>6</v>
      </c>
      <c r="P9227" s="4" t="s">
        <v>6</v>
      </c>
      <c r="Q9227" s="4" t="s">
        <v>6</v>
      </c>
      <c r="R9227" s="4" t="s">
        <v>6</v>
      </c>
      <c r="S9227" s="4" t="s">
        <v>6</v>
      </c>
      <c r="T9227" s="4" t="s">
        <v>6</v>
      </c>
      <c r="U9227" s="4" t="s">
        <v>6</v>
      </c>
    </row>
    <row r="9228" spans="1:6">
      <c r="A9228" t="n">
        <v>78146</v>
      </c>
      <c r="B9228" s="46" t="n">
        <v>36</v>
      </c>
      <c r="C9228" s="7" t="n">
        <v>8</v>
      </c>
      <c r="D9228" s="7" t="n">
        <v>7033</v>
      </c>
      <c r="E9228" s="7" t="n">
        <v>0</v>
      </c>
      <c r="F9228" s="7" t="s">
        <v>84</v>
      </c>
      <c r="G9228" s="7" t="s">
        <v>388</v>
      </c>
      <c r="H9228" s="7" t="s">
        <v>389</v>
      </c>
      <c r="I9228" s="7" t="s">
        <v>390</v>
      </c>
      <c r="J9228" s="7" t="s">
        <v>12</v>
      </c>
      <c r="K9228" s="7" t="s">
        <v>12</v>
      </c>
      <c r="L9228" s="7" t="s">
        <v>12</v>
      </c>
      <c r="M9228" s="7" t="s">
        <v>12</v>
      </c>
      <c r="N9228" s="7" t="s">
        <v>12</v>
      </c>
      <c r="O9228" s="7" t="s">
        <v>12</v>
      </c>
      <c r="P9228" s="7" t="s">
        <v>12</v>
      </c>
      <c r="Q9228" s="7" t="s">
        <v>12</v>
      </c>
      <c r="R9228" s="7" t="s">
        <v>12</v>
      </c>
      <c r="S9228" s="7" t="s">
        <v>12</v>
      </c>
      <c r="T9228" s="7" t="s">
        <v>12</v>
      </c>
      <c r="U9228" s="7" t="s">
        <v>12</v>
      </c>
    </row>
    <row r="9229" spans="1:6">
      <c r="A9229" t="s">
        <v>4</v>
      </c>
      <c r="B9229" s="4" t="s">
        <v>5</v>
      </c>
      <c r="C9229" s="4" t="s">
        <v>13</v>
      </c>
      <c r="D9229" s="4" t="s">
        <v>10</v>
      </c>
      <c r="E9229" s="4" t="s">
        <v>13</v>
      </c>
      <c r="F9229" s="4" t="s">
        <v>6</v>
      </c>
      <c r="G9229" s="4" t="s">
        <v>6</v>
      </c>
      <c r="H9229" s="4" t="s">
        <v>6</v>
      </c>
      <c r="I9229" s="4" t="s">
        <v>6</v>
      </c>
      <c r="J9229" s="4" t="s">
        <v>6</v>
      </c>
      <c r="K9229" s="4" t="s">
        <v>6</v>
      </c>
      <c r="L9229" s="4" t="s">
        <v>6</v>
      </c>
      <c r="M9229" s="4" t="s">
        <v>6</v>
      </c>
      <c r="N9229" s="4" t="s">
        <v>6</v>
      </c>
      <c r="O9229" s="4" t="s">
        <v>6</v>
      </c>
      <c r="P9229" s="4" t="s">
        <v>6</v>
      </c>
      <c r="Q9229" s="4" t="s">
        <v>6</v>
      </c>
      <c r="R9229" s="4" t="s">
        <v>6</v>
      </c>
      <c r="S9229" s="4" t="s">
        <v>6</v>
      </c>
      <c r="T9229" s="4" t="s">
        <v>6</v>
      </c>
      <c r="U9229" s="4" t="s">
        <v>6</v>
      </c>
    </row>
    <row r="9230" spans="1:6">
      <c r="A9230" t="n">
        <v>78207</v>
      </c>
      <c r="B9230" s="46" t="n">
        <v>36</v>
      </c>
      <c r="C9230" s="7" t="n">
        <v>8</v>
      </c>
      <c r="D9230" s="7" t="n">
        <v>1</v>
      </c>
      <c r="E9230" s="7" t="n">
        <v>0</v>
      </c>
      <c r="F9230" s="7" t="s">
        <v>679</v>
      </c>
      <c r="G9230" s="7" t="s">
        <v>12</v>
      </c>
      <c r="H9230" s="7" t="s">
        <v>12</v>
      </c>
      <c r="I9230" s="7" t="s">
        <v>12</v>
      </c>
      <c r="J9230" s="7" t="s">
        <v>12</v>
      </c>
      <c r="K9230" s="7" t="s">
        <v>12</v>
      </c>
      <c r="L9230" s="7" t="s">
        <v>12</v>
      </c>
      <c r="M9230" s="7" t="s">
        <v>12</v>
      </c>
      <c r="N9230" s="7" t="s">
        <v>12</v>
      </c>
      <c r="O9230" s="7" t="s">
        <v>12</v>
      </c>
      <c r="P9230" s="7" t="s">
        <v>12</v>
      </c>
      <c r="Q9230" s="7" t="s">
        <v>12</v>
      </c>
      <c r="R9230" s="7" t="s">
        <v>12</v>
      </c>
      <c r="S9230" s="7" t="s">
        <v>12</v>
      </c>
      <c r="T9230" s="7" t="s">
        <v>12</v>
      </c>
      <c r="U9230" s="7" t="s">
        <v>12</v>
      </c>
    </row>
    <row r="9231" spans="1:6">
      <c r="A9231" t="s">
        <v>4</v>
      </c>
      <c r="B9231" s="4" t="s">
        <v>5</v>
      </c>
      <c r="C9231" s="4" t="s">
        <v>13</v>
      </c>
      <c r="D9231" s="4" t="s">
        <v>10</v>
      </c>
      <c r="E9231" s="4" t="s">
        <v>13</v>
      </c>
      <c r="F9231" s="4" t="s">
        <v>6</v>
      </c>
      <c r="G9231" s="4" t="s">
        <v>6</v>
      </c>
      <c r="H9231" s="4" t="s">
        <v>6</v>
      </c>
      <c r="I9231" s="4" t="s">
        <v>6</v>
      </c>
      <c r="J9231" s="4" t="s">
        <v>6</v>
      </c>
      <c r="K9231" s="4" t="s">
        <v>6</v>
      </c>
      <c r="L9231" s="4" t="s">
        <v>6</v>
      </c>
      <c r="M9231" s="4" t="s">
        <v>6</v>
      </c>
      <c r="N9231" s="4" t="s">
        <v>6</v>
      </c>
      <c r="O9231" s="4" t="s">
        <v>6</v>
      </c>
      <c r="P9231" s="4" t="s">
        <v>6</v>
      </c>
      <c r="Q9231" s="4" t="s">
        <v>6</v>
      </c>
      <c r="R9231" s="4" t="s">
        <v>6</v>
      </c>
      <c r="S9231" s="4" t="s">
        <v>6</v>
      </c>
      <c r="T9231" s="4" t="s">
        <v>6</v>
      </c>
      <c r="U9231" s="4" t="s">
        <v>6</v>
      </c>
    </row>
    <row r="9232" spans="1:6">
      <c r="A9232" t="n">
        <v>78238</v>
      </c>
      <c r="B9232" s="46" t="n">
        <v>36</v>
      </c>
      <c r="C9232" s="7" t="n">
        <v>8</v>
      </c>
      <c r="D9232" s="7" t="n">
        <v>8</v>
      </c>
      <c r="E9232" s="7" t="n">
        <v>0</v>
      </c>
      <c r="F9232" s="7" t="s">
        <v>249</v>
      </c>
      <c r="G9232" s="7" t="s">
        <v>12</v>
      </c>
      <c r="H9232" s="7" t="s">
        <v>12</v>
      </c>
      <c r="I9232" s="7" t="s">
        <v>12</v>
      </c>
      <c r="J9232" s="7" t="s">
        <v>12</v>
      </c>
      <c r="K9232" s="7" t="s">
        <v>12</v>
      </c>
      <c r="L9232" s="7" t="s">
        <v>12</v>
      </c>
      <c r="M9232" s="7" t="s">
        <v>12</v>
      </c>
      <c r="N9232" s="7" t="s">
        <v>12</v>
      </c>
      <c r="O9232" s="7" t="s">
        <v>12</v>
      </c>
      <c r="P9232" s="7" t="s">
        <v>12</v>
      </c>
      <c r="Q9232" s="7" t="s">
        <v>12</v>
      </c>
      <c r="R9232" s="7" t="s">
        <v>12</v>
      </c>
      <c r="S9232" s="7" t="s">
        <v>12</v>
      </c>
      <c r="T9232" s="7" t="s">
        <v>12</v>
      </c>
      <c r="U9232" s="7" t="s">
        <v>12</v>
      </c>
    </row>
    <row r="9233" spans="1:21">
      <c r="A9233" t="s">
        <v>4</v>
      </c>
      <c r="B9233" s="4" t="s">
        <v>5</v>
      </c>
      <c r="C9233" s="4" t="s">
        <v>13</v>
      </c>
      <c r="D9233" s="4" t="s">
        <v>10</v>
      </c>
      <c r="E9233" s="4" t="s">
        <v>13</v>
      </c>
      <c r="F9233" s="4" t="s">
        <v>6</v>
      </c>
      <c r="G9233" s="4" t="s">
        <v>6</v>
      </c>
      <c r="H9233" s="4" t="s">
        <v>6</v>
      </c>
      <c r="I9233" s="4" t="s">
        <v>6</v>
      </c>
      <c r="J9233" s="4" t="s">
        <v>6</v>
      </c>
      <c r="K9233" s="4" t="s">
        <v>6</v>
      </c>
      <c r="L9233" s="4" t="s">
        <v>6</v>
      </c>
      <c r="M9233" s="4" t="s">
        <v>6</v>
      </c>
      <c r="N9233" s="4" t="s">
        <v>6</v>
      </c>
      <c r="O9233" s="4" t="s">
        <v>6</v>
      </c>
      <c r="P9233" s="4" t="s">
        <v>6</v>
      </c>
      <c r="Q9233" s="4" t="s">
        <v>6</v>
      </c>
      <c r="R9233" s="4" t="s">
        <v>6</v>
      </c>
      <c r="S9233" s="4" t="s">
        <v>6</v>
      </c>
      <c r="T9233" s="4" t="s">
        <v>6</v>
      </c>
      <c r="U9233" s="4" t="s">
        <v>6</v>
      </c>
    </row>
    <row r="9234" spans="1:21">
      <c r="A9234" t="n">
        <v>78271</v>
      </c>
      <c r="B9234" s="46" t="n">
        <v>36</v>
      </c>
      <c r="C9234" s="7" t="n">
        <v>8</v>
      </c>
      <c r="D9234" s="7" t="n">
        <v>0</v>
      </c>
      <c r="E9234" s="7" t="n">
        <v>0</v>
      </c>
      <c r="F9234" s="7" t="s">
        <v>384</v>
      </c>
      <c r="G9234" s="7" t="s">
        <v>182</v>
      </c>
      <c r="H9234" s="7" t="s">
        <v>12</v>
      </c>
      <c r="I9234" s="7" t="s">
        <v>12</v>
      </c>
      <c r="J9234" s="7" t="s">
        <v>12</v>
      </c>
      <c r="K9234" s="7" t="s">
        <v>12</v>
      </c>
      <c r="L9234" s="7" t="s">
        <v>12</v>
      </c>
      <c r="M9234" s="7" t="s">
        <v>12</v>
      </c>
      <c r="N9234" s="7" t="s">
        <v>12</v>
      </c>
      <c r="O9234" s="7" t="s">
        <v>12</v>
      </c>
      <c r="P9234" s="7" t="s">
        <v>12</v>
      </c>
      <c r="Q9234" s="7" t="s">
        <v>12</v>
      </c>
      <c r="R9234" s="7" t="s">
        <v>12</v>
      </c>
      <c r="S9234" s="7" t="s">
        <v>12</v>
      </c>
      <c r="T9234" s="7" t="s">
        <v>12</v>
      </c>
      <c r="U9234" s="7" t="s">
        <v>12</v>
      </c>
    </row>
    <row r="9235" spans="1:21">
      <c r="A9235" t="s">
        <v>4</v>
      </c>
      <c r="B9235" s="4" t="s">
        <v>5</v>
      </c>
      <c r="C9235" s="4" t="s">
        <v>13</v>
      </c>
      <c r="D9235" s="4" t="s">
        <v>10</v>
      </c>
      <c r="E9235" s="4" t="s">
        <v>13</v>
      </c>
      <c r="F9235" s="4" t="s">
        <v>6</v>
      </c>
      <c r="G9235" s="4" t="s">
        <v>6</v>
      </c>
      <c r="H9235" s="4" t="s">
        <v>6</v>
      </c>
      <c r="I9235" s="4" t="s">
        <v>6</v>
      </c>
      <c r="J9235" s="4" t="s">
        <v>6</v>
      </c>
      <c r="K9235" s="4" t="s">
        <v>6</v>
      </c>
      <c r="L9235" s="4" t="s">
        <v>6</v>
      </c>
      <c r="M9235" s="4" t="s">
        <v>6</v>
      </c>
      <c r="N9235" s="4" t="s">
        <v>6</v>
      </c>
      <c r="O9235" s="4" t="s">
        <v>6</v>
      </c>
      <c r="P9235" s="4" t="s">
        <v>6</v>
      </c>
      <c r="Q9235" s="4" t="s">
        <v>6</v>
      </c>
      <c r="R9235" s="4" t="s">
        <v>6</v>
      </c>
      <c r="S9235" s="4" t="s">
        <v>6</v>
      </c>
      <c r="T9235" s="4" t="s">
        <v>6</v>
      </c>
      <c r="U9235" s="4" t="s">
        <v>6</v>
      </c>
    </row>
    <row r="9236" spans="1:21">
      <c r="A9236" t="n">
        <v>78314</v>
      </c>
      <c r="B9236" s="46" t="n">
        <v>36</v>
      </c>
      <c r="C9236" s="7" t="n">
        <v>8</v>
      </c>
      <c r="D9236" s="7" t="n">
        <v>16</v>
      </c>
      <c r="E9236" s="7" t="n">
        <v>0</v>
      </c>
      <c r="F9236" s="7" t="s">
        <v>555</v>
      </c>
      <c r="G9236" s="7" t="s">
        <v>12</v>
      </c>
      <c r="H9236" s="7" t="s">
        <v>12</v>
      </c>
      <c r="I9236" s="7" t="s">
        <v>12</v>
      </c>
      <c r="J9236" s="7" t="s">
        <v>12</v>
      </c>
      <c r="K9236" s="7" t="s">
        <v>12</v>
      </c>
      <c r="L9236" s="7" t="s">
        <v>12</v>
      </c>
      <c r="M9236" s="7" t="s">
        <v>12</v>
      </c>
      <c r="N9236" s="7" t="s">
        <v>12</v>
      </c>
      <c r="O9236" s="7" t="s">
        <v>12</v>
      </c>
      <c r="P9236" s="7" t="s">
        <v>12</v>
      </c>
      <c r="Q9236" s="7" t="s">
        <v>12</v>
      </c>
      <c r="R9236" s="7" t="s">
        <v>12</v>
      </c>
      <c r="S9236" s="7" t="s">
        <v>12</v>
      </c>
      <c r="T9236" s="7" t="s">
        <v>12</v>
      </c>
      <c r="U9236" s="7" t="s">
        <v>12</v>
      </c>
    </row>
    <row r="9237" spans="1:21">
      <c r="A9237" t="s">
        <v>4</v>
      </c>
      <c r="B9237" s="4" t="s">
        <v>5</v>
      </c>
      <c r="C9237" s="4" t="s">
        <v>13</v>
      </c>
    </row>
    <row r="9238" spans="1:21">
      <c r="A9238" t="n">
        <v>78349</v>
      </c>
      <c r="B9238" s="54" t="n">
        <v>116</v>
      </c>
      <c r="C9238" s="7" t="n">
        <v>0</v>
      </c>
    </row>
    <row r="9239" spans="1:21">
      <c r="A9239" t="s">
        <v>4</v>
      </c>
      <c r="B9239" s="4" t="s">
        <v>5</v>
      </c>
      <c r="C9239" s="4" t="s">
        <v>13</v>
      </c>
      <c r="D9239" s="4" t="s">
        <v>10</v>
      </c>
    </row>
    <row r="9240" spans="1:21">
      <c r="A9240" t="n">
        <v>78351</v>
      </c>
      <c r="B9240" s="54" t="n">
        <v>116</v>
      </c>
      <c r="C9240" s="7" t="n">
        <v>2</v>
      </c>
      <c r="D9240" s="7" t="n">
        <v>1</v>
      </c>
    </row>
    <row r="9241" spans="1:21">
      <c r="A9241" t="s">
        <v>4</v>
      </c>
      <c r="B9241" s="4" t="s">
        <v>5</v>
      </c>
      <c r="C9241" s="4" t="s">
        <v>13</v>
      </c>
      <c r="D9241" s="4" t="s">
        <v>9</v>
      </c>
    </row>
    <row r="9242" spans="1:21">
      <c r="A9242" t="n">
        <v>78355</v>
      </c>
      <c r="B9242" s="54" t="n">
        <v>116</v>
      </c>
      <c r="C9242" s="7" t="n">
        <v>5</v>
      </c>
      <c r="D9242" s="7" t="n">
        <v>1106247680</v>
      </c>
    </row>
    <row r="9243" spans="1:21">
      <c r="A9243" t="s">
        <v>4</v>
      </c>
      <c r="B9243" s="4" t="s">
        <v>5</v>
      </c>
      <c r="C9243" s="4" t="s">
        <v>13</v>
      </c>
      <c r="D9243" s="4" t="s">
        <v>10</v>
      </c>
    </row>
    <row r="9244" spans="1:21">
      <c r="A9244" t="n">
        <v>78361</v>
      </c>
      <c r="B9244" s="54" t="n">
        <v>116</v>
      </c>
      <c r="C9244" s="7" t="n">
        <v>6</v>
      </c>
      <c r="D9244" s="7" t="n">
        <v>1</v>
      </c>
    </row>
    <row r="9245" spans="1:21">
      <c r="A9245" t="s">
        <v>4</v>
      </c>
      <c r="B9245" s="4" t="s">
        <v>5</v>
      </c>
      <c r="C9245" s="4" t="s">
        <v>10</v>
      </c>
      <c r="D9245" s="4" t="s">
        <v>22</v>
      </c>
      <c r="E9245" s="4" t="s">
        <v>22</v>
      </c>
      <c r="F9245" s="4" t="s">
        <v>22</v>
      </c>
      <c r="G9245" s="4" t="s">
        <v>22</v>
      </c>
    </row>
    <row r="9246" spans="1:21">
      <c r="A9246" t="n">
        <v>78365</v>
      </c>
      <c r="B9246" s="43" t="n">
        <v>46</v>
      </c>
      <c r="C9246" s="7" t="n">
        <v>0</v>
      </c>
      <c r="D9246" s="7" t="n">
        <v>88.9000015258789</v>
      </c>
      <c r="E9246" s="7" t="n">
        <v>36.0499992370605</v>
      </c>
      <c r="F9246" s="7" t="n">
        <v>-224.199996948242</v>
      </c>
      <c r="G9246" s="7" t="n">
        <v>180</v>
      </c>
    </row>
    <row r="9247" spans="1:21">
      <c r="A9247" t="s">
        <v>4</v>
      </c>
      <c r="B9247" s="4" t="s">
        <v>5</v>
      </c>
      <c r="C9247" s="4" t="s">
        <v>10</v>
      </c>
      <c r="D9247" s="4" t="s">
        <v>22</v>
      </c>
      <c r="E9247" s="4" t="s">
        <v>22</v>
      </c>
      <c r="F9247" s="4" t="s">
        <v>22</v>
      </c>
      <c r="G9247" s="4" t="s">
        <v>22</v>
      </c>
    </row>
    <row r="9248" spans="1:21">
      <c r="A9248" t="n">
        <v>78384</v>
      </c>
      <c r="B9248" s="43" t="n">
        <v>46</v>
      </c>
      <c r="C9248" s="7" t="n">
        <v>16</v>
      </c>
      <c r="D9248" s="7" t="n">
        <v>89.6500015258789</v>
      </c>
      <c r="E9248" s="7" t="n">
        <v>36.060001373291</v>
      </c>
      <c r="F9248" s="7" t="n">
        <v>-222.350006103516</v>
      </c>
      <c r="G9248" s="7" t="n">
        <v>180</v>
      </c>
    </row>
    <row r="9249" spans="1:21">
      <c r="A9249" t="s">
        <v>4</v>
      </c>
      <c r="B9249" s="4" t="s">
        <v>5</v>
      </c>
      <c r="C9249" s="4" t="s">
        <v>10</v>
      </c>
      <c r="D9249" s="4" t="s">
        <v>22</v>
      </c>
      <c r="E9249" s="4" t="s">
        <v>22</v>
      </c>
      <c r="F9249" s="4" t="s">
        <v>22</v>
      </c>
      <c r="G9249" s="4" t="s">
        <v>22</v>
      </c>
    </row>
    <row r="9250" spans="1:21">
      <c r="A9250" t="n">
        <v>78403</v>
      </c>
      <c r="B9250" s="43" t="n">
        <v>46</v>
      </c>
      <c r="C9250" s="7" t="n">
        <v>4</v>
      </c>
      <c r="D9250" s="7" t="n">
        <v>89.8499984741211</v>
      </c>
      <c r="E9250" s="7" t="n">
        <v>36.060001373291</v>
      </c>
      <c r="F9250" s="7" t="n">
        <v>-223.25</v>
      </c>
      <c r="G9250" s="7" t="n">
        <v>180</v>
      </c>
    </row>
    <row r="9251" spans="1:21">
      <c r="A9251" t="s">
        <v>4</v>
      </c>
      <c r="B9251" s="4" t="s">
        <v>5</v>
      </c>
      <c r="C9251" s="4" t="s">
        <v>10</v>
      </c>
      <c r="D9251" s="4" t="s">
        <v>22</v>
      </c>
      <c r="E9251" s="4" t="s">
        <v>22</v>
      </c>
      <c r="F9251" s="4" t="s">
        <v>22</v>
      </c>
      <c r="G9251" s="4" t="s">
        <v>22</v>
      </c>
    </row>
    <row r="9252" spans="1:21">
      <c r="A9252" t="n">
        <v>78422</v>
      </c>
      <c r="B9252" s="43" t="n">
        <v>46</v>
      </c>
      <c r="C9252" s="7" t="n">
        <v>7</v>
      </c>
      <c r="D9252" s="7" t="n">
        <v>89</v>
      </c>
      <c r="E9252" s="7" t="n">
        <v>36.060001373291</v>
      </c>
      <c r="F9252" s="7" t="n">
        <v>-222.800003051758</v>
      </c>
      <c r="G9252" s="7" t="n">
        <v>180</v>
      </c>
    </row>
    <row r="9253" spans="1:21">
      <c r="A9253" t="s">
        <v>4</v>
      </c>
      <c r="B9253" s="4" t="s">
        <v>5</v>
      </c>
      <c r="C9253" s="4" t="s">
        <v>10</v>
      </c>
      <c r="D9253" s="4" t="s">
        <v>22</v>
      </c>
      <c r="E9253" s="4" t="s">
        <v>22</v>
      </c>
      <c r="F9253" s="4" t="s">
        <v>22</v>
      </c>
      <c r="G9253" s="4" t="s">
        <v>22</v>
      </c>
    </row>
    <row r="9254" spans="1:21">
      <c r="A9254" t="n">
        <v>78441</v>
      </c>
      <c r="B9254" s="43" t="n">
        <v>46</v>
      </c>
      <c r="C9254" s="7" t="n">
        <v>2</v>
      </c>
      <c r="D9254" s="7" t="n">
        <v>88</v>
      </c>
      <c r="E9254" s="7" t="n">
        <v>36.060001373291</v>
      </c>
      <c r="F9254" s="7" t="n">
        <v>-223.100006103516</v>
      </c>
      <c r="G9254" s="7" t="n">
        <v>180</v>
      </c>
    </row>
    <row r="9255" spans="1:21">
      <c r="A9255" t="s">
        <v>4</v>
      </c>
      <c r="B9255" s="4" t="s">
        <v>5</v>
      </c>
      <c r="C9255" s="4" t="s">
        <v>10</v>
      </c>
      <c r="D9255" s="4" t="s">
        <v>22</v>
      </c>
      <c r="E9255" s="4" t="s">
        <v>22</v>
      </c>
      <c r="F9255" s="4" t="s">
        <v>22</v>
      </c>
      <c r="G9255" s="4" t="s">
        <v>22</v>
      </c>
    </row>
    <row r="9256" spans="1:21">
      <c r="A9256" t="n">
        <v>78460</v>
      </c>
      <c r="B9256" s="43" t="n">
        <v>46</v>
      </c>
      <c r="C9256" s="7" t="n">
        <v>1</v>
      </c>
      <c r="D9256" s="7" t="n">
        <v>88.5500030517578</v>
      </c>
      <c r="E9256" s="7" t="n">
        <v>36.060001373291</v>
      </c>
      <c r="F9256" s="7" t="n">
        <v>-223.199996948242</v>
      </c>
      <c r="G9256" s="7" t="n">
        <v>180</v>
      </c>
    </row>
    <row r="9257" spans="1:21">
      <c r="A9257" t="s">
        <v>4</v>
      </c>
      <c r="B9257" s="4" t="s">
        <v>5</v>
      </c>
      <c r="C9257" s="4" t="s">
        <v>10</v>
      </c>
      <c r="D9257" s="4" t="s">
        <v>22</v>
      </c>
      <c r="E9257" s="4" t="s">
        <v>22</v>
      </c>
      <c r="F9257" s="4" t="s">
        <v>22</v>
      </c>
      <c r="G9257" s="4" t="s">
        <v>22</v>
      </c>
    </row>
    <row r="9258" spans="1:21">
      <c r="A9258" t="n">
        <v>78479</v>
      </c>
      <c r="B9258" s="43" t="n">
        <v>46</v>
      </c>
      <c r="C9258" s="7" t="n">
        <v>9</v>
      </c>
      <c r="D9258" s="7" t="n">
        <v>87.4000015258789</v>
      </c>
      <c r="E9258" s="7" t="n">
        <v>36.060001373291</v>
      </c>
      <c r="F9258" s="7" t="n">
        <v>-222.899993896484</v>
      </c>
      <c r="G9258" s="7" t="n">
        <v>180</v>
      </c>
    </row>
    <row r="9259" spans="1:21">
      <c r="A9259" t="s">
        <v>4</v>
      </c>
      <c r="B9259" s="4" t="s">
        <v>5</v>
      </c>
      <c r="C9259" s="4" t="s">
        <v>10</v>
      </c>
      <c r="D9259" s="4" t="s">
        <v>22</v>
      </c>
      <c r="E9259" s="4" t="s">
        <v>22</v>
      </c>
      <c r="F9259" s="4" t="s">
        <v>22</v>
      </c>
      <c r="G9259" s="4" t="s">
        <v>22</v>
      </c>
    </row>
    <row r="9260" spans="1:21">
      <c r="A9260" t="n">
        <v>78498</v>
      </c>
      <c r="B9260" s="43" t="n">
        <v>46</v>
      </c>
      <c r="C9260" s="7" t="n">
        <v>8</v>
      </c>
      <c r="D9260" s="7" t="n">
        <v>90.5999984741211</v>
      </c>
      <c r="E9260" s="7" t="n">
        <v>36.060001373291</v>
      </c>
      <c r="F9260" s="7" t="n">
        <v>-222.949996948242</v>
      </c>
      <c r="G9260" s="7" t="n">
        <v>180</v>
      </c>
    </row>
    <row r="9261" spans="1:21">
      <c r="A9261" t="s">
        <v>4</v>
      </c>
      <c r="B9261" s="4" t="s">
        <v>5</v>
      </c>
      <c r="C9261" s="4" t="s">
        <v>10</v>
      </c>
      <c r="D9261" s="4" t="s">
        <v>22</v>
      </c>
      <c r="E9261" s="4" t="s">
        <v>22</v>
      </c>
      <c r="F9261" s="4" t="s">
        <v>22</v>
      </c>
      <c r="G9261" s="4" t="s">
        <v>22</v>
      </c>
    </row>
    <row r="9262" spans="1:21">
      <c r="A9262" t="n">
        <v>78517</v>
      </c>
      <c r="B9262" s="43" t="n">
        <v>46</v>
      </c>
      <c r="C9262" s="7" t="n">
        <v>14</v>
      </c>
      <c r="D9262" s="7" t="n">
        <v>88.75</v>
      </c>
      <c r="E9262" s="7" t="n">
        <v>36.060001373291</v>
      </c>
      <c r="F9262" s="7" t="n">
        <v>-221.899993896484</v>
      </c>
      <c r="G9262" s="7" t="n">
        <v>180</v>
      </c>
    </row>
    <row r="9263" spans="1:21">
      <c r="A9263" t="s">
        <v>4</v>
      </c>
      <c r="B9263" s="4" t="s">
        <v>5</v>
      </c>
      <c r="C9263" s="4" t="s">
        <v>10</v>
      </c>
      <c r="D9263" s="4" t="s">
        <v>22</v>
      </c>
      <c r="E9263" s="4" t="s">
        <v>22</v>
      </c>
      <c r="F9263" s="4" t="s">
        <v>22</v>
      </c>
      <c r="G9263" s="4" t="s">
        <v>22</v>
      </c>
    </row>
    <row r="9264" spans="1:21">
      <c r="A9264" t="n">
        <v>78536</v>
      </c>
      <c r="B9264" s="43" t="n">
        <v>46</v>
      </c>
      <c r="C9264" s="7" t="n">
        <v>15</v>
      </c>
      <c r="D9264" s="7" t="n">
        <v>88.25</v>
      </c>
      <c r="E9264" s="7" t="n">
        <v>36.060001373291</v>
      </c>
      <c r="F9264" s="7" t="n">
        <v>-222.300003051758</v>
      </c>
      <c r="G9264" s="7" t="n">
        <v>180</v>
      </c>
    </row>
    <row r="9265" spans="1:7">
      <c r="A9265" t="s">
        <v>4</v>
      </c>
      <c r="B9265" s="4" t="s">
        <v>5</v>
      </c>
      <c r="C9265" s="4" t="s">
        <v>10</v>
      </c>
      <c r="D9265" s="4" t="s">
        <v>22</v>
      </c>
      <c r="E9265" s="4" t="s">
        <v>22</v>
      </c>
      <c r="F9265" s="4" t="s">
        <v>22</v>
      </c>
      <c r="G9265" s="4" t="s">
        <v>22</v>
      </c>
    </row>
    <row r="9266" spans="1:7">
      <c r="A9266" t="n">
        <v>78555</v>
      </c>
      <c r="B9266" s="43" t="n">
        <v>46</v>
      </c>
      <c r="C9266" s="7" t="n">
        <v>7032</v>
      </c>
      <c r="D9266" s="7" t="n">
        <v>88.0500030517578</v>
      </c>
      <c r="E9266" s="7" t="n">
        <v>36.0499992370605</v>
      </c>
      <c r="F9266" s="7" t="n">
        <v>-223.850006103516</v>
      </c>
      <c r="G9266" s="7" t="n">
        <v>180</v>
      </c>
    </row>
    <row r="9267" spans="1:7">
      <c r="A9267" t="s">
        <v>4</v>
      </c>
      <c r="B9267" s="4" t="s">
        <v>5</v>
      </c>
      <c r="C9267" s="4" t="s">
        <v>10</v>
      </c>
      <c r="D9267" s="4" t="s">
        <v>10</v>
      </c>
      <c r="E9267" s="4" t="s">
        <v>10</v>
      </c>
    </row>
    <row r="9268" spans="1:7">
      <c r="A9268" t="n">
        <v>78574</v>
      </c>
      <c r="B9268" s="58" t="n">
        <v>61</v>
      </c>
      <c r="C9268" s="7" t="n">
        <v>0</v>
      </c>
      <c r="D9268" s="7" t="n">
        <v>7033</v>
      </c>
      <c r="E9268" s="7" t="n">
        <v>1000</v>
      </c>
    </row>
    <row r="9269" spans="1:7">
      <c r="A9269" t="s">
        <v>4</v>
      </c>
      <c r="B9269" s="4" t="s">
        <v>5</v>
      </c>
      <c r="C9269" s="4" t="s">
        <v>10</v>
      </c>
      <c r="D9269" s="4" t="s">
        <v>10</v>
      </c>
      <c r="E9269" s="4" t="s">
        <v>10</v>
      </c>
    </row>
    <row r="9270" spans="1:7">
      <c r="A9270" t="n">
        <v>78581</v>
      </c>
      <c r="B9270" s="58" t="n">
        <v>61</v>
      </c>
      <c r="C9270" s="7" t="n">
        <v>7</v>
      </c>
      <c r="D9270" s="7" t="n">
        <v>7033</v>
      </c>
      <c r="E9270" s="7" t="n">
        <v>1000</v>
      </c>
    </row>
    <row r="9271" spans="1:7">
      <c r="A9271" t="s">
        <v>4</v>
      </c>
      <c r="B9271" s="4" t="s">
        <v>5</v>
      </c>
      <c r="C9271" s="4" t="s">
        <v>10</v>
      </c>
      <c r="D9271" s="4" t="s">
        <v>10</v>
      </c>
      <c r="E9271" s="4" t="s">
        <v>10</v>
      </c>
    </row>
    <row r="9272" spans="1:7">
      <c r="A9272" t="n">
        <v>78588</v>
      </c>
      <c r="B9272" s="58" t="n">
        <v>61</v>
      </c>
      <c r="C9272" s="7" t="n">
        <v>2</v>
      </c>
      <c r="D9272" s="7" t="n">
        <v>7033</v>
      </c>
      <c r="E9272" s="7" t="n">
        <v>1000</v>
      </c>
    </row>
    <row r="9273" spans="1:7">
      <c r="A9273" t="s">
        <v>4</v>
      </c>
      <c r="B9273" s="4" t="s">
        <v>5</v>
      </c>
      <c r="C9273" s="4" t="s">
        <v>10</v>
      </c>
      <c r="D9273" s="4" t="s">
        <v>10</v>
      </c>
      <c r="E9273" s="4" t="s">
        <v>10</v>
      </c>
    </row>
    <row r="9274" spans="1:7">
      <c r="A9274" t="n">
        <v>78595</v>
      </c>
      <c r="B9274" s="58" t="n">
        <v>61</v>
      </c>
      <c r="C9274" s="7" t="n">
        <v>4</v>
      </c>
      <c r="D9274" s="7" t="n">
        <v>7033</v>
      </c>
      <c r="E9274" s="7" t="n">
        <v>1000</v>
      </c>
    </row>
    <row r="9275" spans="1:7">
      <c r="A9275" t="s">
        <v>4</v>
      </c>
      <c r="B9275" s="4" t="s">
        <v>5</v>
      </c>
      <c r="C9275" s="4" t="s">
        <v>10</v>
      </c>
      <c r="D9275" s="4" t="s">
        <v>10</v>
      </c>
      <c r="E9275" s="4" t="s">
        <v>10</v>
      </c>
    </row>
    <row r="9276" spans="1:7">
      <c r="A9276" t="n">
        <v>78602</v>
      </c>
      <c r="B9276" s="58" t="n">
        <v>61</v>
      </c>
      <c r="C9276" s="7" t="n">
        <v>1</v>
      </c>
      <c r="D9276" s="7" t="n">
        <v>7033</v>
      </c>
      <c r="E9276" s="7" t="n">
        <v>1000</v>
      </c>
    </row>
    <row r="9277" spans="1:7">
      <c r="A9277" t="s">
        <v>4</v>
      </c>
      <c r="B9277" s="4" t="s">
        <v>5</v>
      </c>
      <c r="C9277" s="4" t="s">
        <v>10</v>
      </c>
      <c r="D9277" s="4" t="s">
        <v>10</v>
      </c>
      <c r="E9277" s="4" t="s">
        <v>10</v>
      </c>
    </row>
    <row r="9278" spans="1:7">
      <c r="A9278" t="n">
        <v>78609</v>
      </c>
      <c r="B9278" s="58" t="n">
        <v>61</v>
      </c>
      <c r="C9278" s="7" t="n">
        <v>9</v>
      </c>
      <c r="D9278" s="7" t="n">
        <v>7033</v>
      </c>
      <c r="E9278" s="7" t="n">
        <v>1000</v>
      </c>
    </row>
    <row r="9279" spans="1:7">
      <c r="A9279" t="s">
        <v>4</v>
      </c>
      <c r="B9279" s="4" t="s">
        <v>5</v>
      </c>
      <c r="C9279" s="4" t="s">
        <v>10</v>
      </c>
      <c r="D9279" s="4" t="s">
        <v>10</v>
      </c>
      <c r="E9279" s="4" t="s">
        <v>10</v>
      </c>
    </row>
    <row r="9280" spans="1:7">
      <c r="A9280" t="n">
        <v>78616</v>
      </c>
      <c r="B9280" s="58" t="n">
        <v>61</v>
      </c>
      <c r="C9280" s="7" t="n">
        <v>8</v>
      </c>
      <c r="D9280" s="7" t="n">
        <v>7033</v>
      </c>
      <c r="E9280" s="7" t="n">
        <v>1000</v>
      </c>
    </row>
    <row r="9281" spans="1:7">
      <c r="A9281" t="s">
        <v>4</v>
      </c>
      <c r="B9281" s="4" t="s">
        <v>5</v>
      </c>
      <c r="C9281" s="4" t="s">
        <v>10</v>
      </c>
      <c r="D9281" s="4" t="s">
        <v>10</v>
      </c>
      <c r="E9281" s="4" t="s">
        <v>10</v>
      </c>
    </row>
    <row r="9282" spans="1:7">
      <c r="A9282" t="n">
        <v>78623</v>
      </c>
      <c r="B9282" s="58" t="n">
        <v>61</v>
      </c>
      <c r="C9282" s="7" t="n">
        <v>15</v>
      </c>
      <c r="D9282" s="7" t="n">
        <v>7033</v>
      </c>
      <c r="E9282" s="7" t="n">
        <v>1000</v>
      </c>
    </row>
    <row r="9283" spans="1:7">
      <c r="A9283" t="s">
        <v>4</v>
      </c>
      <c r="B9283" s="4" t="s">
        <v>5</v>
      </c>
      <c r="C9283" s="4" t="s">
        <v>10</v>
      </c>
      <c r="D9283" s="4" t="s">
        <v>10</v>
      </c>
      <c r="E9283" s="4" t="s">
        <v>10</v>
      </c>
    </row>
    <row r="9284" spans="1:7">
      <c r="A9284" t="n">
        <v>78630</v>
      </c>
      <c r="B9284" s="58" t="n">
        <v>61</v>
      </c>
      <c r="C9284" s="7" t="n">
        <v>16</v>
      </c>
      <c r="D9284" s="7" t="n">
        <v>7033</v>
      </c>
      <c r="E9284" s="7" t="n">
        <v>1000</v>
      </c>
    </row>
    <row r="9285" spans="1:7">
      <c r="A9285" t="s">
        <v>4</v>
      </c>
      <c r="B9285" s="4" t="s">
        <v>5</v>
      </c>
      <c r="C9285" s="4" t="s">
        <v>10</v>
      </c>
      <c r="D9285" s="4" t="s">
        <v>10</v>
      </c>
      <c r="E9285" s="4" t="s">
        <v>10</v>
      </c>
    </row>
    <row r="9286" spans="1:7">
      <c r="A9286" t="n">
        <v>78637</v>
      </c>
      <c r="B9286" s="58" t="n">
        <v>61</v>
      </c>
      <c r="C9286" s="7" t="n">
        <v>14</v>
      </c>
      <c r="D9286" s="7" t="n">
        <v>7033</v>
      </c>
      <c r="E9286" s="7" t="n">
        <v>1000</v>
      </c>
    </row>
    <row r="9287" spans="1:7">
      <c r="A9287" t="s">
        <v>4</v>
      </c>
      <c r="B9287" s="4" t="s">
        <v>5</v>
      </c>
      <c r="C9287" s="4" t="s">
        <v>10</v>
      </c>
      <c r="D9287" s="4" t="s">
        <v>10</v>
      </c>
      <c r="E9287" s="4" t="s">
        <v>10</v>
      </c>
    </row>
    <row r="9288" spans="1:7">
      <c r="A9288" t="n">
        <v>78644</v>
      </c>
      <c r="B9288" s="58" t="n">
        <v>61</v>
      </c>
      <c r="C9288" s="7" t="n">
        <v>7032</v>
      </c>
      <c r="D9288" s="7" t="n">
        <v>7033</v>
      </c>
      <c r="E9288" s="7" t="n">
        <v>1000</v>
      </c>
    </row>
    <row r="9289" spans="1:7">
      <c r="A9289" t="s">
        <v>4</v>
      </c>
      <c r="B9289" s="4" t="s">
        <v>5</v>
      </c>
      <c r="C9289" s="4" t="s">
        <v>10</v>
      </c>
      <c r="D9289" s="4" t="s">
        <v>22</v>
      </c>
      <c r="E9289" s="4" t="s">
        <v>22</v>
      </c>
      <c r="F9289" s="4" t="s">
        <v>22</v>
      </c>
      <c r="G9289" s="4" t="s">
        <v>22</v>
      </c>
    </row>
    <row r="9290" spans="1:7">
      <c r="A9290" t="n">
        <v>78651</v>
      </c>
      <c r="B9290" s="43" t="n">
        <v>46</v>
      </c>
      <c r="C9290" s="7" t="n">
        <v>7033</v>
      </c>
      <c r="D9290" s="7" t="n">
        <v>89</v>
      </c>
      <c r="E9290" s="7" t="n">
        <v>36.0499992370605</v>
      </c>
      <c r="F9290" s="7" t="n">
        <v>-238</v>
      </c>
      <c r="G9290" s="7" t="n">
        <v>0</v>
      </c>
    </row>
    <row r="9291" spans="1:7">
      <c r="A9291" t="s">
        <v>4</v>
      </c>
      <c r="B9291" s="4" t="s">
        <v>5</v>
      </c>
      <c r="C9291" s="4" t="s">
        <v>10</v>
      </c>
      <c r="D9291" s="4" t="s">
        <v>13</v>
      </c>
      <c r="E9291" s="4" t="s">
        <v>6</v>
      </c>
      <c r="F9291" s="4" t="s">
        <v>22</v>
      </c>
      <c r="G9291" s="4" t="s">
        <v>22</v>
      </c>
      <c r="H9291" s="4" t="s">
        <v>22</v>
      </c>
    </row>
    <row r="9292" spans="1:7">
      <c r="A9292" t="n">
        <v>78670</v>
      </c>
      <c r="B9292" s="47" t="n">
        <v>48</v>
      </c>
      <c r="C9292" s="7" t="n">
        <v>7033</v>
      </c>
      <c r="D9292" s="7" t="n">
        <v>0</v>
      </c>
      <c r="E9292" s="7" t="s">
        <v>84</v>
      </c>
      <c r="F9292" s="7" t="n">
        <v>-1</v>
      </c>
      <c r="G9292" s="7" t="n">
        <v>1</v>
      </c>
      <c r="H9292" s="7" t="n">
        <v>0</v>
      </c>
    </row>
    <row r="9293" spans="1:7">
      <c r="A9293" t="s">
        <v>4</v>
      </c>
      <c r="B9293" s="4" t="s">
        <v>5</v>
      </c>
      <c r="C9293" s="4" t="s">
        <v>13</v>
      </c>
      <c r="D9293" s="4" t="s">
        <v>13</v>
      </c>
      <c r="E9293" s="4" t="s">
        <v>22</v>
      </c>
      <c r="F9293" s="4" t="s">
        <v>22</v>
      </c>
      <c r="G9293" s="4" t="s">
        <v>22</v>
      </c>
      <c r="H9293" s="4" t="s">
        <v>10</v>
      </c>
    </row>
    <row r="9294" spans="1:7">
      <c r="A9294" t="n">
        <v>78697</v>
      </c>
      <c r="B9294" s="32" t="n">
        <v>45</v>
      </c>
      <c r="C9294" s="7" t="n">
        <v>2</v>
      </c>
      <c r="D9294" s="7" t="n">
        <v>3</v>
      </c>
      <c r="E9294" s="7" t="n">
        <v>89</v>
      </c>
      <c r="F9294" s="7" t="n">
        <v>37.7200012207031</v>
      </c>
      <c r="G9294" s="7" t="n">
        <v>-229.850006103516</v>
      </c>
      <c r="H9294" s="7" t="n">
        <v>0</v>
      </c>
    </row>
    <row r="9295" spans="1:7">
      <c r="A9295" t="s">
        <v>4</v>
      </c>
      <c r="B9295" s="4" t="s">
        <v>5</v>
      </c>
      <c r="C9295" s="4" t="s">
        <v>13</v>
      </c>
      <c r="D9295" s="4" t="s">
        <v>13</v>
      </c>
      <c r="E9295" s="4" t="s">
        <v>22</v>
      </c>
      <c r="F9295" s="4" t="s">
        <v>22</v>
      </c>
      <c r="G9295" s="4" t="s">
        <v>22</v>
      </c>
      <c r="H9295" s="4" t="s">
        <v>10</v>
      </c>
      <c r="I9295" s="4" t="s">
        <v>13</v>
      </c>
    </row>
    <row r="9296" spans="1:7">
      <c r="A9296" t="n">
        <v>78714</v>
      </c>
      <c r="B9296" s="32" t="n">
        <v>45</v>
      </c>
      <c r="C9296" s="7" t="n">
        <v>4</v>
      </c>
      <c r="D9296" s="7" t="n">
        <v>3</v>
      </c>
      <c r="E9296" s="7" t="n">
        <v>355</v>
      </c>
      <c r="F9296" s="7" t="n">
        <v>333</v>
      </c>
      <c r="G9296" s="7" t="n">
        <v>0</v>
      </c>
      <c r="H9296" s="7" t="n">
        <v>0</v>
      </c>
      <c r="I9296" s="7" t="n">
        <v>0</v>
      </c>
    </row>
    <row r="9297" spans="1:9">
      <c r="A9297" t="s">
        <v>4</v>
      </c>
      <c r="B9297" s="4" t="s">
        <v>5</v>
      </c>
      <c r="C9297" s="4" t="s">
        <v>13</v>
      </c>
      <c r="D9297" s="4" t="s">
        <v>13</v>
      </c>
      <c r="E9297" s="4" t="s">
        <v>22</v>
      </c>
      <c r="F9297" s="4" t="s">
        <v>10</v>
      </c>
    </row>
    <row r="9298" spans="1:9">
      <c r="A9298" t="n">
        <v>78732</v>
      </c>
      <c r="B9298" s="32" t="n">
        <v>45</v>
      </c>
      <c r="C9298" s="7" t="n">
        <v>5</v>
      </c>
      <c r="D9298" s="7" t="n">
        <v>3</v>
      </c>
      <c r="E9298" s="7" t="n">
        <v>10.1000003814697</v>
      </c>
      <c r="F9298" s="7" t="n">
        <v>0</v>
      </c>
    </row>
    <row r="9299" spans="1:9">
      <c r="A9299" t="s">
        <v>4</v>
      </c>
      <c r="B9299" s="4" t="s">
        <v>5</v>
      </c>
      <c r="C9299" s="4" t="s">
        <v>13</v>
      </c>
      <c r="D9299" s="4" t="s">
        <v>13</v>
      </c>
      <c r="E9299" s="4" t="s">
        <v>22</v>
      </c>
      <c r="F9299" s="4" t="s">
        <v>10</v>
      </c>
    </row>
    <row r="9300" spans="1:9">
      <c r="A9300" t="n">
        <v>78741</v>
      </c>
      <c r="B9300" s="32" t="n">
        <v>45</v>
      </c>
      <c r="C9300" s="7" t="n">
        <v>11</v>
      </c>
      <c r="D9300" s="7" t="n">
        <v>3</v>
      </c>
      <c r="E9300" s="7" t="n">
        <v>40</v>
      </c>
      <c r="F9300" s="7" t="n">
        <v>0</v>
      </c>
    </row>
    <row r="9301" spans="1:9">
      <c r="A9301" t="s">
        <v>4</v>
      </c>
      <c r="B9301" s="4" t="s">
        <v>5</v>
      </c>
      <c r="C9301" s="4" t="s">
        <v>10</v>
      </c>
      <c r="D9301" s="4" t="s">
        <v>10</v>
      </c>
      <c r="E9301" s="4" t="s">
        <v>22</v>
      </c>
      <c r="F9301" s="4" t="s">
        <v>22</v>
      </c>
      <c r="G9301" s="4" t="s">
        <v>22</v>
      </c>
      <c r="H9301" s="4" t="s">
        <v>22</v>
      </c>
      <c r="I9301" s="4" t="s">
        <v>13</v>
      </c>
      <c r="J9301" s="4" t="s">
        <v>10</v>
      </c>
    </row>
    <row r="9302" spans="1:9">
      <c r="A9302" t="n">
        <v>78750</v>
      </c>
      <c r="B9302" s="55" t="n">
        <v>55</v>
      </c>
      <c r="C9302" s="7" t="n">
        <v>0</v>
      </c>
      <c r="D9302" s="7" t="n">
        <v>65533</v>
      </c>
      <c r="E9302" s="7" t="n">
        <v>88.9000015258789</v>
      </c>
      <c r="F9302" s="7" t="n">
        <v>36.0499992370605</v>
      </c>
      <c r="G9302" s="7" t="n">
        <v>-234.199996948242</v>
      </c>
      <c r="H9302" s="7" t="n">
        <v>1.5</v>
      </c>
      <c r="I9302" s="7" t="n">
        <v>1</v>
      </c>
      <c r="J9302" s="7" t="n">
        <v>0</v>
      </c>
    </row>
    <row r="9303" spans="1:9">
      <c r="A9303" t="s">
        <v>4</v>
      </c>
      <c r="B9303" s="4" t="s">
        <v>5</v>
      </c>
      <c r="C9303" s="4" t="s">
        <v>10</v>
      </c>
    </row>
    <row r="9304" spans="1:9">
      <c r="A9304" t="n">
        <v>78774</v>
      </c>
      <c r="B9304" s="30" t="n">
        <v>16</v>
      </c>
      <c r="C9304" s="7" t="n">
        <v>100</v>
      </c>
    </row>
    <row r="9305" spans="1:9">
      <c r="A9305" t="s">
        <v>4</v>
      </c>
      <c r="B9305" s="4" t="s">
        <v>5</v>
      </c>
      <c r="C9305" s="4" t="s">
        <v>10</v>
      </c>
      <c r="D9305" s="4" t="s">
        <v>10</v>
      </c>
      <c r="E9305" s="4" t="s">
        <v>22</v>
      </c>
      <c r="F9305" s="4" t="s">
        <v>22</v>
      </c>
      <c r="G9305" s="4" t="s">
        <v>22</v>
      </c>
      <c r="H9305" s="4" t="s">
        <v>22</v>
      </c>
      <c r="I9305" s="4" t="s">
        <v>13</v>
      </c>
      <c r="J9305" s="4" t="s">
        <v>10</v>
      </c>
    </row>
    <row r="9306" spans="1:9">
      <c r="A9306" t="n">
        <v>78777</v>
      </c>
      <c r="B9306" s="55" t="n">
        <v>55</v>
      </c>
      <c r="C9306" s="7" t="n">
        <v>7032</v>
      </c>
      <c r="D9306" s="7" t="n">
        <v>65533</v>
      </c>
      <c r="E9306" s="7" t="n">
        <v>88.0500030517578</v>
      </c>
      <c r="F9306" s="7" t="n">
        <v>36.0499992370605</v>
      </c>
      <c r="G9306" s="7" t="n">
        <v>-233.850006103516</v>
      </c>
      <c r="H9306" s="7" t="n">
        <v>1.5</v>
      </c>
      <c r="I9306" s="7" t="n">
        <v>1</v>
      </c>
      <c r="J9306" s="7" t="n">
        <v>0</v>
      </c>
    </row>
    <row r="9307" spans="1:9">
      <c r="A9307" t="s">
        <v>4</v>
      </c>
      <c r="B9307" s="4" t="s">
        <v>5</v>
      </c>
      <c r="C9307" s="4" t="s">
        <v>10</v>
      </c>
    </row>
    <row r="9308" spans="1:9">
      <c r="A9308" t="n">
        <v>78801</v>
      </c>
      <c r="B9308" s="30" t="n">
        <v>16</v>
      </c>
      <c r="C9308" s="7" t="n">
        <v>100</v>
      </c>
    </row>
    <row r="9309" spans="1:9">
      <c r="A9309" t="s">
        <v>4</v>
      </c>
      <c r="B9309" s="4" t="s">
        <v>5</v>
      </c>
      <c r="C9309" s="4" t="s">
        <v>10</v>
      </c>
      <c r="D9309" s="4" t="s">
        <v>10</v>
      </c>
      <c r="E9309" s="4" t="s">
        <v>22</v>
      </c>
      <c r="F9309" s="4" t="s">
        <v>22</v>
      </c>
      <c r="G9309" s="4" t="s">
        <v>22</v>
      </c>
      <c r="H9309" s="4" t="s">
        <v>22</v>
      </c>
      <c r="I9309" s="4" t="s">
        <v>13</v>
      </c>
      <c r="J9309" s="4" t="s">
        <v>10</v>
      </c>
    </row>
    <row r="9310" spans="1:9">
      <c r="A9310" t="n">
        <v>78804</v>
      </c>
      <c r="B9310" s="55" t="n">
        <v>55</v>
      </c>
      <c r="C9310" s="7" t="n">
        <v>4</v>
      </c>
      <c r="D9310" s="7" t="n">
        <v>65533</v>
      </c>
      <c r="E9310" s="7" t="n">
        <v>89.8499984741211</v>
      </c>
      <c r="F9310" s="7" t="n">
        <v>36.060001373291</v>
      </c>
      <c r="G9310" s="7" t="n">
        <v>-233.25</v>
      </c>
      <c r="H9310" s="7" t="n">
        <v>1.5</v>
      </c>
      <c r="I9310" s="7" t="n">
        <v>1</v>
      </c>
      <c r="J9310" s="7" t="n">
        <v>0</v>
      </c>
    </row>
    <row r="9311" spans="1:9">
      <c r="A9311" t="s">
        <v>4</v>
      </c>
      <c r="B9311" s="4" t="s">
        <v>5</v>
      </c>
      <c r="C9311" s="4" t="s">
        <v>10</v>
      </c>
      <c r="D9311" s="4" t="s">
        <v>10</v>
      </c>
      <c r="E9311" s="4" t="s">
        <v>22</v>
      </c>
      <c r="F9311" s="4" t="s">
        <v>22</v>
      </c>
      <c r="G9311" s="4" t="s">
        <v>22</v>
      </c>
      <c r="H9311" s="4" t="s">
        <v>22</v>
      </c>
      <c r="I9311" s="4" t="s">
        <v>13</v>
      </c>
      <c r="J9311" s="4" t="s">
        <v>10</v>
      </c>
    </row>
    <row r="9312" spans="1:9">
      <c r="A9312" t="n">
        <v>78828</v>
      </c>
      <c r="B9312" s="55" t="n">
        <v>55</v>
      </c>
      <c r="C9312" s="7" t="n">
        <v>8</v>
      </c>
      <c r="D9312" s="7" t="n">
        <v>65533</v>
      </c>
      <c r="E9312" s="7" t="n">
        <v>90.5999984741211</v>
      </c>
      <c r="F9312" s="7" t="n">
        <v>36.060001373291</v>
      </c>
      <c r="G9312" s="7" t="n">
        <v>-232.949996948242</v>
      </c>
      <c r="H9312" s="7" t="n">
        <v>1.5</v>
      </c>
      <c r="I9312" s="7" t="n">
        <v>1</v>
      </c>
      <c r="J9312" s="7" t="n">
        <v>0</v>
      </c>
    </row>
    <row r="9313" spans="1:10">
      <c r="A9313" t="s">
        <v>4</v>
      </c>
      <c r="B9313" s="4" t="s">
        <v>5</v>
      </c>
      <c r="C9313" s="4" t="s">
        <v>10</v>
      </c>
    </row>
    <row r="9314" spans="1:10">
      <c r="A9314" t="n">
        <v>78852</v>
      </c>
      <c r="B9314" s="30" t="n">
        <v>16</v>
      </c>
      <c r="C9314" s="7" t="n">
        <v>100</v>
      </c>
    </row>
    <row r="9315" spans="1:10">
      <c r="A9315" t="s">
        <v>4</v>
      </c>
      <c r="B9315" s="4" t="s">
        <v>5</v>
      </c>
      <c r="C9315" s="4" t="s">
        <v>10</v>
      </c>
      <c r="D9315" s="4" t="s">
        <v>10</v>
      </c>
      <c r="E9315" s="4" t="s">
        <v>22</v>
      </c>
      <c r="F9315" s="4" t="s">
        <v>22</v>
      </c>
      <c r="G9315" s="4" t="s">
        <v>22</v>
      </c>
      <c r="H9315" s="4" t="s">
        <v>22</v>
      </c>
      <c r="I9315" s="4" t="s">
        <v>13</v>
      </c>
      <c r="J9315" s="4" t="s">
        <v>10</v>
      </c>
    </row>
    <row r="9316" spans="1:10">
      <c r="A9316" t="n">
        <v>78855</v>
      </c>
      <c r="B9316" s="55" t="n">
        <v>55</v>
      </c>
      <c r="C9316" s="7" t="n">
        <v>1</v>
      </c>
      <c r="D9316" s="7" t="n">
        <v>65533</v>
      </c>
      <c r="E9316" s="7" t="n">
        <v>88.5500030517578</v>
      </c>
      <c r="F9316" s="7" t="n">
        <v>36.060001373291</v>
      </c>
      <c r="G9316" s="7" t="n">
        <v>-233.199996948242</v>
      </c>
      <c r="H9316" s="7" t="n">
        <v>1.5</v>
      </c>
      <c r="I9316" s="7" t="n">
        <v>1</v>
      </c>
      <c r="J9316" s="7" t="n">
        <v>0</v>
      </c>
    </row>
    <row r="9317" spans="1:10">
      <c r="A9317" t="s">
        <v>4</v>
      </c>
      <c r="B9317" s="4" t="s">
        <v>5</v>
      </c>
      <c r="C9317" s="4" t="s">
        <v>10</v>
      </c>
      <c r="D9317" s="4" t="s">
        <v>10</v>
      </c>
      <c r="E9317" s="4" t="s">
        <v>22</v>
      </c>
      <c r="F9317" s="4" t="s">
        <v>22</v>
      </c>
      <c r="G9317" s="4" t="s">
        <v>22</v>
      </c>
      <c r="H9317" s="4" t="s">
        <v>22</v>
      </c>
      <c r="I9317" s="4" t="s">
        <v>13</v>
      </c>
      <c r="J9317" s="4" t="s">
        <v>10</v>
      </c>
    </row>
    <row r="9318" spans="1:10">
      <c r="A9318" t="n">
        <v>78879</v>
      </c>
      <c r="B9318" s="55" t="n">
        <v>55</v>
      </c>
      <c r="C9318" s="7" t="n">
        <v>7</v>
      </c>
      <c r="D9318" s="7" t="n">
        <v>65533</v>
      </c>
      <c r="E9318" s="7" t="n">
        <v>89</v>
      </c>
      <c r="F9318" s="7" t="n">
        <v>36.060001373291</v>
      </c>
      <c r="G9318" s="7" t="n">
        <v>-232.800003051758</v>
      </c>
      <c r="H9318" s="7" t="n">
        <v>1.5</v>
      </c>
      <c r="I9318" s="7" t="n">
        <v>1</v>
      </c>
      <c r="J9318" s="7" t="n">
        <v>0</v>
      </c>
    </row>
    <row r="9319" spans="1:10">
      <c r="A9319" t="s">
        <v>4</v>
      </c>
      <c r="B9319" s="4" t="s">
        <v>5</v>
      </c>
      <c r="C9319" s="4" t="s">
        <v>10</v>
      </c>
    </row>
    <row r="9320" spans="1:10">
      <c r="A9320" t="n">
        <v>78903</v>
      </c>
      <c r="B9320" s="30" t="n">
        <v>16</v>
      </c>
      <c r="C9320" s="7" t="n">
        <v>100</v>
      </c>
    </row>
    <row r="9321" spans="1:10">
      <c r="A9321" t="s">
        <v>4</v>
      </c>
      <c r="B9321" s="4" t="s">
        <v>5</v>
      </c>
      <c r="C9321" s="4" t="s">
        <v>10</v>
      </c>
      <c r="D9321" s="4" t="s">
        <v>10</v>
      </c>
      <c r="E9321" s="4" t="s">
        <v>22</v>
      </c>
      <c r="F9321" s="4" t="s">
        <v>22</v>
      </c>
      <c r="G9321" s="4" t="s">
        <v>22</v>
      </c>
      <c r="H9321" s="4" t="s">
        <v>22</v>
      </c>
      <c r="I9321" s="4" t="s">
        <v>13</v>
      </c>
      <c r="J9321" s="4" t="s">
        <v>10</v>
      </c>
    </row>
    <row r="9322" spans="1:10">
      <c r="A9322" t="n">
        <v>78906</v>
      </c>
      <c r="B9322" s="55" t="n">
        <v>55</v>
      </c>
      <c r="C9322" s="7" t="n">
        <v>2</v>
      </c>
      <c r="D9322" s="7" t="n">
        <v>65533</v>
      </c>
      <c r="E9322" s="7" t="n">
        <v>88</v>
      </c>
      <c r="F9322" s="7" t="n">
        <v>36.060001373291</v>
      </c>
      <c r="G9322" s="7" t="n">
        <v>-233.100006103516</v>
      </c>
      <c r="H9322" s="7" t="n">
        <v>1.5</v>
      </c>
      <c r="I9322" s="7" t="n">
        <v>1</v>
      </c>
      <c r="J9322" s="7" t="n">
        <v>0</v>
      </c>
    </row>
    <row r="9323" spans="1:10">
      <c r="A9323" t="s">
        <v>4</v>
      </c>
      <c r="B9323" s="4" t="s">
        <v>5</v>
      </c>
      <c r="C9323" s="4" t="s">
        <v>10</v>
      </c>
      <c r="D9323" s="4" t="s">
        <v>10</v>
      </c>
      <c r="E9323" s="4" t="s">
        <v>22</v>
      </c>
      <c r="F9323" s="4" t="s">
        <v>22</v>
      </c>
      <c r="G9323" s="4" t="s">
        <v>22</v>
      </c>
      <c r="H9323" s="4" t="s">
        <v>22</v>
      </c>
      <c r="I9323" s="4" t="s">
        <v>13</v>
      </c>
      <c r="J9323" s="4" t="s">
        <v>10</v>
      </c>
    </row>
    <row r="9324" spans="1:10">
      <c r="A9324" t="n">
        <v>78930</v>
      </c>
      <c r="B9324" s="55" t="n">
        <v>55</v>
      </c>
      <c r="C9324" s="7" t="n">
        <v>9</v>
      </c>
      <c r="D9324" s="7" t="n">
        <v>65533</v>
      </c>
      <c r="E9324" s="7" t="n">
        <v>87.4000015258789</v>
      </c>
      <c r="F9324" s="7" t="n">
        <v>36.060001373291</v>
      </c>
      <c r="G9324" s="7" t="n">
        <v>-232.899993896484</v>
      </c>
      <c r="H9324" s="7" t="n">
        <v>1.5</v>
      </c>
      <c r="I9324" s="7" t="n">
        <v>1</v>
      </c>
      <c r="J9324" s="7" t="n">
        <v>0</v>
      </c>
    </row>
    <row r="9325" spans="1:10">
      <c r="A9325" t="s">
        <v>4</v>
      </c>
      <c r="B9325" s="4" t="s">
        <v>5</v>
      </c>
      <c r="C9325" s="4" t="s">
        <v>10</v>
      </c>
    </row>
    <row r="9326" spans="1:10">
      <c r="A9326" t="n">
        <v>78954</v>
      </c>
      <c r="B9326" s="30" t="n">
        <v>16</v>
      </c>
      <c r="C9326" s="7" t="n">
        <v>100</v>
      </c>
    </row>
    <row r="9327" spans="1:10">
      <c r="A9327" t="s">
        <v>4</v>
      </c>
      <c r="B9327" s="4" t="s">
        <v>5</v>
      </c>
      <c r="C9327" s="4" t="s">
        <v>10</v>
      </c>
      <c r="D9327" s="4" t="s">
        <v>10</v>
      </c>
      <c r="E9327" s="4" t="s">
        <v>22</v>
      </c>
      <c r="F9327" s="4" t="s">
        <v>22</v>
      </c>
      <c r="G9327" s="4" t="s">
        <v>22</v>
      </c>
      <c r="H9327" s="4" t="s">
        <v>22</v>
      </c>
      <c r="I9327" s="4" t="s">
        <v>13</v>
      </c>
      <c r="J9327" s="4" t="s">
        <v>10</v>
      </c>
    </row>
    <row r="9328" spans="1:10">
      <c r="A9328" t="n">
        <v>78957</v>
      </c>
      <c r="B9328" s="55" t="n">
        <v>55</v>
      </c>
      <c r="C9328" s="7" t="n">
        <v>16</v>
      </c>
      <c r="D9328" s="7" t="n">
        <v>65533</v>
      </c>
      <c r="E9328" s="7" t="n">
        <v>89.6500015258789</v>
      </c>
      <c r="F9328" s="7" t="n">
        <v>36.060001373291</v>
      </c>
      <c r="G9328" s="7" t="n">
        <v>-232.350006103516</v>
      </c>
      <c r="H9328" s="7" t="n">
        <v>1.5</v>
      </c>
      <c r="I9328" s="7" t="n">
        <v>1</v>
      </c>
      <c r="J9328" s="7" t="n">
        <v>0</v>
      </c>
    </row>
    <row r="9329" spans="1:10">
      <c r="A9329" t="s">
        <v>4</v>
      </c>
      <c r="B9329" s="4" t="s">
        <v>5</v>
      </c>
      <c r="C9329" s="4" t="s">
        <v>10</v>
      </c>
    </row>
    <row r="9330" spans="1:10">
      <c r="A9330" t="n">
        <v>78981</v>
      </c>
      <c r="B9330" s="30" t="n">
        <v>16</v>
      </c>
      <c r="C9330" s="7" t="n">
        <v>100</v>
      </c>
    </row>
    <row r="9331" spans="1:10">
      <c r="A9331" t="s">
        <v>4</v>
      </c>
      <c r="B9331" s="4" t="s">
        <v>5</v>
      </c>
      <c r="C9331" s="4" t="s">
        <v>10</v>
      </c>
      <c r="D9331" s="4" t="s">
        <v>10</v>
      </c>
      <c r="E9331" s="4" t="s">
        <v>22</v>
      </c>
      <c r="F9331" s="4" t="s">
        <v>22</v>
      </c>
      <c r="G9331" s="4" t="s">
        <v>22</v>
      </c>
      <c r="H9331" s="4" t="s">
        <v>22</v>
      </c>
      <c r="I9331" s="4" t="s">
        <v>13</v>
      </c>
      <c r="J9331" s="4" t="s">
        <v>10</v>
      </c>
    </row>
    <row r="9332" spans="1:10">
      <c r="A9332" t="n">
        <v>78984</v>
      </c>
      <c r="B9332" s="55" t="n">
        <v>55</v>
      </c>
      <c r="C9332" s="7" t="n">
        <v>15</v>
      </c>
      <c r="D9332" s="7" t="n">
        <v>65533</v>
      </c>
      <c r="E9332" s="7" t="n">
        <v>88.25</v>
      </c>
      <c r="F9332" s="7" t="n">
        <v>36.060001373291</v>
      </c>
      <c r="G9332" s="7" t="n">
        <v>-232.300003051758</v>
      </c>
      <c r="H9332" s="7" t="n">
        <v>1.5</v>
      </c>
      <c r="I9332" s="7" t="n">
        <v>1</v>
      </c>
      <c r="J9332" s="7" t="n">
        <v>0</v>
      </c>
    </row>
    <row r="9333" spans="1:10">
      <c r="A9333" t="s">
        <v>4</v>
      </c>
      <c r="B9333" s="4" t="s">
        <v>5</v>
      </c>
      <c r="C9333" s="4" t="s">
        <v>10</v>
      </c>
    </row>
    <row r="9334" spans="1:10">
      <c r="A9334" t="n">
        <v>79008</v>
      </c>
      <c r="B9334" s="30" t="n">
        <v>16</v>
      </c>
      <c r="C9334" s="7" t="n">
        <v>100</v>
      </c>
    </row>
    <row r="9335" spans="1:10">
      <c r="A9335" t="s">
        <v>4</v>
      </c>
      <c r="B9335" s="4" t="s">
        <v>5</v>
      </c>
      <c r="C9335" s="4" t="s">
        <v>10</v>
      </c>
      <c r="D9335" s="4" t="s">
        <v>10</v>
      </c>
      <c r="E9335" s="4" t="s">
        <v>22</v>
      </c>
      <c r="F9335" s="4" t="s">
        <v>22</v>
      </c>
      <c r="G9335" s="4" t="s">
        <v>22</v>
      </c>
      <c r="H9335" s="4" t="s">
        <v>22</v>
      </c>
      <c r="I9335" s="4" t="s">
        <v>13</v>
      </c>
      <c r="J9335" s="4" t="s">
        <v>10</v>
      </c>
    </row>
    <row r="9336" spans="1:10">
      <c r="A9336" t="n">
        <v>79011</v>
      </c>
      <c r="B9336" s="55" t="n">
        <v>55</v>
      </c>
      <c r="C9336" s="7" t="n">
        <v>14</v>
      </c>
      <c r="D9336" s="7" t="n">
        <v>65533</v>
      </c>
      <c r="E9336" s="7" t="n">
        <v>88.75</v>
      </c>
      <c r="F9336" s="7" t="n">
        <v>36.060001373291</v>
      </c>
      <c r="G9336" s="7" t="n">
        <v>-231.899993896484</v>
      </c>
      <c r="H9336" s="7" t="n">
        <v>1.5</v>
      </c>
      <c r="I9336" s="7" t="n">
        <v>1</v>
      </c>
      <c r="J9336" s="7" t="n">
        <v>0</v>
      </c>
    </row>
    <row r="9337" spans="1:10">
      <c r="A9337" t="s">
        <v>4</v>
      </c>
      <c r="B9337" s="4" t="s">
        <v>5</v>
      </c>
      <c r="C9337" s="4" t="s">
        <v>13</v>
      </c>
      <c r="D9337" s="4" t="s">
        <v>13</v>
      </c>
      <c r="E9337" s="4" t="s">
        <v>22</v>
      </c>
      <c r="F9337" s="4" t="s">
        <v>22</v>
      </c>
      <c r="G9337" s="4" t="s">
        <v>22</v>
      </c>
      <c r="H9337" s="4" t="s">
        <v>10</v>
      </c>
    </row>
    <row r="9338" spans="1:10">
      <c r="A9338" t="n">
        <v>79035</v>
      </c>
      <c r="B9338" s="32" t="n">
        <v>45</v>
      </c>
      <c r="C9338" s="7" t="n">
        <v>2</v>
      </c>
      <c r="D9338" s="7" t="n">
        <v>3</v>
      </c>
      <c r="E9338" s="7" t="n">
        <v>89</v>
      </c>
      <c r="F9338" s="7" t="n">
        <v>37.7200012207031</v>
      </c>
      <c r="G9338" s="7" t="n">
        <v>-234.850006103516</v>
      </c>
      <c r="H9338" s="7" t="n">
        <v>7000</v>
      </c>
    </row>
    <row r="9339" spans="1:10">
      <c r="A9339" t="s">
        <v>4</v>
      </c>
      <c r="B9339" s="4" t="s">
        <v>5</v>
      </c>
      <c r="C9339" s="4" t="s">
        <v>13</v>
      </c>
      <c r="D9339" s="4" t="s">
        <v>13</v>
      </c>
      <c r="E9339" s="4" t="s">
        <v>22</v>
      </c>
      <c r="F9339" s="4" t="s">
        <v>10</v>
      </c>
    </row>
    <row r="9340" spans="1:10">
      <c r="A9340" t="n">
        <v>79052</v>
      </c>
      <c r="B9340" s="32" t="n">
        <v>45</v>
      </c>
      <c r="C9340" s="7" t="n">
        <v>5</v>
      </c>
      <c r="D9340" s="7" t="n">
        <v>3</v>
      </c>
      <c r="E9340" s="7" t="n">
        <v>5.09999990463257</v>
      </c>
      <c r="F9340" s="7" t="n">
        <v>7000</v>
      </c>
    </row>
    <row r="9341" spans="1:10">
      <c r="A9341" t="s">
        <v>4</v>
      </c>
      <c r="B9341" s="4" t="s">
        <v>5</v>
      </c>
      <c r="C9341" s="4" t="s">
        <v>13</v>
      </c>
      <c r="D9341" s="4" t="s">
        <v>10</v>
      </c>
      <c r="E9341" s="4" t="s">
        <v>22</v>
      </c>
    </row>
    <row r="9342" spans="1:10">
      <c r="A9342" t="n">
        <v>79061</v>
      </c>
      <c r="B9342" s="34" t="n">
        <v>58</v>
      </c>
      <c r="C9342" s="7" t="n">
        <v>100</v>
      </c>
      <c r="D9342" s="7" t="n">
        <v>1000</v>
      </c>
      <c r="E9342" s="7" t="n">
        <v>1</v>
      </c>
    </row>
    <row r="9343" spans="1:10">
      <c r="A9343" t="s">
        <v>4</v>
      </c>
      <c r="B9343" s="4" t="s">
        <v>5</v>
      </c>
      <c r="C9343" s="4" t="s">
        <v>13</v>
      </c>
      <c r="D9343" s="4" t="s">
        <v>10</v>
      </c>
    </row>
    <row r="9344" spans="1:10">
      <c r="A9344" t="n">
        <v>79069</v>
      </c>
      <c r="B9344" s="34" t="n">
        <v>58</v>
      </c>
      <c r="C9344" s="7" t="n">
        <v>255</v>
      </c>
      <c r="D9344" s="7" t="n">
        <v>0</v>
      </c>
    </row>
    <row r="9345" spans="1:10">
      <c r="A9345" t="s">
        <v>4</v>
      </c>
      <c r="B9345" s="4" t="s">
        <v>5</v>
      </c>
      <c r="C9345" s="4" t="s">
        <v>10</v>
      </c>
      <c r="D9345" s="4" t="s">
        <v>13</v>
      </c>
    </row>
    <row r="9346" spans="1:10">
      <c r="A9346" t="n">
        <v>79073</v>
      </c>
      <c r="B9346" s="56" t="n">
        <v>56</v>
      </c>
      <c r="C9346" s="7" t="n">
        <v>0</v>
      </c>
      <c r="D9346" s="7" t="n">
        <v>0</v>
      </c>
    </row>
    <row r="9347" spans="1:10">
      <c r="A9347" t="s">
        <v>4</v>
      </c>
      <c r="B9347" s="4" t="s">
        <v>5</v>
      </c>
      <c r="C9347" s="4" t="s">
        <v>10</v>
      </c>
      <c r="D9347" s="4" t="s">
        <v>13</v>
      </c>
    </row>
    <row r="9348" spans="1:10">
      <c r="A9348" t="n">
        <v>79077</v>
      </c>
      <c r="B9348" s="56" t="n">
        <v>56</v>
      </c>
      <c r="C9348" s="7" t="n">
        <v>7032</v>
      </c>
      <c r="D9348" s="7" t="n">
        <v>0</v>
      </c>
    </row>
    <row r="9349" spans="1:10">
      <c r="A9349" t="s">
        <v>4</v>
      </c>
      <c r="B9349" s="4" t="s">
        <v>5</v>
      </c>
      <c r="C9349" s="4" t="s">
        <v>10</v>
      </c>
      <c r="D9349" s="4" t="s">
        <v>13</v>
      </c>
    </row>
    <row r="9350" spans="1:10">
      <c r="A9350" t="n">
        <v>79081</v>
      </c>
      <c r="B9350" s="56" t="n">
        <v>56</v>
      </c>
      <c r="C9350" s="7" t="n">
        <v>4</v>
      </c>
      <c r="D9350" s="7" t="n">
        <v>0</v>
      </c>
    </row>
    <row r="9351" spans="1:10">
      <c r="A9351" t="s">
        <v>4</v>
      </c>
      <c r="B9351" s="4" t="s">
        <v>5</v>
      </c>
      <c r="C9351" s="4" t="s">
        <v>10</v>
      </c>
      <c r="D9351" s="4" t="s">
        <v>10</v>
      </c>
      <c r="E9351" s="4" t="s">
        <v>22</v>
      </c>
      <c r="F9351" s="4" t="s">
        <v>13</v>
      </c>
    </row>
    <row r="9352" spans="1:10">
      <c r="A9352" t="n">
        <v>79085</v>
      </c>
      <c r="B9352" s="62" t="n">
        <v>53</v>
      </c>
      <c r="C9352" s="7" t="n">
        <v>4</v>
      </c>
      <c r="D9352" s="7" t="n">
        <v>7033</v>
      </c>
      <c r="E9352" s="7" t="n">
        <v>10</v>
      </c>
      <c r="F9352" s="7" t="n">
        <v>0</v>
      </c>
    </row>
    <row r="9353" spans="1:10">
      <c r="A9353" t="s">
        <v>4</v>
      </c>
      <c r="B9353" s="4" t="s">
        <v>5</v>
      </c>
      <c r="C9353" s="4" t="s">
        <v>10</v>
      </c>
      <c r="D9353" s="4" t="s">
        <v>13</v>
      </c>
    </row>
    <row r="9354" spans="1:10">
      <c r="A9354" t="n">
        <v>79095</v>
      </c>
      <c r="B9354" s="56" t="n">
        <v>56</v>
      </c>
      <c r="C9354" s="7" t="n">
        <v>8</v>
      </c>
      <c r="D9354" s="7" t="n">
        <v>0</v>
      </c>
    </row>
    <row r="9355" spans="1:10">
      <c r="A9355" t="s">
        <v>4</v>
      </c>
      <c r="B9355" s="4" t="s">
        <v>5</v>
      </c>
      <c r="C9355" s="4" t="s">
        <v>10</v>
      </c>
      <c r="D9355" s="4" t="s">
        <v>10</v>
      </c>
      <c r="E9355" s="4" t="s">
        <v>22</v>
      </c>
      <c r="F9355" s="4" t="s">
        <v>13</v>
      </c>
    </row>
    <row r="9356" spans="1:10">
      <c r="A9356" t="n">
        <v>79099</v>
      </c>
      <c r="B9356" s="62" t="n">
        <v>53</v>
      </c>
      <c r="C9356" s="7" t="n">
        <v>8</v>
      </c>
      <c r="D9356" s="7" t="n">
        <v>7033</v>
      </c>
      <c r="E9356" s="7" t="n">
        <v>10</v>
      </c>
      <c r="F9356" s="7" t="n">
        <v>0</v>
      </c>
    </row>
    <row r="9357" spans="1:10">
      <c r="A9357" t="s">
        <v>4</v>
      </c>
      <c r="B9357" s="4" t="s">
        <v>5</v>
      </c>
      <c r="C9357" s="4" t="s">
        <v>10</v>
      </c>
      <c r="D9357" s="4" t="s">
        <v>13</v>
      </c>
    </row>
    <row r="9358" spans="1:10">
      <c r="A9358" t="n">
        <v>79109</v>
      </c>
      <c r="B9358" s="56" t="n">
        <v>56</v>
      </c>
      <c r="C9358" s="7" t="n">
        <v>1</v>
      </c>
      <c r="D9358" s="7" t="n">
        <v>0</v>
      </c>
    </row>
    <row r="9359" spans="1:10">
      <c r="A9359" t="s">
        <v>4</v>
      </c>
      <c r="B9359" s="4" t="s">
        <v>5</v>
      </c>
      <c r="C9359" s="4" t="s">
        <v>10</v>
      </c>
      <c r="D9359" s="4" t="s">
        <v>13</v>
      </c>
    </row>
    <row r="9360" spans="1:10">
      <c r="A9360" t="n">
        <v>79113</v>
      </c>
      <c r="B9360" s="56" t="n">
        <v>56</v>
      </c>
      <c r="C9360" s="7" t="n">
        <v>7</v>
      </c>
      <c r="D9360" s="7" t="n">
        <v>0</v>
      </c>
    </row>
    <row r="9361" spans="1:6">
      <c r="A9361" t="s">
        <v>4</v>
      </c>
      <c r="B9361" s="4" t="s">
        <v>5</v>
      </c>
      <c r="C9361" s="4" t="s">
        <v>10</v>
      </c>
      <c r="D9361" s="4" t="s">
        <v>10</v>
      </c>
      <c r="E9361" s="4" t="s">
        <v>22</v>
      </c>
      <c r="F9361" s="4" t="s">
        <v>13</v>
      </c>
    </row>
    <row r="9362" spans="1:6">
      <c r="A9362" t="n">
        <v>79117</v>
      </c>
      <c r="B9362" s="62" t="n">
        <v>53</v>
      </c>
      <c r="C9362" s="7" t="n">
        <v>7</v>
      </c>
      <c r="D9362" s="7" t="n">
        <v>7033</v>
      </c>
      <c r="E9362" s="7" t="n">
        <v>10</v>
      </c>
      <c r="F9362" s="7" t="n">
        <v>0</v>
      </c>
    </row>
    <row r="9363" spans="1:6">
      <c r="A9363" t="s">
        <v>4</v>
      </c>
      <c r="B9363" s="4" t="s">
        <v>5</v>
      </c>
      <c r="C9363" s="4" t="s">
        <v>10</v>
      </c>
      <c r="D9363" s="4" t="s">
        <v>13</v>
      </c>
    </row>
    <row r="9364" spans="1:6">
      <c r="A9364" t="n">
        <v>79127</v>
      </c>
      <c r="B9364" s="56" t="n">
        <v>56</v>
      </c>
      <c r="C9364" s="7" t="n">
        <v>9</v>
      </c>
      <c r="D9364" s="7" t="n">
        <v>0</v>
      </c>
    </row>
    <row r="9365" spans="1:6">
      <c r="A9365" t="s">
        <v>4</v>
      </c>
      <c r="B9365" s="4" t="s">
        <v>5</v>
      </c>
      <c r="C9365" s="4" t="s">
        <v>10</v>
      </c>
      <c r="D9365" s="4" t="s">
        <v>10</v>
      </c>
      <c r="E9365" s="4" t="s">
        <v>22</v>
      </c>
      <c r="F9365" s="4" t="s">
        <v>13</v>
      </c>
    </row>
    <row r="9366" spans="1:6">
      <c r="A9366" t="n">
        <v>79131</v>
      </c>
      <c r="B9366" s="62" t="n">
        <v>53</v>
      </c>
      <c r="C9366" s="7" t="n">
        <v>9</v>
      </c>
      <c r="D9366" s="7" t="n">
        <v>7033</v>
      </c>
      <c r="E9366" s="7" t="n">
        <v>10</v>
      </c>
      <c r="F9366" s="7" t="n">
        <v>0</v>
      </c>
    </row>
    <row r="9367" spans="1:6">
      <c r="A9367" t="s">
        <v>4</v>
      </c>
      <c r="B9367" s="4" t="s">
        <v>5</v>
      </c>
      <c r="C9367" s="4" t="s">
        <v>10</v>
      </c>
      <c r="D9367" s="4" t="s">
        <v>13</v>
      </c>
    </row>
    <row r="9368" spans="1:6">
      <c r="A9368" t="n">
        <v>79141</v>
      </c>
      <c r="B9368" s="56" t="n">
        <v>56</v>
      </c>
      <c r="C9368" s="7" t="n">
        <v>2</v>
      </c>
      <c r="D9368" s="7" t="n">
        <v>0</v>
      </c>
    </row>
    <row r="9369" spans="1:6">
      <c r="A9369" t="s">
        <v>4</v>
      </c>
      <c r="B9369" s="4" t="s">
        <v>5</v>
      </c>
      <c r="C9369" s="4" t="s">
        <v>10</v>
      </c>
      <c r="D9369" s="4" t="s">
        <v>13</v>
      </c>
    </row>
    <row r="9370" spans="1:6">
      <c r="A9370" t="n">
        <v>79145</v>
      </c>
      <c r="B9370" s="56" t="n">
        <v>56</v>
      </c>
      <c r="C9370" s="7" t="n">
        <v>16</v>
      </c>
      <c r="D9370" s="7" t="n">
        <v>0</v>
      </c>
    </row>
    <row r="9371" spans="1:6">
      <c r="A9371" t="s">
        <v>4</v>
      </c>
      <c r="B9371" s="4" t="s">
        <v>5</v>
      </c>
      <c r="C9371" s="4" t="s">
        <v>10</v>
      </c>
      <c r="D9371" s="4" t="s">
        <v>10</v>
      </c>
      <c r="E9371" s="4" t="s">
        <v>22</v>
      </c>
      <c r="F9371" s="4" t="s">
        <v>13</v>
      </c>
    </row>
    <row r="9372" spans="1:6">
      <c r="A9372" t="n">
        <v>79149</v>
      </c>
      <c r="B9372" s="62" t="n">
        <v>53</v>
      </c>
      <c r="C9372" s="7" t="n">
        <v>16</v>
      </c>
      <c r="D9372" s="7" t="n">
        <v>7033</v>
      </c>
      <c r="E9372" s="7" t="n">
        <v>10</v>
      </c>
      <c r="F9372" s="7" t="n">
        <v>0</v>
      </c>
    </row>
    <row r="9373" spans="1:6">
      <c r="A9373" t="s">
        <v>4</v>
      </c>
      <c r="B9373" s="4" t="s">
        <v>5</v>
      </c>
      <c r="C9373" s="4" t="s">
        <v>10</v>
      </c>
      <c r="D9373" s="4" t="s">
        <v>13</v>
      </c>
    </row>
    <row r="9374" spans="1:6">
      <c r="A9374" t="n">
        <v>79159</v>
      </c>
      <c r="B9374" s="56" t="n">
        <v>56</v>
      </c>
      <c r="C9374" s="7" t="n">
        <v>15</v>
      </c>
      <c r="D9374" s="7" t="n">
        <v>0</v>
      </c>
    </row>
    <row r="9375" spans="1:6">
      <c r="A9375" t="s">
        <v>4</v>
      </c>
      <c r="B9375" s="4" t="s">
        <v>5</v>
      </c>
      <c r="C9375" s="4" t="s">
        <v>10</v>
      </c>
      <c r="D9375" s="4" t="s">
        <v>10</v>
      </c>
      <c r="E9375" s="4" t="s">
        <v>22</v>
      </c>
      <c r="F9375" s="4" t="s">
        <v>13</v>
      </c>
    </row>
    <row r="9376" spans="1:6">
      <c r="A9376" t="n">
        <v>79163</v>
      </c>
      <c r="B9376" s="62" t="n">
        <v>53</v>
      </c>
      <c r="C9376" s="7" t="n">
        <v>15</v>
      </c>
      <c r="D9376" s="7" t="n">
        <v>7033</v>
      </c>
      <c r="E9376" s="7" t="n">
        <v>10</v>
      </c>
      <c r="F9376" s="7" t="n">
        <v>0</v>
      </c>
    </row>
    <row r="9377" spans="1:6">
      <c r="A9377" t="s">
        <v>4</v>
      </c>
      <c r="B9377" s="4" t="s">
        <v>5</v>
      </c>
      <c r="C9377" s="4" t="s">
        <v>10</v>
      </c>
      <c r="D9377" s="4" t="s">
        <v>13</v>
      </c>
    </row>
    <row r="9378" spans="1:6">
      <c r="A9378" t="n">
        <v>79173</v>
      </c>
      <c r="B9378" s="56" t="n">
        <v>56</v>
      </c>
      <c r="C9378" s="7" t="n">
        <v>14</v>
      </c>
      <c r="D9378" s="7" t="n">
        <v>0</v>
      </c>
    </row>
    <row r="9379" spans="1:6">
      <c r="A9379" t="s">
        <v>4</v>
      </c>
      <c r="B9379" s="4" t="s">
        <v>5</v>
      </c>
      <c r="C9379" s="4" t="s">
        <v>10</v>
      </c>
      <c r="D9379" s="4" t="s">
        <v>10</v>
      </c>
      <c r="E9379" s="4" t="s">
        <v>22</v>
      </c>
      <c r="F9379" s="4" t="s">
        <v>13</v>
      </c>
    </row>
    <row r="9380" spans="1:6">
      <c r="A9380" t="n">
        <v>79177</v>
      </c>
      <c r="B9380" s="62" t="n">
        <v>53</v>
      </c>
      <c r="C9380" s="7" t="n">
        <v>14</v>
      </c>
      <c r="D9380" s="7" t="n">
        <v>7033</v>
      </c>
      <c r="E9380" s="7" t="n">
        <v>10</v>
      </c>
      <c r="F9380" s="7" t="n">
        <v>0</v>
      </c>
    </row>
    <row r="9381" spans="1:6">
      <c r="A9381" t="s">
        <v>4</v>
      </c>
      <c r="B9381" s="4" t="s">
        <v>5</v>
      </c>
      <c r="C9381" s="4" t="s">
        <v>10</v>
      </c>
    </row>
    <row r="9382" spans="1:6">
      <c r="A9382" t="n">
        <v>79187</v>
      </c>
      <c r="B9382" s="71" t="n">
        <v>54</v>
      </c>
      <c r="C9382" s="7" t="n">
        <v>4</v>
      </c>
    </row>
    <row r="9383" spans="1:6">
      <c r="A9383" t="s">
        <v>4</v>
      </c>
      <c r="B9383" s="4" t="s">
        <v>5</v>
      </c>
      <c r="C9383" s="4" t="s">
        <v>10</v>
      </c>
    </row>
    <row r="9384" spans="1:6">
      <c r="A9384" t="n">
        <v>79190</v>
      </c>
      <c r="B9384" s="71" t="n">
        <v>54</v>
      </c>
      <c r="C9384" s="7" t="n">
        <v>8</v>
      </c>
    </row>
    <row r="9385" spans="1:6">
      <c r="A9385" t="s">
        <v>4</v>
      </c>
      <c r="B9385" s="4" t="s">
        <v>5</v>
      </c>
      <c r="C9385" s="4" t="s">
        <v>10</v>
      </c>
    </row>
    <row r="9386" spans="1:6">
      <c r="A9386" t="n">
        <v>79193</v>
      </c>
      <c r="B9386" s="71" t="n">
        <v>54</v>
      </c>
      <c r="C9386" s="7" t="n">
        <v>7</v>
      </c>
    </row>
    <row r="9387" spans="1:6">
      <c r="A9387" t="s">
        <v>4</v>
      </c>
      <c r="B9387" s="4" t="s">
        <v>5</v>
      </c>
      <c r="C9387" s="4" t="s">
        <v>10</v>
      </c>
    </row>
    <row r="9388" spans="1:6">
      <c r="A9388" t="n">
        <v>79196</v>
      </c>
      <c r="B9388" s="71" t="n">
        <v>54</v>
      </c>
      <c r="C9388" s="7" t="n">
        <v>9</v>
      </c>
    </row>
    <row r="9389" spans="1:6">
      <c r="A9389" t="s">
        <v>4</v>
      </c>
      <c r="B9389" s="4" t="s">
        <v>5</v>
      </c>
      <c r="C9389" s="4" t="s">
        <v>10</v>
      </c>
    </row>
    <row r="9390" spans="1:6">
      <c r="A9390" t="n">
        <v>79199</v>
      </c>
      <c r="B9390" s="71" t="n">
        <v>54</v>
      </c>
      <c r="C9390" s="7" t="n">
        <v>16</v>
      </c>
    </row>
    <row r="9391" spans="1:6">
      <c r="A9391" t="s">
        <v>4</v>
      </c>
      <c r="B9391" s="4" t="s">
        <v>5</v>
      </c>
      <c r="C9391" s="4" t="s">
        <v>10</v>
      </c>
    </row>
    <row r="9392" spans="1:6">
      <c r="A9392" t="n">
        <v>79202</v>
      </c>
      <c r="B9392" s="71" t="n">
        <v>54</v>
      </c>
      <c r="C9392" s="7" t="n">
        <v>15</v>
      </c>
    </row>
    <row r="9393" spans="1:6">
      <c r="A9393" t="s">
        <v>4</v>
      </c>
      <c r="B9393" s="4" t="s">
        <v>5</v>
      </c>
      <c r="C9393" s="4" t="s">
        <v>10</v>
      </c>
    </row>
    <row r="9394" spans="1:6">
      <c r="A9394" t="n">
        <v>79205</v>
      </c>
      <c r="B9394" s="71" t="n">
        <v>54</v>
      </c>
      <c r="C9394" s="7" t="n">
        <v>14</v>
      </c>
    </row>
    <row r="9395" spans="1:6">
      <c r="A9395" t="s">
        <v>4</v>
      </c>
      <c r="B9395" s="4" t="s">
        <v>5</v>
      </c>
      <c r="C9395" s="4" t="s">
        <v>13</v>
      </c>
      <c r="D9395" s="4" t="s">
        <v>10</v>
      </c>
    </row>
    <row r="9396" spans="1:6">
      <c r="A9396" t="n">
        <v>79208</v>
      </c>
      <c r="B9396" s="32" t="n">
        <v>45</v>
      </c>
      <c r="C9396" s="7" t="n">
        <v>7</v>
      </c>
      <c r="D9396" s="7" t="n">
        <v>255</v>
      </c>
    </row>
    <row r="9397" spans="1:6">
      <c r="A9397" t="s">
        <v>4</v>
      </c>
      <c r="B9397" s="4" t="s">
        <v>5</v>
      </c>
      <c r="C9397" s="4" t="s">
        <v>13</v>
      </c>
      <c r="D9397" s="4" t="s">
        <v>13</v>
      </c>
      <c r="E9397" s="4" t="s">
        <v>22</v>
      </c>
      <c r="F9397" s="4" t="s">
        <v>22</v>
      </c>
      <c r="G9397" s="4" t="s">
        <v>22</v>
      </c>
      <c r="H9397" s="4" t="s">
        <v>10</v>
      </c>
      <c r="I9397" s="4" t="s">
        <v>13</v>
      </c>
    </row>
    <row r="9398" spans="1:6">
      <c r="A9398" t="n">
        <v>79212</v>
      </c>
      <c r="B9398" s="32" t="n">
        <v>45</v>
      </c>
      <c r="C9398" s="7" t="n">
        <v>4</v>
      </c>
      <c r="D9398" s="7" t="n">
        <v>3</v>
      </c>
      <c r="E9398" s="7" t="n">
        <v>355</v>
      </c>
      <c r="F9398" s="7" t="n">
        <v>310</v>
      </c>
      <c r="G9398" s="7" t="n">
        <v>0</v>
      </c>
      <c r="H9398" s="7" t="n">
        <v>30000</v>
      </c>
      <c r="I9398" s="7" t="n">
        <v>0</v>
      </c>
    </row>
    <row r="9399" spans="1:6">
      <c r="A9399" t="s">
        <v>4</v>
      </c>
      <c r="B9399" s="4" t="s">
        <v>5</v>
      </c>
      <c r="C9399" s="4" t="s">
        <v>13</v>
      </c>
      <c r="D9399" s="4" t="s">
        <v>13</v>
      </c>
      <c r="E9399" s="4" t="s">
        <v>22</v>
      </c>
      <c r="F9399" s="4" t="s">
        <v>10</v>
      </c>
    </row>
    <row r="9400" spans="1:6">
      <c r="A9400" t="n">
        <v>79230</v>
      </c>
      <c r="B9400" s="32" t="n">
        <v>45</v>
      </c>
      <c r="C9400" s="7" t="n">
        <v>5</v>
      </c>
      <c r="D9400" s="7" t="n">
        <v>3</v>
      </c>
      <c r="E9400" s="7" t="n">
        <v>5.5</v>
      </c>
      <c r="F9400" s="7" t="n">
        <v>30000</v>
      </c>
    </row>
    <row r="9401" spans="1:6">
      <c r="A9401" t="s">
        <v>4</v>
      </c>
      <c r="B9401" s="4" t="s">
        <v>5</v>
      </c>
      <c r="C9401" s="4" t="s">
        <v>13</v>
      </c>
      <c r="D9401" s="4" t="s">
        <v>10</v>
      </c>
      <c r="E9401" s="4" t="s">
        <v>10</v>
      </c>
      <c r="F9401" s="4" t="s">
        <v>10</v>
      </c>
      <c r="G9401" s="4" t="s">
        <v>10</v>
      </c>
      <c r="H9401" s="4" t="s">
        <v>10</v>
      </c>
      <c r="I9401" s="4" t="s">
        <v>6</v>
      </c>
      <c r="J9401" s="4" t="s">
        <v>22</v>
      </c>
      <c r="K9401" s="4" t="s">
        <v>22</v>
      </c>
      <c r="L9401" s="4" t="s">
        <v>22</v>
      </c>
      <c r="M9401" s="4" t="s">
        <v>9</v>
      </c>
      <c r="N9401" s="4" t="s">
        <v>9</v>
      </c>
      <c r="O9401" s="4" t="s">
        <v>22</v>
      </c>
      <c r="P9401" s="4" t="s">
        <v>22</v>
      </c>
      <c r="Q9401" s="4" t="s">
        <v>22</v>
      </c>
      <c r="R9401" s="4" t="s">
        <v>22</v>
      </c>
      <c r="S9401" s="4" t="s">
        <v>13</v>
      </c>
    </row>
    <row r="9402" spans="1:6">
      <c r="A9402" t="n">
        <v>79239</v>
      </c>
      <c r="B9402" s="11" t="n">
        <v>39</v>
      </c>
      <c r="C9402" s="7" t="n">
        <v>12</v>
      </c>
      <c r="D9402" s="7" t="n">
        <v>65533</v>
      </c>
      <c r="E9402" s="7" t="n">
        <v>203</v>
      </c>
      <c r="F9402" s="7" t="n">
        <v>0</v>
      </c>
      <c r="G9402" s="7" t="n">
        <v>7033</v>
      </c>
      <c r="H9402" s="7" t="n">
        <v>3</v>
      </c>
      <c r="I9402" s="7" t="s">
        <v>409</v>
      </c>
      <c r="J9402" s="7" t="n">
        <v>0</v>
      </c>
      <c r="K9402" s="7" t="n">
        <v>0.00999999977648258</v>
      </c>
      <c r="L9402" s="7" t="n">
        <v>0</v>
      </c>
      <c r="M9402" s="7" t="n">
        <v>0</v>
      </c>
      <c r="N9402" s="7" t="n">
        <v>0</v>
      </c>
      <c r="O9402" s="7" t="n">
        <v>0</v>
      </c>
      <c r="P9402" s="7" t="n">
        <v>1</v>
      </c>
      <c r="Q9402" s="7" t="n">
        <v>1</v>
      </c>
      <c r="R9402" s="7" t="n">
        <v>1</v>
      </c>
      <c r="S9402" s="7" t="n">
        <v>100</v>
      </c>
    </row>
    <row r="9403" spans="1:6">
      <c r="A9403" t="s">
        <v>4</v>
      </c>
      <c r="B9403" s="4" t="s">
        <v>5</v>
      </c>
      <c r="C9403" s="4" t="s">
        <v>10</v>
      </c>
      <c r="D9403" s="4" t="s">
        <v>13</v>
      </c>
      <c r="E9403" s="4" t="s">
        <v>6</v>
      </c>
      <c r="F9403" s="4" t="s">
        <v>22</v>
      </c>
      <c r="G9403" s="4" t="s">
        <v>22</v>
      </c>
      <c r="H9403" s="4" t="s">
        <v>22</v>
      </c>
    </row>
    <row r="9404" spans="1:6">
      <c r="A9404" t="n">
        <v>79298</v>
      </c>
      <c r="B9404" s="47" t="n">
        <v>48</v>
      </c>
      <c r="C9404" s="7" t="n">
        <v>7033</v>
      </c>
      <c r="D9404" s="7" t="n">
        <v>0</v>
      </c>
      <c r="E9404" s="7" t="s">
        <v>388</v>
      </c>
      <c r="F9404" s="7" t="n">
        <v>-1</v>
      </c>
      <c r="G9404" s="7" t="n">
        <v>1</v>
      </c>
      <c r="H9404" s="7" t="n">
        <v>0</v>
      </c>
    </row>
    <row r="9405" spans="1:6">
      <c r="A9405" t="s">
        <v>4</v>
      </c>
      <c r="B9405" s="4" t="s">
        <v>5</v>
      </c>
      <c r="C9405" s="4" t="s">
        <v>10</v>
      </c>
    </row>
    <row r="9406" spans="1:6">
      <c r="A9406" t="n">
        <v>79325</v>
      </c>
      <c r="B9406" s="30" t="n">
        <v>16</v>
      </c>
      <c r="C9406" s="7" t="n">
        <v>1500</v>
      </c>
    </row>
    <row r="9407" spans="1:6">
      <c r="A9407" t="s">
        <v>4</v>
      </c>
      <c r="B9407" s="4" t="s">
        <v>5</v>
      </c>
      <c r="C9407" s="4" t="s">
        <v>13</v>
      </c>
      <c r="D9407" s="4" t="s">
        <v>10</v>
      </c>
      <c r="E9407" s="4" t="s">
        <v>22</v>
      </c>
      <c r="F9407" s="4" t="s">
        <v>10</v>
      </c>
      <c r="G9407" s="4" t="s">
        <v>9</v>
      </c>
      <c r="H9407" s="4" t="s">
        <v>9</v>
      </c>
      <c r="I9407" s="4" t="s">
        <v>10</v>
      </c>
      <c r="J9407" s="4" t="s">
        <v>10</v>
      </c>
      <c r="K9407" s="4" t="s">
        <v>9</v>
      </c>
      <c r="L9407" s="4" t="s">
        <v>9</v>
      </c>
      <c r="M9407" s="4" t="s">
        <v>9</v>
      </c>
      <c r="N9407" s="4" t="s">
        <v>9</v>
      </c>
      <c r="O9407" s="4" t="s">
        <v>6</v>
      </c>
    </row>
    <row r="9408" spans="1:6">
      <c r="A9408" t="n">
        <v>79328</v>
      </c>
      <c r="B9408" s="59" t="n">
        <v>50</v>
      </c>
      <c r="C9408" s="7" t="n">
        <v>0</v>
      </c>
      <c r="D9408" s="7" t="n">
        <v>2206</v>
      </c>
      <c r="E9408" s="7" t="n">
        <v>1</v>
      </c>
      <c r="F9408" s="7" t="n">
        <v>0</v>
      </c>
      <c r="G9408" s="7" t="n">
        <v>0</v>
      </c>
      <c r="H9408" s="7" t="n">
        <v>0</v>
      </c>
      <c r="I9408" s="7" t="n">
        <v>0</v>
      </c>
      <c r="J9408" s="7" t="n">
        <v>65533</v>
      </c>
      <c r="K9408" s="7" t="n">
        <v>0</v>
      </c>
      <c r="L9408" s="7" t="n">
        <v>0</v>
      </c>
      <c r="M9408" s="7" t="n">
        <v>0</v>
      </c>
      <c r="N9408" s="7" t="n">
        <v>0</v>
      </c>
      <c r="O9408" s="7" t="s">
        <v>12</v>
      </c>
    </row>
    <row r="9409" spans="1:19">
      <c r="A9409" t="s">
        <v>4</v>
      </c>
      <c r="B9409" s="4" t="s">
        <v>5</v>
      </c>
      <c r="C9409" s="4" t="s">
        <v>13</v>
      </c>
      <c r="D9409" s="4" t="s">
        <v>10</v>
      </c>
      <c r="E9409" s="4" t="s">
        <v>6</v>
      </c>
    </row>
    <row r="9410" spans="1:19">
      <c r="A9410" t="n">
        <v>79367</v>
      </c>
      <c r="B9410" s="36" t="n">
        <v>51</v>
      </c>
      <c r="C9410" s="7" t="n">
        <v>4</v>
      </c>
      <c r="D9410" s="7" t="n">
        <v>7033</v>
      </c>
      <c r="E9410" s="7" t="s">
        <v>61</v>
      </c>
    </row>
    <row r="9411" spans="1:19">
      <c r="A9411" t="s">
        <v>4</v>
      </c>
      <c r="B9411" s="4" t="s">
        <v>5</v>
      </c>
      <c r="C9411" s="4" t="s">
        <v>10</v>
      </c>
    </row>
    <row r="9412" spans="1:19">
      <c r="A9412" t="n">
        <v>79380</v>
      </c>
      <c r="B9412" s="30" t="n">
        <v>16</v>
      </c>
      <c r="C9412" s="7" t="n">
        <v>0</v>
      </c>
    </row>
    <row r="9413" spans="1:19">
      <c r="A9413" t="s">
        <v>4</v>
      </c>
      <c r="B9413" s="4" t="s">
        <v>5</v>
      </c>
      <c r="C9413" s="4" t="s">
        <v>10</v>
      </c>
      <c r="D9413" s="4" t="s">
        <v>37</v>
      </c>
      <c r="E9413" s="4" t="s">
        <v>13</v>
      </c>
      <c r="F9413" s="4" t="s">
        <v>13</v>
      </c>
      <c r="G9413" s="4" t="s">
        <v>37</v>
      </c>
      <c r="H9413" s="4" t="s">
        <v>13</v>
      </c>
      <c r="I9413" s="4" t="s">
        <v>13</v>
      </c>
    </row>
    <row r="9414" spans="1:19">
      <c r="A9414" t="n">
        <v>79383</v>
      </c>
      <c r="B9414" s="37" t="n">
        <v>26</v>
      </c>
      <c r="C9414" s="7" t="n">
        <v>7033</v>
      </c>
      <c r="D9414" s="7" t="s">
        <v>680</v>
      </c>
      <c r="E9414" s="7" t="n">
        <v>2</v>
      </c>
      <c r="F9414" s="7" t="n">
        <v>3</v>
      </c>
      <c r="G9414" s="7" t="s">
        <v>562</v>
      </c>
      <c r="H9414" s="7" t="n">
        <v>2</v>
      </c>
      <c r="I9414" s="7" t="n">
        <v>0</v>
      </c>
    </row>
    <row r="9415" spans="1:19">
      <c r="A9415" t="s">
        <v>4</v>
      </c>
      <c r="B9415" s="4" t="s">
        <v>5</v>
      </c>
    </row>
    <row r="9416" spans="1:19">
      <c r="A9416" t="n">
        <v>79491</v>
      </c>
      <c r="B9416" s="28" t="n">
        <v>28</v>
      </c>
    </row>
    <row r="9417" spans="1:19">
      <c r="A9417" t="s">
        <v>4</v>
      </c>
      <c r="B9417" s="4" t="s">
        <v>5</v>
      </c>
      <c r="C9417" s="4" t="s">
        <v>13</v>
      </c>
      <c r="D9417" s="4" t="s">
        <v>10</v>
      </c>
      <c r="E9417" s="4" t="s">
        <v>6</v>
      </c>
    </row>
    <row r="9418" spans="1:19">
      <c r="A9418" t="n">
        <v>79492</v>
      </c>
      <c r="B9418" s="36" t="n">
        <v>51</v>
      </c>
      <c r="C9418" s="7" t="n">
        <v>4</v>
      </c>
      <c r="D9418" s="7" t="n">
        <v>7032</v>
      </c>
      <c r="E9418" s="7" t="s">
        <v>113</v>
      </c>
    </row>
    <row r="9419" spans="1:19">
      <c r="A9419" t="s">
        <v>4</v>
      </c>
      <c r="B9419" s="4" t="s">
        <v>5</v>
      </c>
      <c r="C9419" s="4" t="s">
        <v>10</v>
      </c>
    </row>
    <row r="9420" spans="1:19">
      <c r="A9420" t="n">
        <v>79506</v>
      </c>
      <c r="B9420" s="30" t="n">
        <v>16</v>
      </c>
      <c r="C9420" s="7" t="n">
        <v>0</v>
      </c>
    </row>
    <row r="9421" spans="1:19">
      <c r="A9421" t="s">
        <v>4</v>
      </c>
      <c r="B9421" s="4" t="s">
        <v>5</v>
      </c>
      <c r="C9421" s="4" t="s">
        <v>10</v>
      </c>
      <c r="D9421" s="4" t="s">
        <v>37</v>
      </c>
      <c r="E9421" s="4" t="s">
        <v>13</v>
      </c>
      <c r="F9421" s="4" t="s">
        <v>13</v>
      </c>
    </row>
    <row r="9422" spans="1:19">
      <c r="A9422" t="n">
        <v>79509</v>
      </c>
      <c r="B9422" s="37" t="n">
        <v>26</v>
      </c>
      <c r="C9422" s="7" t="n">
        <v>7032</v>
      </c>
      <c r="D9422" s="7" t="s">
        <v>681</v>
      </c>
      <c r="E9422" s="7" t="n">
        <v>2</v>
      </c>
      <c r="F9422" s="7" t="n">
        <v>0</v>
      </c>
    </row>
    <row r="9423" spans="1:19">
      <c r="A9423" t="s">
        <v>4</v>
      </c>
      <c r="B9423" s="4" t="s">
        <v>5</v>
      </c>
    </row>
    <row r="9424" spans="1:19">
      <c r="A9424" t="n">
        <v>79568</v>
      </c>
      <c r="B9424" s="28" t="n">
        <v>28</v>
      </c>
    </row>
    <row r="9425" spans="1:9">
      <c r="A9425" t="s">
        <v>4</v>
      </c>
      <c r="B9425" s="4" t="s">
        <v>5</v>
      </c>
      <c r="C9425" s="4" t="s">
        <v>13</v>
      </c>
      <c r="D9425" s="4" t="s">
        <v>10</v>
      </c>
      <c r="E9425" s="4" t="s">
        <v>6</v>
      </c>
    </row>
    <row r="9426" spans="1:9">
      <c r="A9426" t="n">
        <v>79569</v>
      </c>
      <c r="B9426" s="36" t="n">
        <v>51</v>
      </c>
      <c r="C9426" s="7" t="n">
        <v>4</v>
      </c>
      <c r="D9426" s="7" t="n">
        <v>0</v>
      </c>
      <c r="E9426" s="7" t="s">
        <v>76</v>
      </c>
    </row>
    <row r="9427" spans="1:9">
      <c r="A9427" t="s">
        <v>4</v>
      </c>
      <c r="B9427" s="4" t="s">
        <v>5</v>
      </c>
      <c r="C9427" s="4" t="s">
        <v>10</v>
      </c>
    </row>
    <row r="9428" spans="1:9">
      <c r="A9428" t="n">
        <v>79582</v>
      </c>
      <c r="B9428" s="30" t="n">
        <v>16</v>
      </c>
      <c r="C9428" s="7" t="n">
        <v>0</v>
      </c>
    </row>
    <row r="9429" spans="1:9">
      <c r="A9429" t="s">
        <v>4</v>
      </c>
      <c r="B9429" s="4" t="s">
        <v>5</v>
      </c>
      <c r="C9429" s="4" t="s">
        <v>10</v>
      </c>
      <c r="D9429" s="4" t="s">
        <v>37</v>
      </c>
      <c r="E9429" s="4" t="s">
        <v>13</v>
      </c>
      <c r="F9429" s="4" t="s">
        <v>13</v>
      </c>
    </row>
    <row r="9430" spans="1:9">
      <c r="A9430" t="n">
        <v>79585</v>
      </c>
      <c r="B9430" s="37" t="n">
        <v>26</v>
      </c>
      <c r="C9430" s="7" t="n">
        <v>0</v>
      </c>
      <c r="D9430" s="7" t="s">
        <v>682</v>
      </c>
      <c r="E9430" s="7" t="n">
        <v>2</v>
      </c>
      <c r="F9430" s="7" t="n">
        <v>0</v>
      </c>
    </row>
    <row r="9431" spans="1:9">
      <c r="A9431" t="s">
        <v>4</v>
      </c>
      <c r="B9431" s="4" t="s">
        <v>5</v>
      </c>
    </row>
    <row r="9432" spans="1:9">
      <c r="A9432" t="n">
        <v>79657</v>
      </c>
      <c r="B9432" s="28" t="n">
        <v>28</v>
      </c>
    </row>
    <row r="9433" spans="1:9">
      <c r="A9433" t="s">
        <v>4</v>
      </c>
      <c r="B9433" s="4" t="s">
        <v>5</v>
      </c>
      <c r="C9433" s="4" t="s">
        <v>10</v>
      </c>
      <c r="D9433" s="4" t="s">
        <v>13</v>
      </c>
      <c r="E9433" s="4" t="s">
        <v>6</v>
      </c>
      <c r="F9433" s="4" t="s">
        <v>22</v>
      </c>
      <c r="G9433" s="4" t="s">
        <v>22</v>
      </c>
      <c r="H9433" s="4" t="s">
        <v>22</v>
      </c>
    </row>
    <row r="9434" spans="1:9">
      <c r="A9434" t="n">
        <v>79658</v>
      </c>
      <c r="B9434" s="47" t="n">
        <v>48</v>
      </c>
      <c r="C9434" s="7" t="n">
        <v>1</v>
      </c>
      <c r="D9434" s="7" t="n">
        <v>0</v>
      </c>
      <c r="E9434" s="7" t="s">
        <v>679</v>
      </c>
      <c r="F9434" s="7" t="n">
        <v>-1</v>
      </c>
      <c r="G9434" s="7" t="n">
        <v>1</v>
      </c>
      <c r="H9434" s="7" t="n">
        <v>0</v>
      </c>
    </row>
    <row r="9435" spans="1:9">
      <c r="A9435" t="s">
        <v>4</v>
      </c>
      <c r="B9435" s="4" t="s">
        <v>5</v>
      </c>
      <c r="C9435" s="4" t="s">
        <v>13</v>
      </c>
      <c r="D9435" s="4" t="s">
        <v>10</v>
      </c>
      <c r="E9435" s="4" t="s">
        <v>6</v>
      </c>
    </row>
    <row r="9436" spans="1:9">
      <c r="A9436" t="n">
        <v>79685</v>
      </c>
      <c r="B9436" s="36" t="n">
        <v>51</v>
      </c>
      <c r="C9436" s="7" t="n">
        <v>4</v>
      </c>
      <c r="D9436" s="7" t="n">
        <v>1</v>
      </c>
      <c r="E9436" s="7" t="s">
        <v>144</v>
      </c>
    </row>
    <row r="9437" spans="1:9">
      <c r="A9437" t="s">
        <v>4</v>
      </c>
      <c r="B9437" s="4" t="s">
        <v>5</v>
      </c>
      <c r="C9437" s="4" t="s">
        <v>10</v>
      </c>
    </row>
    <row r="9438" spans="1:9">
      <c r="A9438" t="n">
        <v>79699</v>
      </c>
      <c r="B9438" s="30" t="n">
        <v>16</v>
      </c>
      <c r="C9438" s="7" t="n">
        <v>0</v>
      </c>
    </row>
    <row r="9439" spans="1:9">
      <c r="A9439" t="s">
        <v>4</v>
      </c>
      <c r="B9439" s="4" t="s">
        <v>5</v>
      </c>
      <c r="C9439" s="4" t="s">
        <v>10</v>
      </c>
      <c r="D9439" s="4" t="s">
        <v>37</v>
      </c>
      <c r="E9439" s="4" t="s">
        <v>13</v>
      </c>
      <c r="F9439" s="4" t="s">
        <v>13</v>
      </c>
      <c r="G9439" s="4" t="s">
        <v>37</v>
      </c>
      <c r="H9439" s="4" t="s">
        <v>13</v>
      </c>
      <c r="I9439" s="4" t="s">
        <v>13</v>
      </c>
    </row>
    <row r="9440" spans="1:9">
      <c r="A9440" t="n">
        <v>79702</v>
      </c>
      <c r="B9440" s="37" t="n">
        <v>26</v>
      </c>
      <c r="C9440" s="7" t="n">
        <v>1</v>
      </c>
      <c r="D9440" s="7" t="s">
        <v>683</v>
      </c>
      <c r="E9440" s="7" t="n">
        <v>2</v>
      </c>
      <c r="F9440" s="7" t="n">
        <v>3</v>
      </c>
      <c r="G9440" s="7" t="s">
        <v>684</v>
      </c>
      <c r="H9440" s="7" t="n">
        <v>2</v>
      </c>
      <c r="I9440" s="7" t="n">
        <v>0</v>
      </c>
    </row>
    <row r="9441" spans="1:9">
      <c r="A9441" t="s">
        <v>4</v>
      </c>
      <c r="B9441" s="4" t="s">
        <v>5</v>
      </c>
    </row>
    <row r="9442" spans="1:9">
      <c r="A9442" t="n">
        <v>79877</v>
      </c>
      <c r="B9442" s="28" t="n">
        <v>28</v>
      </c>
    </row>
    <row r="9443" spans="1:9">
      <c r="A9443" t="s">
        <v>4</v>
      </c>
      <c r="B9443" s="4" t="s">
        <v>5</v>
      </c>
      <c r="C9443" s="4" t="s">
        <v>13</v>
      </c>
      <c r="D9443" s="4" t="s">
        <v>10</v>
      </c>
      <c r="E9443" s="4" t="s">
        <v>6</v>
      </c>
    </row>
    <row r="9444" spans="1:9">
      <c r="A9444" t="n">
        <v>79878</v>
      </c>
      <c r="B9444" s="36" t="n">
        <v>51</v>
      </c>
      <c r="C9444" s="7" t="n">
        <v>4</v>
      </c>
      <c r="D9444" s="7" t="n">
        <v>14</v>
      </c>
      <c r="E9444" s="7" t="s">
        <v>347</v>
      </c>
    </row>
    <row r="9445" spans="1:9">
      <c r="A9445" t="s">
        <v>4</v>
      </c>
      <c r="B9445" s="4" t="s">
        <v>5</v>
      </c>
      <c r="C9445" s="4" t="s">
        <v>10</v>
      </c>
    </row>
    <row r="9446" spans="1:9">
      <c r="A9446" t="n">
        <v>79892</v>
      </c>
      <c r="B9446" s="30" t="n">
        <v>16</v>
      </c>
      <c r="C9446" s="7" t="n">
        <v>0</v>
      </c>
    </row>
    <row r="9447" spans="1:9">
      <c r="A9447" t="s">
        <v>4</v>
      </c>
      <c r="B9447" s="4" t="s">
        <v>5</v>
      </c>
      <c r="C9447" s="4" t="s">
        <v>10</v>
      </c>
      <c r="D9447" s="4" t="s">
        <v>37</v>
      </c>
      <c r="E9447" s="4" t="s">
        <v>13</v>
      </c>
      <c r="F9447" s="4" t="s">
        <v>13</v>
      </c>
      <c r="G9447" s="4" t="s">
        <v>37</v>
      </c>
      <c r="H9447" s="4" t="s">
        <v>13</v>
      </c>
      <c r="I9447" s="4" t="s">
        <v>13</v>
      </c>
    </row>
    <row r="9448" spans="1:9">
      <c r="A9448" t="n">
        <v>79895</v>
      </c>
      <c r="B9448" s="37" t="n">
        <v>26</v>
      </c>
      <c r="C9448" s="7" t="n">
        <v>14</v>
      </c>
      <c r="D9448" s="7" t="s">
        <v>685</v>
      </c>
      <c r="E9448" s="7" t="n">
        <v>2</v>
      </c>
      <c r="F9448" s="7" t="n">
        <v>3</v>
      </c>
      <c r="G9448" s="7" t="s">
        <v>686</v>
      </c>
      <c r="H9448" s="7" t="n">
        <v>2</v>
      </c>
      <c r="I9448" s="7" t="n">
        <v>0</v>
      </c>
    </row>
    <row r="9449" spans="1:9">
      <c r="A9449" t="s">
        <v>4</v>
      </c>
      <c r="B9449" s="4" t="s">
        <v>5</v>
      </c>
    </row>
    <row r="9450" spans="1:9">
      <c r="A9450" t="n">
        <v>80117</v>
      </c>
      <c r="B9450" s="28" t="n">
        <v>28</v>
      </c>
    </row>
    <row r="9451" spans="1:9">
      <c r="A9451" t="s">
        <v>4</v>
      </c>
      <c r="B9451" s="4" t="s">
        <v>5</v>
      </c>
      <c r="C9451" s="4" t="s">
        <v>13</v>
      </c>
      <c r="D9451" s="4" t="s">
        <v>10</v>
      </c>
      <c r="E9451" s="4" t="s">
        <v>6</v>
      </c>
    </row>
    <row r="9452" spans="1:9">
      <c r="A9452" t="n">
        <v>80118</v>
      </c>
      <c r="B9452" s="36" t="n">
        <v>51</v>
      </c>
      <c r="C9452" s="7" t="n">
        <v>4</v>
      </c>
      <c r="D9452" s="7" t="n">
        <v>15</v>
      </c>
      <c r="E9452" s="7" t="s">
        <v>209</v>
      </c>
    </row>
    <row r="9453" spans="1:9">
      <c r="A9453" t="s">
        <v>4</v>
      </c>
      <c r="B9453" s="4" t="s">
        <v>5</v>
      </c>
      <c r="C9453" s="4" t="s">
        <v>10</v>
      </c>
    </row>
    <row r="9454" spans="1:9">
      <c r="A9454" t="n">
        <v>80132</v>
      </c>
      <c r="B9454" s="30" t="n">
        <v>16</v>
      </c>
      <c r="C9454" s="7" t="n">
        <v>0</v>
      </c>
    </row>
    <row r="9455" spans="1:9">
      <c r="A9455" t="s">
        <v>4</v>
      </c>
      <c r="B9455" s="4" t="s">
        <v>5</v>
      </c>
      <c r="C9455" s="4" t="s">
        <v>10</v>
      </c>
      <c r="D9455" s="4" t="s">
        <v>37</v>
      </c>
      <c r="E9455" s="4" t="s">
        <v>13</v>
      </c>
      <c r="F9455" s="4" t="s">
        <v>13</v>
      </c>
      <c r="G9455" s="4" t="s">
        <v>37</v>
      </c>
      <c r="H9455" s="4" t="s">
        <v>13</v>
      </c>
      <c r="I9455" s="4" t="s">
        <v>13</v>
      </c>
      <c r="J9455" s="4" t="s">
        <v>37</v>
      </c>
      <c r="K9455" s="4" t="s">
        <v>13</v>
      </c>
      <c r="L9455" s="4" t="s">
        <v>13</v>
      </c>
    </row>
    <row r="9456" spans="1:9">
      <c r="A9456" t="n">
        <v>80135</v>
      </c>
      <c r="B9456" s="37" t="n">
        <v>26</v>
      </c>
      <c r="C9456" s="7" t="n">
        <v>15</v>
      </c>
      <c r="D9456" s="7" t="s">
        <v>687</v>
      </c>
      <c r="E9456" s="7" t="n">
        <v>2</v>
      </c>
      <c r="F9456" s="7" t="n">
        <v>3</v>
      </c>
      <c r="G9456" s="7" t="s">
        <v>688</v>
      </c>
      <c r="H9456" s="7" t="n">
        <v>2</v>
      </c>
      <c r="I9456" s="7" t="n">
        <v>3</v>
      </c>
      <c r="J9456" s="7" t="s">
        <v>689</v>
      </c>
      <c r="K9456" s="7" t="n">
        <v>2</v>
      </c>
      <c r="L9456" s="7" t="n">
        <v>0</v>
      </c>
    </row>
    <row r="9457" spans="1:12">
      <c r="A9457" t="s">
        <v>4</v>
      </c>
      <c r="B9457" s="4" t="s">
        <v>5</v>
      </c>
    </row>
    <row r="9458" spans="1:12">
      <c r="A9458" t="n">
        <v>80394</v>
      </c>
      <c r="B9458" s="28" t="n">
        <v>28</v>
      </c>
    </row>
    <row r="9459" spans="1:12">
      <c r="A9459" t="s">
        <v>4</v>
      </c>
      <c r="B9459" s="4" t="s">
        <v>5</v>
      </c>
      <c r="C9459" s="4" t="s">
        <v>13</v>
      </c>
      <c r="D9459" s="4" t="s">
        <v>10</v>
      </c>
      <c r="E9459" s="4" t="s">
        <v>6</v>
      </c>
    </row>
    <row r="9460" spans="1:12">
      <c r="A9460" t="n">
        <v>80395</v>
      </c>
      <c r="B9460" s="36" t="n">
        <v>51</v>
      </c>
      <c r="C9460" s="7" t="n">
        <v>4</v>
      </c>
      <c r="D9460" s="7" t="n">
        <v>7</v>
      </c>
      <c r="E9460" s="7" t="s">
        <v>46</v>
      </c>
    </row>
    <row r="9461" spans="1:12">
      <c r="A9461" t="s">
        <v>4</v>
      </c>
      <c r="B9461" s="4" t="s">
        <v>5</v>
      </c>
      <c r="C9461" s="4" t="s">
        <v>10</v>
      </c>
    </row>
    <row r="9462" spans="1:12">
      <c r="A9462" t="n">
        <v>80408</v>
      </c>
      <c r="B9462" s="30" t="n">
        <v>16</v>
      </c>
      <c r="C9462" s="7" t="n">
        <v>0</v>
      </c>
    </row>
    <row r="9463" spans="1:12">
      <c r="A9463" t="s">
        <v>4</v>
      </c>
      <c r="B9463" s="4" t="s">
        <v>5</v>
      </c>
      <c r="C9463" s="4" t="s">
        <v>10</v>
      </c>
      <c r="D9463" s="4" t="s">
        <v>37</v>
      </c>
      <c r="E9463" s="4" t="s">
        <v>13</v>
      </c>
      <c r="F9463" s="4" t="s">
        <v>13</v>
      </c>
    </row>
    <row r="9464" spans="1:12">
      <c r="A9464" t="n">
        <v>80411</v>
      </c>
      <c r="B9464" s="37" t="n">
        <v>26</v>
      </c>
      <c r="C9464" s="7" t="n">
        <v>7</v>
      </c>
      <c r="D9464" s="7" t="s">
        <v>690</v>
      </c>
      <c r="E9464" s="7" t="n">
        <v>2</v>
      </c>
      <c r="F9464" s="7" t="n">
        <v>0</v>
      </c>
    </row>
    <row r="9465" spans="1:12">
      <c r="A9465" t="s">
        <v>4</v>
      </c>
      <c r="B9465" s="4" t="s">
        <v>5</v>
      </c>
    </row>
    <row r="9466" spans="1:12">
      <c r="A9466" t="n">
        <v>80431</v>
      </c>
      <c r="B9466" s="28" t="n">
        <v>28</v>
      </c>
    </row>
    <row r="9467" spans="1:12">
      <c r="A9467" t="s">
        <v>4</v>
      </c>
      <c r="B9467" s="4" t="s">
        <v>5</v>
      </c>
      <c r="C9467" s="4" t="s">
        <v>13</v>
      </c>
      <c r="D9467" s="4" t="s">
        <v>10</v>
      </c>
      <c r="E9467" s="4" t="s">
        <v>6</v>
      </c>
    </row>
    <row r="9468" spans="1:12">
      <c r="A9468" t="n">
        <v>80432</v>
      </c>
      <c r="B9468" s="36" t="n">
        <v>51</v>
      </c>
      <c r="C9468" s="7" t="n">
        <v>4</v>
      </c>
      <c r="D9468" s="7" t="n">
        <v>0</v>
      </c>
      <c r="E9468" s="7" t="s">
        <v>113</v>
      </c>
    </row>
    <row r="9469" spans="1:12">
      <c r="A9469" t="s">
        <v>4</v>
      </c>
      <c r="B9469" s="4" t="s">
        <v>5</v>
      </c>
      <c r="C9469" s="4" t="s">
        <v>10</v>
      </c>
    </row>
    <row r="9470" spans="1:12">
      <c r="A9470" t="n">
        <v>80446</v>
      </c>
      <c r="B9470" s="30" t="n">
        <v>16</v>
      </c>
      <c r="C9470" s="7" t="n">
        <v>0</v>
      </c>
    </row>
    <row r="9471" spans="1:12">
      <c r="A9471" t="s">
        <v>4</v>
      </c>
      <c r="B9471" s="4" t="s">
        <v>5</v>
      </c>
      <c r="C9471" s="4" t="s">
        <v>10</v>
      </c>
      <c r="D9471" s="4" t="s">
        <v>37</v>
      </c>
      <c r="E9471" s="4" t="s">
        <v>13</v>
      </c>
      <c r="F9471" s="4" t="s">
        <v>13</v>
      </c>
    </row>
    <row r="9472" spans="1:12">
      <c r="A9472" t="n">
        <v>80449</v>
      </c>
      <c r="B9472" s="37" t="n">
        <v>26</v>
      </c>
      <c r="C9472" s="7" t="n">
        <v>0</v>
      </c>
      <c r="D9472" s="7" t="s">
        <v>691</v>
      </c>
      <c r="E9472" s="7" t="n">
        <v>2</v>
      </c>
      <c r="F9472" s="7" t="n">
        <v>0</v>
      </c>
    </row>
    <row r="9473" spans="1:6">
      <c r="A9473" t="s">
        <v>4</v>
      </c>
      <c r="B9473" s="4" t="s">
        <v>5</v>
      </c>
    </row>
    <row r="9474" spans="1:6">
      <c r="A9474" t="n">
        <v>80487</v>
      </c>
      <c r="B9474" s="28" t="n">
        <v>28</v>
      </c>
    </row>
    <row r="9475" spans="1:6">
      <c r="A9475" t="s">
        <v>4</v>
      </c>
      <c r="B9475" s="4" t="s">
        <v>5</v>
      </c>
      <c r="C9475" s="4" t="s">
        <v>10</v>
      </c>
      <c r="D9475" s="4" t="s">
        <v>13</v>
      </c>
    </row>
    <row r="9476" spans="1:6">
      <c r="A9476" t="n">
        <v>80488</v>
      </c>
      <c r="B9476" s="39" t="n">
        <v>89</v>
      </c>
      <c r="C9476" s="7" t="n">
        <v>65533</v>
      </c>
      <c r="D9476" s="7" t="n">
        <v>1</v>
      </c>
    </row>
    <row r="9477" spans="1:6">
      <c r="A9477" t="s">
        <v>4</v>
      </c>
      <c r="B9477" s="4" t="s">
        <v>5</v>
      </c>
      <c r="C9477" s="4" t="s">
        <v>13</v>
      </c>
      <c r="D9477" s="4" t="s">
        <v>10</v>
      </c>
      <c r="E9477" s="4" t="s">
        <v>22</v>
      </c>
    </row>
    <row r="9478" spans="1:6">
      <c r="A9478" t="n">
        <v>80492</v>
      </c>
      <c r="B9478" s="34" t="n">
        <v>58</v>
      </c>
      <c r="C9478" s="7" t="n">
        <v>101</v>
      </c>
      <c r="D9478" s="7" t="n">
        <v>500</v>
      </c>
      <c r="E9478" s="7" t="n">
        <v>1</v>
      </c>
    </row>
    <row r="9479" spans="1:6">
      <c r="A9479" t="s">
        <v>4</v>
      </c>
      <c r="B9479" s="4" t="s">
        <v>5</v>
      </c>
      <c r="C9479" s="4" t="s">
        <v>13</v>
      </c>
      <c r="D9479" s="4" t="s">
        <v>10</v>
      </c>
    </row>
    <row r="9480" spans="1:6">
      <c r="A9480" t="n">
        <v>80500</v>
      </c>
      <c r="B9480" s="34" t="n">
        <v>58</v>
      </c>
      <c r="C9480" s="7" t="n">
        <v>254</v>
      </c>
      <c r="D9480" s="7" t="n">
        <v>0</v>
      </c>
    </row>
    <row r="9481" spans="1:6">
      <c r="A9481" t="s">
        <v>4</v>
      </c>
      <c r="B9481" s="4" t="s">
        <v>5</v>
      </c>
      <c r="C9481" s="4" t="s">
        <v>13</v>
      </c>
    </row>
    <row r="9482" spans="1:6">
      <c r="A9482" t="n">
        <v>80504</v>
      </c>
      <c r="B9482" s="32" t="n">
        <v>45</v>
      </c>
      <c r="C9482" s="7" t="n">
        <v>0</v>
      </c>
    </row>
    <row r="9483" spans="1:6">
      <c r="A9483" t="s">
        <v>4</v>
      </c>
      <c r="B9483" s="4" t="s">
        <v>5</v>
      </c>
      <c r="C9483" s="4" t="s">
        <v>13</v>
      </c>
      <c r="D9483" s="4" t="s">
        <v>13</v>
      </c>
      <c r="E9483" s="4" t="s">
        <v>22</v>
      </c>
      <c r="F9483" s="4" t="s">
        <v>22</v>
      </c>
      <c r="G9483" s="4" t="s">
        <v>22</v>
      </c>
      <c r="H9483" s="4" t="s">
        <v>10</v>
      </c>
    </row>
    <row r="9484" spans="1:6">
      <c r="A9484" t="n">
        <v>80506</v>
      </c>
      <c r="B9484" s="32" t="n">
        <v>45</v>
      </c>
      <c r="C9484" s="7" t="n">
        <v>2</v>
      </c>
      <c r="D9484" s="7" t="n">
        <v>3</v>
      </c>
      <c r="E9484" s="7" t="n">
        <v>88.379997253418</v>
      </c>
      <c r="F9484" s="7" t="n">
        <v>38.1500015258789</v>
      </c>
      <c r="G9484" s="7" t="n">
        <v>-235.300003051758</v>
      </c>
      <c r="H9484" s="7" t="n">
        <v>0</v>
      </c>
    </row>
    <row r="9485" spans="1:6">
      <c r="A9485" t="s">
        <v>4</v>
      </c>
      <c r="B9485" s="4" t="s">
        <v>5</v>
      </c>
      <c r="C9485" s="4" t="s">
        <v>13</v>
      </c>
      <c r="D9485" s="4" t="s">
        <v>13</v>
      </c>
      <c r="E9485" s="4" t="s">
        <v>22</v>
      </c>
      <c r="F9485" s="4" t="s">
        <v>22</v>
      </c>
      <c r="G9485" s="4" t="s">
        <v>22</v>
      </c>
      <c r="H9485" s="4" t="s">
        <v>10</v>
      </c>
      <c r="I9485" s="4" t="s">
        <v>13</v>
      </c>
    </row>
    <row r="9486" spans="1:6">
      <c r="A9486" t="n">
        <v>80523</v>
      </c>
      <c r="B9486" s="32" t="n">
        <v>45</v>
      </c>
      <c r="C9486" s="7" t="n">
        <v>4</v>
      </c>
      <c r="D9486" s="7" t="n">
        <v>3</v>
      </c>
      <c r="E9486" s="7" t="n">
        <v>345.059997558594</v>
      </c>
      <c r="F9486" s="7" t="n">
        <v>341.959991455078</v>
      </c>
      <c r="G9486" s="7" t="n">
        <v>0</v>
      </c>
      <c r="H9486" s="7" t="n">
        <v>0</v>
      </c>
      <c r="I9486" s="7" t="n">
        <v>0</v>
      </c>
    </row>
    <row r="9487" spans="1:6">
      <c r="A9487" t="s">
        <v>4</v>
      </c>
      <c r="B9487" s="4" t="s">
        <v>5</v>
      </c>
      <c r="C9487" s="4" t="s">
        <v>13</v>
      </c>
      <c r="D9487" s="4" t="s">
        <v>13</v>
      </c>
      <c r="E9487" s="4" t="s">
        <v>22</v>
      </c>
      <c r="F9487" s="4" t="s">
        <v>10</v>
      </c>
    </row>
    <row r="9488" spans="1:6">
      <c r="A9488" t="n">
        <v>80541</v>
      </c>
      <c r="B9488" s="32" t="n">
        <v>45</v>
      </c>
      <c r="C9488" s="7" t="n">
        <v>5</v>
      </c>
      <c r="D9488" s="7" t="n">
        <v>3</v>
      </c>
      <c r="E9488" s="7" t="n">
        <v>1.70000004768372</v>
      </c>
      <c r="F9488" s="7" t="n">
        <v>0</v>
      </c>
    </row>
    <row r="9489" spans="1:9">
      <c r="A9489" t="s">
        <v>4</v>
      </c>
      <c r="B9489" s="4" t="s">
        <v>5</v>
      </c>
      <c r="C9489" s="4" t="s">
        <v>13</v>
      </c>
      <c r="D9489" s="4" t="s">
        <v>13</v>
      </c>
      <c r="E9489" s="4" t="s">
        <v>22</v>
      </c>
      <c r="F9489" s="4" t="s">
        <v>10</v>
      </c>
    </row>
    <row r="9490" spans="1:9">
      <c r="A9490" t="n">
        <v>80550</v>
      </c>
      <c r="B9490" s="32" t="n">
        <v>45</v>
      </c>
      <c r="C9490" s="7" t="n">
        <v>11</v>
      </c>
      <c r="D9490" s="7" t="n">
        <v>3</v>
      </c>
      <c r="E9490" s="7" t="n">
        <v>40</v>
      </c>
      <c r="F9490" s="7" t="n">
        <v>0</v>
      </c>
    </row>
    <row r="9491" spans="1:9">
      <c r="A9491" t="s">
        <v>4</v>
      </c>
      <c r="B9491" s="4" t="s">
        <v>5</v>
      </c>
      <c r="C9491" s="4" t="s">
        <v>13</v>
      </c>
      <c r="D9491" s="4" t="s">
        <v>10</v>
      </c>
    </row>
    <row r="9492" spans="1:9">
      <c r="A9492" t="n">
        <v>80559</v>
      </c>
      <c r="B9492" s="34" t="n">
        <v>58</v>
      </c>
      <c r="C9492" s="7" t="n">
        <v>255</v>
      </c>
      <c r="D9492" s="7" t="n">
        <v>0</v>
      </c>
    </row>
    <row r="9493" spans="1:9">
      <c r="A9493" t="s">
        <v>4</v>
      </c>
      <c r="B9493" s="4" t="s">
        <v>5</v>
      </c>
      <c r="C9493" s="4" t="s">
        <v>13</v>
      </c>
      <c r="D9493" s="4" t="s">
        <v>10</v>
      </c>
      <c r="E9493" s="4" t="s">
        <v>10</v>
      </c>
      <c r="F9493" s="4" t="s">
        <v>13</v>
      </c>
    </row>
    <row r="9494" spans="1:9">
      <c r="A9494" t="n">
        <v>80563</v>
      </c>
      <c r="B9494" s="26" t="n">
        <v>25</v>
      </c>
      <c r="C9494" s="7" t="n">
        <v>1</v>
      </c>
      <c r="D9494" s="7" t="n">
        <v>260</v>
      </c>
      <c r="E9494" s="7" t="n">
        <v>640</v>
      </c>
      <c r="F9494" s="7" t="n">
        <v>2</v>
      </c>
    </row>
    <row r="9495" spans="1:9">
      <c r="A9495" t="s">
        <v>4</v>
      </c>
      <c r="B9495" s="4" t="s">
        <v>5</v>
      </c>
      <c r="C9495" s="4" t="s">
        <v>13</v>
      </c>
      <c r="D9495" s="4" t="s">
        <v>10</v>
      </c>
      <c r="E9495" s="4" t="s">
        <v>6</v>
      </c>
    </row>
    <row r="9496" spans="1:9">
      <c r="A9496" t="n">
        <v>80570</v>
      </c>
      <c r="B9496" s="36" t="n">
        <v>51</v>
      </c>
      <c r="C9496" s="7" t="n">
        <v>4</v>
      </c>
      <c r="D9496" s="7" t="n">
        <v>4</v>
      </c>
      <c r="E9496" s="7" t="s">
        <v>251</v>
      </c>
    </row>
    <row r="9497" spans="1:9">
      <c r="A9497" t="s">
        <v>4</v>
      </c>
      <c r="B9497" s="4" t="s">
        <v>5</v>
      </c>
      <c r="C9497" s="4" t="s">
        <v>10</v>
      </c>
    </row>
    <row r="9498" spans="1:9">
      <c r="A9498" t="n">
        <v>80583</v>
      </c>
      <c r="B9498" s="30" t="n">
        <v>16</v>
      </c>
      <c r="C9498" s="7" t="n">
        <v>0</v>
      </c>
    </row>
    <row r="9499" spans="1:9">
      <c r="A9499" t="s">
        <v>4</v>
      </c>
      <c r="B9499" s="4" t="s">
        <v>5</v>
      </c>
      <c r="C9499" s="4" t="s">
        <v>10</v>
      </c>
      <c r="D9499" s="4" t="s">
        <v>37</v>
      </c>
      <c r="E9499" s="4" t="s">
        <v>13</v>
      </c>
      <c r="F9499" s="4" t="s">
        <v>13</v>
      </c>
    </row>
    <row r="9500" spans="1:9">
      <c r="A9500" t="n">
        <v>80586</v>
      </c>
      <c r="B9500" s="37" t="n">
        <v>26</v>
      </c>
      <c r="C9500" s="7" t="n">
        <v>4</v>
      </c>
      <c r="D9500" s="7" t="s">
        <v>692</v>
      </c>
      <c r="E9500" s="7" t="n">
        <v>2</v>
      </c>
      <c r="F9500" s="7" t="n">
        <v>0</v>
      </c>
    </row>
    <row r="9501" spans="1:9">
      <c r="A9501" t="s">
        <v>4</v>
      </c>
      <c r="B9501" s="4" t="s">
        <v>5</v>
      </c>
    </row>
    <row r="9502" spans="1:9">
      <c r="A9502" t="n">
        <v>80661</v>
      </c>
      <c r="B9502" s="28" t="n">
        <v>28</v>
      </c>
    </row>
    <row r="9503" spans="1:9">
      <c r="A9503" t="s">
        <v>4</v>
      </c>
      <c r="B9503" s="4" t="s">
        <v>5</v>
      </c>
      <c r="C9503" s="4" t="s">
        <v>13</v>
      </c>
      <c r="D9503" s="4" t="s">
        <v>10</v>
      </c>
      <c r="E9503" s="4" t="s">
        <v>10</v>
      </c>
      <c r="F9503" s="4" t="s">
        <v>13</v>
      </c>
    </row>
    <row r="9504" spans="1:9">
      <c r="A9504" t="n">
        <v>80662</v>
      </c>
      <c r="B9504" s="26" t="n">
        <v>25</v>
      </c>
      <c r="C9504" s="7" t="n">
        <v>1</v>
      </c>
      <c r="D9504" s="7" t="n">
        <v>60</v>
      </c>
      <c r="E9504" s="7" t="n">
        <v>640</v>
      </c>
      <c r="F9504" s="7" t="n">
        <v>2</v>
      </c>
    </row>
    <row r="9505" spans="1:6">
      <c r="A9505" t="s">
        <v>4</v>
      </c>
      <c r="B9505" s="4" t="s">
        <v>5</v>
      </c>
      <c r="C9505" s="4" t="s">
        <v>13</v>
      </c>
      <c r="D9505" s="4" t="s">
        <v>10</v>
      </c>
      <c r="E9505" s="4" t="s">
        <v>6</v>
      </c>
    </row>
    <row r="9506" spans="1:6">
      <c r="A9506" t="n">
        <v>80669</v>
      </c>
      <c r="B9506" s="36" t="n">
        <v>51</v>
      </c>
      <c r="C9506" s="7" t="n">
        <v>4</v>
      </c>
      <c r="D9506" s="7" t="n">
        <v>8</v>
      </c>
      <c r="E9506" s="7" t="s">
        <v>442</v>
      </c>
    </row>
    <row r="9507" spans="1:6">
      <c r="A9507" t="s">
        <v>4</v>
      </c>
      <c r="B9507" s="4" t="s">
        <v>5</v>
      </c>
      <c r="C9507" s="4" t="s">
        <v>10</v>
      </c>
    </row>
    <row r="9508" spans="1:6">
      <c r="A9508" t="n">
        <v>80682</v>
      </c>
      <c r="B9508" s="30" t="n">
        <v>16</v>
      </c>
      <c r="C9508" s="7" t="n">
        <v>0</v>
      </c>
    </row>
    <row r="9509" spans="1:6">
      <c r="A9509" t="s">
        <v>4</v>
      </c>
      <c r="B9509" s="4" t="s">
        <v>5</v>
      </c>
      <c r="C9509" s="4" t="s">
        <v>10</v>
      </c>
      <c r="D9509" s="4" t="s">
        <v>37</v>
      </c>
      <c r="E9509" s="4" t="s">
        <v>13</v>
      </c>
      <c r="F9509" s="4" t="s">
        <v>13</v>
      </c>
      <c r="G9509" s="4" t="s">
        <v>37</v>
      </c>
      <c r="H9509" s="4" t="s">
        <v>13</v>
      </c>
      <c r="I9509" s="4" t="s">
        <v>13</v>
      </c>
    </row>
    <row r="9510" spans="1:6">
      <c r="A9510" t="n">
        <v>80685</v>
      </c>
      <c r="B9510" s="37" t="n">
        <v>26</v>
      </c>
      <c r="C9510" s="7" t="n">
        <v>8</v>
      </c>
      <c r="D9510" s="7" t="s">
        <v>693</v>
      </c>
      <c r="E9510" s="7" t="n">
        <v>2</v>
      </c>
      <c r="F9510" s="7" t="n">
        <v>3</v>
      </c>
      <c r="G9510" s="7" t="s">
        <v>694</v>
      </c>
      <c r="H9510" s="7" t="n">
        <v>2</v>
      </c>
      <c r="I9510" s="7" t="n">
        <v>0</v>
      </c>
    </row>
    <row r="9511" spans="1:6">
      <c r="A9511" t="s">
        <v>4</v>
      </c>
      <c r="B9511" s="4" t="s">
        <v>5</v>
      </c>
    </row>
    <row r="9512" spans="1:6">
      <c r="A9512" t="n">
        <v>80832</v>
      </c>
      <c r="B9512" s="28" t="n">
        <v>28</v>
      </c>
    </row>
    <row r="9513" spans="1:6">
      <c r="A9513" t="s">
        <v>4</v>
      </c>
      <c r="B9513" s="4" t="s">
        <v>5</v>
      </c>
      <c r="C9513" s="4" t="s">
        <v>13</v>
      </c>
      <c r="D9513" s="4" t="s">
        <v>10</v>
      </c>
      <c r="E9513" s="4" t="s">
        <v>10</v>
      </c>
      <c r="F9513" s="4" t="s">
        <v>13</v>
      </c>
    </row>
    <row r="9514" spans="1:6">
      <c r="A9514" t="n">
        <v>80833</v>
      </c>
      <c r="B9514" s="26" t="n">
        <v>25</v>
      </c>
      <c r="C9514" s="7" t="n">
        <v>1</v>
      </c>
      <c r="D9514" s="7" t="n">
        <v>60</v>
      </c>
      <c r="E9514" s="7" t="n">
        <v>640</v>
      </c>
      <c r="F9514" s="7" t="n">
        <v>1</v>
      </c>
    </row>
    <row r="9515" spans="1:6">
      <c r="A9515" t="s">
        <v>4</v>
      </c>
      <c r="B9515" s="4" t="s">
        <v>5</v>
      </c>
      <c r="C9515" s="4" t="s">
        <v>13</v>
      </c>
      <c r="D9515" s="4" t="s">
        <v>10</v>
      </c>
      <c r="E9515" s="4" t="s">
        <v>6</v>
      </c>
    </row>
    <row r="9516" spans="1:6">
      <c r="A9516" t="n">
        <v>80840</v>
      </c>
      <c r="B9516" s="36" t="n">
        <v>51</v>
      </c>
      <c r="C9516" s="7" t="n">
        <v>4</v>
      </c>
      <c r="D9516" s="7" t="n">
        <v>9</v>
      </c>
      <c r="E9516" s="7" t="s">
        <v>304</v>
      </c>
    </row>
    <row r="9517" spans="1:6">
      <c r="A9517" t="s">
        <v>4</v>
      </c>
      <c r="B9517" s="4" t="s">
        <v>5</v>
      </c>
      <c r="C9517" s="4" t="s">
        <v>10</v>
      </c>
    </row>
    <row r="9518" spans="1:6">
      <c r="A9518" t="n">
        <v>80854</v>
      </c>
      <c r="B9518" s="30" t="n">
        <v>16</v>
      </c>
      <c r="C9518" s="7" t="n">
        <v>0</v>
      </c>
    </row>
    <row r="9519" spans="1:6">
      <c r="A9519" t="s">
        <v>4</v>
      </c>
      <c r="B9519" s="4" t="s">
        <v>5</v>
      </c>
      <c r="C9519" s="4" t="s">
        <v>10</v>
      </c>
      <c r="D9519" s="4" t="s">
        <v>37</v>
      </c>
      <c r="E9519" s="4" t="s">
        <v>13</v>
      </c>
      <c r="F9519" s="4" t="s">
        <v>13</v>
      </c>
    </row>
    <row r="9520" spans="1:6">
      <c r="A9520" t="n">
        <v>80857</v>
      </c>
      <c r="B9520" s="37" t="n">
        <v>26</v>
      </c>
      <c r="C9520" s="7" t="n">
        <v>9</v>
      </c>
      <c r="D9520" s="7" t="s">
        <v>695</v>
      </c>
      <c r="E9520" s="7" t="n">
        <v>2</v>
      </c>
      <c r="F9520" s="7" t="n">
        <v>0</v>
      </c>
    </row>
    <row r="9521" spans="1:9">
      <c r="A9521" t="s">
        <v>4</v>
      </c>
      <c r="B9521" s="4" t="s">
        <v>5</v>
      </c>
    </row>
    <row r="9522" spans="1:9">
      <c r="A9522" t="n">
        <v>80895</v>
      </c>
      <c r="B9522" s="28" t="n">
        <v>28</v>
      </c>
    </row>
    <row r="9523" spans="1:9">
      <c r="A9523" t="s">
        <v>4</v>
      </c>
      <c r="B9523" s="4" t="s">
        <v>5</v>
      </c>
      <c r="C9523" s="4" t="s">
        <v>13</v>
      </c>
      <c r="D9523" s="4" t="s">
        <v>10</v>
      </c>
      <c r="E9523" s="4" t="s">
        <v>10</v>
      </c>
      <c r="F9523" s="4" t="s">
        <v>13</v>
      </c>
    </row>
    <row r="9524" spans="1:9">
      <c r="A9524" t="n">
        <v>80896</v>
      </c>
      <c r="B9524" s="26" t="n">
        <v>25</v>
      </c>
      <c r="C9524" s="7" t="n">
        <v>1</v>
      </c>
      <c r="D9524" s="7" t="n">
        <v>260</v>
      </c>
      <c r="E9524" s="7" t="n">
        <v>640</v>
      </c>
      <c r="F9524" s="7" t="n">
        <v>2</v>
      </c>
    </row>
    <row r="9525" spans="1:9">
      <c r="A9525" t="s">
        <v>4</v>
      </c>
      <c r="B9525" s="4" t="s">
        <v>5</v>
      </c>
      <c r="C9525" s="4" t="s">
        <v>13</v>
      </c>
      <c r="D9525" s="4" t="s">
        <v>10</v>
      </c>
      <c r="E9525" s="4" t="s">
        <v>6</v>
      </c>
    </row>
    <row r="9526" spans="1:9">
      <c r="A9526" t="n">
        <v>80903</v>
      </c>
      <c r="B9526" s="36" t="n">
        <v>51</v>
      </c>
      <c r="C9526" s="7" t="n">
        <v>4</v>
      </c>
      <c r="D9526" s="7" t="n">
        <v>0</v>
      </c>
      <c r="E9526" s="7" t="s">
        <v>73</v>
      </c>
    </row>
    <row r="9527" spans="1:9">
      <c r="A9527" t="s">
        <v>4</v>
      </c>
      <c r="B9527" s="4" t="s">
        <v>5</v>
      </c>
      <c r="C9527" s="4" t="s">
        <v>10</v>
      </c>
    </row>
    <row r="9528" spans="1:9">
      <c r="A9528" t="n">
        <v>80916</v>
      </c>
      <c r="B9528" s="30" t="n">
        <v>16</v>
      </c>
      <c r="C9528" s="7" t="n">
        <v>0</v>
      </c>
    </row>
    <row r="9529" spans="1:9">
      <c r="A9529" t="s">
        <v>4</v>
      </c>
      <c r="B9529" s="4" t="s">
        <v>5</v>
      </c>
      <c r="C9529" s="4" t="s">
        <v>10</v>
      </c>
      <c r="D9529" s="4" t="s">
        <v>37</v>
      </c>
      <c r="E9529" s="4" t="s">
        <v>13</v>
      </c>
      <c r="F9529" s="4" t="s">
        <v>13</v>
      </c>
    </row>
    <row r="9530" spans="1:9">
      <c r="A9530" t="n">
        <v>80919</v>
      </c>
      <c r="B9530" s="37" t="n">
        <v>26</v>
      </c>
      <c r="C9530" s="7" t="n">
        <v>0</v>
      </c>
      <c r="D9530" s="7" t="s">
        <v>696</v>
      </c>
      <c r="E9530" s="7" t="n">
        <v>2</v>
      </c>
      <c r="F9530" s="7" t="n">
        <v>0</v>
      </c>
    </row>
    <row r="9531" spans="1:9">
      <c r="A9531" t="s">
        <v>4</v>
      </c>
      <c r="B9531" s="4" t="s">
        <v>5</v>
      </c>
    </row>
    <row r="9532" spans="1:9">
      <c r="A9532" t="n">
        <v>80936</v>
      </c>
      <c r="B9532" s="28" t="n">
        <v>28</v>
      </c>
    </row>
    <row r="9533" spans="1:9">
      <c r="A9533" t="s">
        <v>4</v>
      </c>
      <c r="B9533" s="4" t="s">
        <v>5</v>
      </c>
      <c r="C9533" s="4" t="s">
        <v>10</v>
      </c>
      <c r="D9533" s="4" t="s">
        <v>13</v>
      </c>
    </row>
    <row r="9534" spans="1:9">
      <c r="A9534" t="n">
        <v>80937</v>
      </c>
      <c r="B9534" s="39" t="n">
        <v>89</v>
      </c>
      <c r="C9534" s="7" t="n">
        <v>65533</v>
      </c>
      <c r="D9534" s="7" t="n">
        <v>1</v>
      </c>
    </row>
    <row r="9535" spans="1:9">
      <c r="A9535" t="s">
        <v>4</v>
      </c>
      <c r="B9535" s="4" t="s">
        <v>5</v>
      </c>
      <c r="C9535" s="4" t="s">
        <v>13</v>
      </c>
      <c r="D9535" s="4" t="s">
        <v>10</v>
      </c>
      <c r="E9535" s="4" t="s">
        <v>10</v>
      </c>
      <c r="F9535" s="4" t="s">
        <v>13</v>
      </c>
    </row>
    <row r="9536" spans="1:9">
      <c r="A9536" t="n">
        <v>80941</v>
      </c>
      <c r="B9536" s="26" t="n">
        <v>25</v>
      </c>
      <c r="C9536" s="7" t="n">
        <v>1</v>
      </c>
      <c r="D9536" s="7" t="n">
        <v>65535</v>
      </c>
      <c r="E9536" s="7" t="n">
        <v>65535</v>
      </c>
      <c r="F9536" s="7" t="n">
        <v>0</v>
      </c>
    </row>
    <row r="9537" spans="1:6">
      <c r="A9537" t="s">
        <v>4</v>
      </c>
      <c r="B9537" s="4" t="s">
        <v>5</v>
      </c>
      <c r="C9537" s="4" t="s">
        <v>13</v>
      </c>
      <c r="D9537" s="4" t="s">
        <v>10</v>
      </c>
      <c r="E9537" s="4" t="s">
        <v>22</v>
      </c>
    </row>
    <row r="9538" spans="1:6">
      <c r="A9538" t="n">
        <v>80948</v>
      </c>
      <c r="B9538" s="34" t="n">
        <v>58</v>
      </c>
      <c r="C9538" s="7" t="n">
        <v>101</v>
      </c>
      <c r="D9538" s="7" t="n">
        <v>500</v>
      </c>
      <c r="E9538" s="7" t="n">
        <v>1</v>
      </c>
    </row>
    <row r="9539" spans="1:6">
      <c r="A9539" t="s">
        <v>4</v>
      </c>
      <c r="B9539" s="4" t="s">
        <v>5</v>
      </c>
      <c r="C9539" s="4" t="s">
        <v>13</v>
      </c>
      <c r="D9539" s="4" t="s">
        <v>10</v>
      </c>
    </row>
    <row r="9540" spans="1:6">
      <c r="A9540" t="n">
        <v>80956</v>
      </c>
      <c r="B9540" s="34" t="n">
        <v>58</v>
      </c>
      <c r="C9540" s="7" t="n">
        <v>254</v>
      </c>
      <c r="D9540" s="7" t="n">
        <v>0</v>
      </c>
    </row>
    <row r="9541" spans="1:6">
      <c r="A9541" t="s">
        <v>4</v>
      </c>
      <c r="B9541" s="4" t="s">
        <v>5</v>
      </c>
      <c r="C9541" s="4" t="s">
        <v>13</v>
      </c>
      <c r="D9541" s="4" t="s">
        <v>13</v>
      </c>
      <c r="E9541" s="4" t="s">
        <v>22</v>
      </c>
      <c r="F9541" s="4" t="s">
        <v>22</v>
      </c>
      <c r="G9541" s="4" t="s">
        <v>22</v>
      </c>
      <c r="H9541" s="4" t="s">
        <v>10</v>
      </c>
    </row>
    <row r="9542" spans="1:6">
      <c r="A9542" t="n">
        <v>80960</v>
      </c>
      <c r="B9542" s="32" t="n">
        <v>45</v>
      </c>
      <c r="C9542" s="7" t="n">
        <v>2</v>
      </c>
      <c r="D9542" s="7" t="n">
        <v>3</v>
      </c>
      <c r="E9542" s="7" t="n">
        <v>88.9000015258789</v>
      </c>
      <c r="F9542" s="7" t="n">
        <v>37.3699989318848</v>
      </c>
      <c r="G9542" s="7" t="n">
        <v>-233.720001220703</v>
      </c>
      <c r="H9542" s="7" t="n">
        <v>0</v>
      </c>
    </row>
    <row r="9543" spans="1:6">
      <c r="A9543" t="s">
        <v>4</v>
      </c>
      <c r="B9543" s="4" t="s">
        <v>5</v>
      </c>
      <c r="C9543" s="4" t="s">
        <v>13</v>
      </c>
      <c r="D9543" s="4" t="s">
        <v>13</v>
      </c>
      <c r="E9543" s="4" t="s">
        <v>22</v>
      </c>
      <c r="F9543" s="4" t="s">
        <v>22</v>
      </c>
      <c r="G9543" s="4" t="s">
        <v>22</v>
      </c>
      <c r="H9543" s="4" t="s">
        <v>10</v>
      </c>
      <c r="I9543" s="4" t="s">
        <v>13</v>
      </c>
    </row>
    <row r="9544" spans="1:6">
      <c r="A9544" t="n">
        <v>80977</v>
      </c>
      <c r="B9544" s="32" t="n">
        <v>45</v>
      </c>
      <c r="C9544" s="7" t="n">
        <v>4</v>
      </c>
      <c r="D9544" s="7" t="n">
        <v>3</v>
      </c>
      <c r="E9544" s="7" t="n">
        <v>11</v>
      </c>
      <c r="F9544" s="7" t="n">
        <v>307</v>
      </c>
      <c r="G9544" s="7" t="n">
        <v>0</v>
      </c>
      <c r="H9544" s="7" t="n">
        <v>0</v>
      </c>
      <c r="I9544" s="7" t="n">
        <v>0</v>
      </c>
    </row>
    <row r="9545" spans="1:6">
      <c r="A9545" t="s">
        <v>4</v>
      </c>
      <c r="B9545" s="4" t="s">
        <v>5</v>
      </c>
      <c r="C9545" s="4" t="s">
        <v>13</v>
      </c>
      <c r="D9545" s="4" t="s">
        <v>13</v>
      </c>
      <c r="E9545" s="4" t="s">
        <v>22</v>
      </c>
      <c r="F9545" s="4" t="s">
        <v>10</v>
      </c>
    </row>
    <row r="9546" spans="1:6">
      <c r="A9546" t="n">
        <v>80995</v>
      </c>
      <c r="B9546" s="32" t="n">
        <v>45</v>
      </c>
      <c r="C9546" s="7" t="n">
        <v>5</v>
      </c>
      <c r="D9546" s="7" t="n">
        <v>3</v>
      </c>
      <c r="E9546" s="7" t="n">
        <v>3.29999995231628</v>
      </c>
      <c r="F9546" s="7" t="n">
        <v>0</v>
      </c>
    </row>
    <row r="9547" spans="1:6">
      <c r="A9547" t="s">
        <v>4</v>
      </c>
      <c r="B9547" s="4" t="s">
        <v>5</v>
      </c>
      <c r="C9547" s="4" t="s">
        <v>13</v>
      </c>
      <c r="D9547" s="4" t="s">
        <v>13</v>
      </c>
      <c r="E9547" s="4" t="s">
        <v>22</v>
      </c>
      <c r="F9547" s="4" t="s">
        <v>10</v>
      </c>
    </row>
    <row r="9548" spans="1:6">
      <c r="A9548" t="n">
        <v>81004</v>
      </c>
      <c r="B9548" s="32" t="n">
        <v>45</v>
      </c>
      <c r="C9548" s="7" t="n">
        <v>11</v>
      </c>
      <c r="D9548" s="7" t="n">
        <v>3</v>
      </c>
      <c r="E9548" s="7" t="n">
        <v>31.5</v>
      </c>
      <c r="F9548" s="7" t="n">
        <v>0</v>
      </c>
    </row>
    <row r="9549" spans="1:6">
      <c r="A9549" t="s">
        <v>4</v>
      </c>
      <c r="B9549" s="4" t="s">
        <v>5</v>
      </c>
      <c r="C9549" s="4" t="s">
        <v>13</v>
      </c>
      <c r="D9549" s="4" t="s">
        <v>10</v>
      </c>
    </row>
    <row r="9550" spans="1:6">
      <c r="A9550" t="n">
        <v>81013</v>
      </c>
      <c r="B9550" s="34" t="n">
        <v>58</v>
      </c>
      <c r="C9550" s="7" t="n">
        <v>255</v>
      </c>
      <c r="D9550" s="7" t="n">
        <v>0</v>
      </c>
    </row>
    <row r="9551" spans="1:6">
      <c r="A9551" t="s">
        <v>4</v>
      </c>
      <c r="B9551" s="4" t="s">
        <v>5</v>
      </c>
      <c r="C9551" s="4" t="s">
        <v>10</v>
      </c>
      <c r="D9551" s="4" t="s">
        <v>10</v>
      </c>
      <c r="E9551" s="4" t="s">
        <v>10</v>
      </c>
    </row>
    <row r="9552" spans="1:6">
      <c r="A9552" t="n">
        <v>81017</v>
      </c>
      <c r="B9552" s="58" t="n">
        <v>61</v>
      </c>
      <c r="C9552" s="7" t="n">
        <v>0</v>
      </c>
      <c r="D9552" s="7" t="n">
        <v>65533</v>
      </c>
      <c r="E9552" s="7" t="n">
        <v>1000</v>
      </c>
    </row>
    <row r="9553" spans="1:9">
      <c r="A9553" t="s">
        <v>4</v>
      </c>
      <c r="B9553" s="4" t="s">
        <v>5</v>
      </c>
      <c r="C9553" s="4" t="s">
        <v>10</v>
      </c>
      <c r="D9553" s="4" t="s">
        <v>22</v>
      </c>
      <c r="E9553" s="4" t="s">
        <v>22</v>
      </c>
      <c r="F9553" s="4" t="s">
        <v>13</v>
      </c>
    </row>
    <row r="9554" spans="1:9">
      <c r="A9554" t="n">
        <v>81024</v>
      </c>
      <c r="B9554" s="70" t="n">
        <v>52</v>
      </c>
      <c r="C9554" s="7" t="n">
        <v>0</v>
      </c>
      <c r="D9554" s="7" t="n">
        <v>0</v>
      </c>
      <c r="E9554" s="7" t="n">
        <v>10</v>
      </c>
      <c r="F9554" s="7" t="n">
        <v>0</v>
      </c>
    </row>
    <row r="9555" spans="1:9">
      <c r="A9555" t="s">
        <v>4</v>
      </c>
      <c r="B9555" s="4" t="s">
        <v>5</v>
      </c>
      <c r="C9555" s="4" t="s">
        <v>10</v>
      </c>
    </row>
    <row r="9556" spans="1:9">
      <c r="A9556" t="n">
        <v>81036</v>
      </c>
      <c r="B9556" s="71" t="n">
        <v>54</v>
      </c>
      <c r="C9556" s="7" t="n">
        <v>0</v>
      </c>
    </row>
    <row r="9557" spans="1:9">
      <c r="A9557" t="s">
        <v>4</v>
      </c>
      <c r="B9557" s="4" t="s">
        <v>5</v>
      </c>
      <c r="C9557" s="4" t="s">
        <v>10</v>
      </c>
      <c r="D9557" s="4" t="s">
        <v>10</v>
      </c>
      <c r="E9557" s="4" t="s">
        <v>10</v>
      </c>
    </row>
    <row r="9558" spans="1:9">
      <c r="A9558" t="n">
        <v>81039</v>
      </c>
      <c r="B9558" s="58" t="n">
        <v>61</v>
      </c>
      <c r="C9558" s="7" t="n">
        <v>7</v>
      </c>
      <c r="D9558" s="7" t="n">
        <v>0</v>
      </c>
      <c r="E9558" s="7" t="n">
        <v>1000</v>
      </c>
    </row>
    <row r="9559" spans="1:9">
      <c r="A9559" t="s">
        <v>4</v>
      </c>
      <c r="B9559" s="4" t="s">
        <v>5</v>
      </c>
      <c r="C9559" s="4" t="s">
        <v>10</v>
      </c>
      <c r="D9559" s="4" t="s">
        <v>10</v>
      </c>
      <c r="E9559" s="4" t="s">
        <v>10</v>
      </c>
    </row>
    <row r="9560" spans="1:9">
      <c r="A9560" t="n">
        <v>81046</v>
      </c>
      <c r="B9560" s="58" t="n">
        <v>61</v>
      </c>
      <c r="C9560" s="7" t="n">
        <v>2</v>
      </c>
      <c r="D9560" s="7" t="n">
        <v>0</v>
      </c>
      <c r="E9560" s="7" t="n">
        <v>1000</v>
      </c>
    </row>
    <row r="9561" spans="1:9">
      <c r="A9561" t="s">
        <v>4</v>
      </c>
      <c r="B9561" s="4" t="s">
        <v>5</v>
      </c>
      <c r="C9561" s="4" t="s">
        <v>10</v>
      </c>
      <c r="D9561" s="4" t="s">
        <v>10</v>
      </c>
      <c r="E9561" s="4" t="s">
        <v>10</v>
      </c>
    </row>
    <row r="9562" spans="1:9">
      <c r="A9562" t="n">
        <v>81053</v>
      </c>
      <c r="B9562" s="58" t="n">
        <v>61</v>
      </c>
      <c r="C9562" s="7" t="n">
        <v>4</v>
      </c>
      <c r="D9562" s="7" t="n">
        <v>0</v>
      </c>
      <c r="E9562" s="7" t="n">
        <v>1000</v>
      </c>
    </row>
    <row r="9563" spans="1:9">
      <c r="A9563" t="s">
        <v>4</v>
      </c>
      <c r="B9563" s="4" t="s">
        <v>5</v>
      </c>
      <c r="C9563" s="4" t="s">
        <v>10</v>
      </c>
      <c r="D9563" s="4" t="s">
        <v>10</v>
      </c>
      <c r="E9563" s="4" t="s">
        <v>10</v>
      </c>
    </row>
    <row r="9564" spans="1:9">
      <c r="A9564" t="n">
        <v>81060</v>
      </c>
      <c r="B9564" s="58" t="n">
        <v>61</v>
      </c>
      <c r="C9564" s="7" t="n">
        <v>1</v>
      </c>
      <c r="D9564" s="7" t="n">
        <v>0</v>
      </c>
      <c r="E9564" s="7" t="n">
        <v>1000</v>
      </c>
    </row>
    <row r="9565" spans="1:9">
      <c r="A9565" t="s">
        <v>4</v>
      </c>
      <c r="B9565" s="4" t="s">
        <v>5</v>
      </c>
      <c r="C9565" s="4" t="s">
        <v>10</v>
      </c>
      <c r="D9565" s="4" t="s">
        <v>10</v>
      </c>
      <c r="E9565" s="4" t="s">
        <v>10</v>
      </c>
    </row>
    <row r="9566" spans="1:9">
      <c r="A9566" t="n">
        <v>81067</v>
      </c>
      <c r="B9566" s="58" t="n">
        <v>61</v>
      </c>
      <c r="C9566" s="7" t="n">
        <v>9</v>
      </c>
      <c r="D9566" s="7" t="n">
        <v>0</v>
      </c>
      <c r="E9566" s="7" t="n">
        <v>1000</v>
      </c>
    </row>
    <row r="9567" spans="1:9">
      <c r="A9567" t="s">
        <v>4</v>
      </c>
      <c r="B9567" s="4" t="s">
        <v>5</v>
      </c>
      <c r="C9567" s="4" t="s">
        <v>10</v>
      </c>
      <c r="D9567" s="4" t="s">
        <v>10</v>
      </c>
      <c r="E9567" s="4" t="s">
        <v>10</v>
      </c>
    </row>
    <row r="9568" spans="1:9">
      <c r="A9568" t="n">
        <v>81074</v>
      </c>
      <c r="B9568" s="58" t="n">
        <v>61</v>
      </c>
      <c r="C9568" s="7" t="n">
        <v>8</v>
      </c>
      <c r="D9568" s="7" t="n">
        <v>0</v>
      </c>
      <c r="E9568" s="7" t="n">
        <v>1000</v>
      </c>
    </row>
    <row r="9569" spans="1:6">
      <c r="A9569" t="s">
        <v>4</v>
      </c>
      <c r="B9569" s="4" t="s">
        <v>5</v>
      </c>
      <c r="C9569" s="4" t="s">
        <v>10</v>
      </c>
      <c r="D9569" s="4" t="s">
        <v>10</v>
      </c>
      <c r="E9569" s="4" t="s">
        <v>10</v>
      </c>
    </row>
    <row r="9570" spans="1:6">
      <c r="A9570" t="n">
        <v>81081</v>
      </c>
      <c r="B9570" s="58" t="n">
        <v>61</v>
      </c>
      <c r="C9570" s="7" t="n">
        <v>15</v>
      </c>
      <c r="D9570" s="7" t="n">
        <v>0</v>
      </c>
      <c r="E9570" s="7" t="n">
        <v>1000</v>
      </c>
    </row>
    <row r="9571" spans="1:6">
      <c r="A9571" t="s">
        <v>4</v>
      </c>
      <c r="B9571" s="4" t="s">
        <v>5</v>
      </c>
      <c r="C9571" s="4" t="s">
        <v>10</v>
      </c>
      <c r="D9571" s="4" t="s">
        <v>10</v>
      </c>
      <c r="E9571" s="4" t="s">
        <v>10</v>
      </c>
    </row>
    <row r="9572" spans="1:6">
      <c r="A9572" t="n">
        <v>81088</v>
      </c>
      <c r="B9572" s="58" t="n">
        <v>61</v>
      </c>
      <c r="C9572" s="7" t="n">
        <v>16</v>
      </c>
      <c r="D9572" s="7" t="n">
        <v>0</v>
      </c>
      <c r="E9572" s="7" t="n">
        <v>1000</v>
      </c>
    </row>
    <row r="9573" spans="1:6">
      <c r="A9573" t="s">
        <v>4</v>
      </c>
      <c r="B9573" s="4" t="s">
        <v>5</v>
      </c>
      <c r="C9573" s="4" t="s">
        <v>10</v>
      </c>
      <c r="D9573" s="4" t="s">
        <v>10</v>
      </c>
      <c r="E9573" s="4" t="s">
        <v>10</v>
      </c>
    </row>
    <row r="9574" spans="1:6">
      <c r="A9574" t="n">
        <v>81095</v>
      </c>
      <c r="B9574" s="58" t="n">
        <v>61</v>
      </c>
      <c r="C9574" s="7" t="n">
        <v>14</v>
      </c>
      <c r="D9574" s="7" t="n">
        <v>0</v>
      </c>
      <c r="E9574" s="7" t="n">
        <v>1000</v>
      </c>
    </row>
    <row r="9575" spans="1:6">
      <c r="A9575" t="s">
        <v>4</v>
      </c>
      <c r="B9575" s="4" t="s">
        <v>5</v>
      </c>
      <c r="C9575" s="4" t="s">
        <v>10</v>
      </c>
      <c r="D9575" s="4" t="s">
        <v>10</v>
      </c>
      <c r="E9575" s="4" t="s">
        <v>10</v>
      </c>
    </row>
    <row r="9576" spans="1:6">
      <c r="A9576" t="n">
        <v>81102</v>
      </c>
      <c r="B9576" s="58" t="n">
        <v>61</v>
      </c>
      <c r="C9576" s="7" t="n">
        <v>7032</v>
      </c>
      <c r="D9576" s="7" t="n">
        <v>0</v>
      </c>
      <c r="E9576" s="7" t="n">
        <v>1000</v>
      </c>
    </row>
    <row r="9577" spans="1:6">
      <c r="A9577" t="s">
        <v>4</v>
      </c>
      <c r="B9577" s="4" t="s">
        <v>5</v>
      </c>
      <c r="C9577" s="4" t="s">
        <v>13</v>
      </c>
      <c r="D9577" s="4" t="s">
        <v>10</v>
      </c>
      <c r="E9577" s="4" t="s">
        <v>6</v>
      </c>
      <c r="F9577" s="4" t="s">
        <v>6</v>
      </c>
      <c r="G9577" s="4" t="s">
        <v>6</v>
      </c>
      <c r="H9577" s="4" t="s">
        <v>6</v>
      </c>
    </row>
    <row r="9578" spans="1:6">
      <c r="A9578" t="n">
        <v>81109</v>
      </c>
      <c r="B9578" s="36" t="n">
        <v>51</v>
      </c>
      <c r="C9578" s="7" t="n">
        <v>3</v>
      </c>
      <c r="D9578" s="7" t="n">
        <v>1</v>
      </c>
      <c r="E9578" s="7" t="s">
        <v>48</v>
      </c>
      <c r="F9578" s="7" t="s">
        <v>49</v>
      </c>
      <c r="G9578" s="7" t="s">
        <v>50</v>
      </c>
      <c r="H9578" s="7" t="s">
        <v>51</v>
      </c>
    </row>
    <row r="9579" spans="1:6">
      <c r="A9579" t="s">
        <v>4</v>
      </c>
      <c r="B9579" s="4" t="s">
        <v>5</v>
      </c>
      <c r="C9579" s="4" t="s">
        <v>13</v>
      </c>
      <c r="D9579" s="4" t="s">
        <v>10</v>
      </c>
      <c r="E9579" s="4" t="s">
        <v>6</v>
      </c>
      <c r="F9579" s="4" t="s">
        <v>6</v>
      </c>
      <c r="G9579" s="4" t="s">
        <v>6</v>
      </c>
      <c r="H9579" s="4" t="s">
        <v>6</v>
      </c>
    </row>
    <row r="9580" spans="1:6">
      <c r="A9580" t="n">
        <v>81138</v>
      </c>
      <c r="B9580" s="36" t="n">
        <v>51</v>
      </c>
      <c r="C9580" s="7" t="n">
        <v>3</v>
      </c>
      <c r="D9580" s="7" t="n">
        <v>2</v>
      </c>
      <c r="E9580" s="7" t="s">
        <v>48</v>
      </c>
      <c r="F9580" s="7" t="s">
        <v>49</v>
      </c>
      <c r="G9580" s="7" t="s">
        <v>50</v>
      </c>
      <c r="H9580" s="7" t="s">
        <v>51</v>
      </c>
    </row>
    <row r="9581" spans="1:6">
      <c r="A9581" t="s">
        <v>4</v>
      </c>
      <c r="B9581" s="4" t="s">
        <v>5</v>
      </c>
      <c r="C9581" s="4" t="s">
        <v>13</v>
      </c>
      <c r="D9581" s="4" t="s">
        <v>10</v>
      </c>
      <c r="E9581" s="4" t="s">
        <v>6</v>
      </c>
      <c r="F9581" s="4" t="s">
        <v>6</v>
      </c>
      <c r="G9581" s="4" t="s">
        <v>6</v>
      </c>
      <c r="H9581" s="4" t="s">
        <v>6</v>
      </c>
    </row>
    <row r="9582" spans="1:6">
      <c r="A9582" t="n">
        <v>81167</v>
      </c>
      <c r="B9582" s="36" t="n">
        <v>51</v>
      </c>
      <c r="C9582" s="7" t="n">
        <v>3</v>
      </c>
      <c r="D9582" s="7" t="n">
        <v>4</v>
      </c>
      <c r="E9582" s="7" t="s">
        <v>48</v>
      </c>
      <c r="F9582" s="7" t="s">
        <v>49</v>
      </c>
      <c r="G9582" s="7" t="s">
        <v>50</v>
      </c>
      <c r="H9582" s="7" t="s">
        <v>51</v>
      </c>
    </row>
    <row r="9583" spans="1:6">
      <c r="A9583" t="s">
        <v>4</v>
      </c>
      <c r="B9583" s="4" t="s">
        <v>5</v>
      </c>
      <c r="C9583" s="4" t="s">
        <v>13</v>
      </c>
      <c r="D9583" s="4" t="s">
        <v>10</v>
      </c>
      <c r="E9583" s="4" t="s">
        <v>6</v>
      </c>
      <c r="F9583" s="4" t="s">
        <v>6</v>
      </c>
      <c r="G9583" s="4" t="s">
        <v>6</v>
      </c>
      <c r="H9583" s="4" t="s">
        <v>6</v>
      </c>
    </row>
    <row r="9584" spans="1:6">
      <c r="A9584" t="n">
        <v>81196</v>
      </c>
      <c r="B9584" s="36" t="n">
        <v>51</v>
      </c>
      <c r="C9584" s="7" t="n">
        <v>3</v>
      </c>
      <c r="D9584" s="7" t="n">
        <v>7</v>
      </c>
      <c r="E9584" s="7" t="s">
        <v>48</v>
      </c>
      <c r="F9584" s="7" t="s">
        <v>49</v>
      </c>
      <c r="G9584" s="7" t="s">
        <v>50</v>
      </c>
      <c r="H9584" s="7" t="s">
        <v>51</v>
      </c>
    </row>
    <row r="9585" spans="1:8">
      <c r="A9585" t="s">
        <v>4</v>
      </c>
      <c r="B9585" s="4" t="s">
        <v>5</v>
      </c>
      <c r="C9585" s="4" t="s">
        <v>13</v>
      </c>
      <c r="D9585" s="4" t="s">
        <v>10</v>
      </c>
      <c r="E9585" s="4" t="s">
        <v>6</v>
      </c>
      <c r="F9585" s="4" t="s">
        <v>6</v>
      </c>
      <c r="G9585" s="4" t="s">
        <v>6</v>
      </c>
      <c r="H9585" s="4" t="s">
        <v>6</v>
      </c>
    </row>
    <row r="9586" spans="1:8">
      <c r="A9586" t="n">
        <v>81225</v>
      </c>
      <c r="B9586" s="36" t="n">
        <v>51</v>
      </c>
      <c r="C9586" s="7" t="n">
        <v>3</v>
      </c>
      <c r="D9586" s="7" t="n">
        <v>8</v>
      </c>
      <c r="E9586" s="7" t="s">
        <v>48</v>
      </c>
      <c r="F9586" s="7" t="s">
        <v>49</v>
      </c>
      <c r="G9586" s="7" t="s">
        <v>50</v>
      </c>
      <c r="H9586" s="7" t="s">
        <v>51</v>
      </c>
    </row>
    <row r="9587" spans="1:8">
      <c r="A9587" t="s">
        <v>4</v>
      </c>
      <c r="B9587" s="4" t="s">
        <v>5</v>
      </c>
      <c r="C9587" s="4" t="s">
        <v>13</v>
      </c>
      <c r="D9587" s="4" t="s">
        <v>10</v>
      </c>
      <c r="E9587" s="4" t="s">
        <v>6</v>
      </c>
      <c r="F9587" s="4" t="s">
        <v>6</v>
      </c>
      <c r="G9587" s="4" t="s">
        <v>6</v>
      </c>
      <c r="H9587" s="4" t="s">
        <v>6</v>
      </c>
    </row>
    <row r="9588" spans="1:8">
      <c r="A9588" t="n">
        <v>81254</v>
      </c>
      <c r="B9588" s="36" t="n">
        <v>51</v>
      </c>
      <c r="C9588" s="7" t="n">
        <v>3</v>
      </c>
      <c r="D9588" s="7" t="n">
        <v>9</v>
      </c>
      <c r="E9588" s="7" t="s">
        <v>48</v>
      </c>
      <c r="F9588" s="7" t="s">
        <v>49</v>
      </c>
      <c r="G9588" s="7" t="s">
        <v>50</v>
      </c>
      <c r="H9588" s="7" t="s">
        <v>51</v>
      </c>
    </row>
    <row r="9589" spans="1:8">
      <c r="A9589" t="s">
        <v>4</v>
      </c>
      <c r="B9589" s="4" t="s">
        <v>5</v>
      </c>
      <c r="C9589" s="4" t="s">
        <v>13</v>
      </c>
      <c r="D9589" s="4" t="s">
        <v>10</v>
      </c>
      <c r="E9589" s="4" t="s">
        <v>6</v>
      </c>
      <c r="F9589" s="4" t="s">
        <v>6</v>
      </c>
      <c r="G9589" s="4" t="s">
        <v>6</v>
      </c>
      <c r="H9589" s="4" t="s">
        <v>6</v>
      </c>
    </row>
    <row r="9590" spans="1:8">
      <c r="A9590" t="n">
        <v>81283</v>
      </c>
      <c r="B9590" s="36" t="n">
        <v>51</v>
      </c>
      <c r="C9590" s="7" t="n">
        <v>3</v>
      </c>
      <c r="D9590" s="7" t="n">
        <v>16</v>
      </c>
      <c r="E9590" s="7" t="s">
        <v>48</v>
      </c>
      <c r="F9590" s="7" t="s">
        <v>49</v>
      </c>
      <c r="G9590" s="7" t="s">
        <v>50</v>
      </c>
      <c r="H9590" s="7" t="s">
        <v>51</v>
      </c>
    </row>
    <row r="9591" spans="1:8">
      <c r="A9591" t="s">
        <v>4</v>
      </c>
      <c r="B9591" s="4" t="s">
        <v>5</v>
      </c>
      <c r="C9591" s="4" t="s">
        <v>13</v>
      </c>
      <c r="D9591" s="4" t="s">
        <v>10</v>
      </c>
      <c r="E9591" s="4" t="s">
        <v>6</v>
      </c>
      <c r="F9591" s="4" t="s">
        <v>6</v>
      </c>
      <c r="G9591" s="4" t="s">
        <v>6</v>
      </c>
      <c r="H9591" s="4" t="s">
        <v>6</v>
      </c>
    </row>
    <row r="9592" spans="1:8">
      <c r="A9592" t="n">
        <v>81312</v>
      </c>
      <c r="B9592" s="36" t="n">
        <v>51</v>
      </c>
      <c r="C9592" s="7" t="n">
        <v>3</v>
      </c>
      <c r="D9592" s="7" t="n">
        <v>15</v>
      </c>
      <c r="E9592" s="7" t="s">
        <v>48</v>
      </c>
      <c r="F9592" s="7" t="s">
        <v>49</v>
      </c>
      <c r="G9592" s="7" t="s">
        <v>50</v>
      </c>
      <c r="H9592" s="7" t="s">
        <v>51</v>
      </c>
    </row>
    <row r="9593" spans="1:8">
      <c r="A9593" t="s">
        <v>4</v>
      </c>
      <c r="B9593" s="4" t="s">
        <v>5</v>
      </c>
      <c r="C9593" s="4" t="s">
        <v>13</v>
      </c>
      <c r="D9593" s="4" t="s">
        <v>10</v>
      </c>
      <c r="E9593" s="4" t="s">
        <v>6</v>
      </c>
      <c r="F9593" s="4" t="s">
        <v>6</v>
      </c>
      <c r="G9593" s="4" t="s">
        <v>6</v>
      </c>
      <c r="H9593" s="4" t="s">
        <v>6</v>
      </c>
    </row>
    <row r="9594" spans="1:8">
      <c r="A9594" t="n">
        <v>81341</v>
      </c>
      <c r="B9594" s="36" t="n">
        <v>51</v>
      </c>
      <c r="C9594" s="7" t="n">
        <v>3</v>
      </c>
      <c r="D9594" s="7" t="n">
        <v>14</v>
      </c>
      <c r="E9594" s="7" t="s">
        <v>48</v>
      </c>
      <c r="F9594" s="7" t="s">
        <v>49</v>
      </c>
      <c r="G9594" s="7" t="s">
        <v>50</v>
      </c>
      <c r="H9594" s="7" t="s">
        <v>51</v>
      </c>
    </row>
    <row r="9595" spans="1:8">
      <c r="A9595" t="s">
        <v>4</v>
      </c>
      <c r="B9595" s="4" t="s">
        <v>5</v>
      </c>
      <c r="C9595" s="4" t="s">
        <v>13</v>
      </c>
      <c r="D9595" s="4" t="s">
        <v>10</v>
      </c>
      <c r="E9595" s="4" t="s">
        <v>6</v>
      </c>
      <c r="F9595" s="4" t="s">
        <v>6</v>
      </c>
      <c r="G9595" s="4" t="s">
        <v>6</v>
      </c>
      <c r="H9595" s="4" t="s">
        <v>6</v>
      </c>
    </row>
    <row r="9596" spans="1:8">
      <c r="A9596" t="n">
        <v>81370</v>
      </c>
      <c r="B9596" s="36" t="n">
        <v>51</v>
      </c>
      <c r="C9596" s="7" t="n">
        <v>3</v>
      </c>
      <c r="D9596" s="7" t="n">
        <v>7032</v>
      </c>
      <c r="E9596" s="7" t="s">
        <v>48</v>
      </c>
      <c r="F9596" s="7" t="s">
        <v>49</v>
      </c>
      <c r="G9596" s="7" t="s">
        <v>50</v>
      </c>
      <c r="H9596" s="7" t="s">
        <v>51</v>
      </c>
    </row>
    <row r="9597" spans="1:8">
      <c r="A9597" t="s">
        <v>4</v>
      </c>
      <c r="B9597" s="4" t="s">
        <v>5</v>
      </c>
      <c r="C9597" s="4" t="s">
        <v>10</v>
      </c>
      <c r="D9597" s="4" t="s">
        <v>13</v>
      </c>
      <c r="E9597" s="4" t="s">
        <v>6</v>
      </c>
      <c r="F9597" s="4" t="s">
        <v>22</v>
      </c>
      <c r="G9597" s="4" t="s">
        <v>22</v>
      </c>
      <c r="H9597" s="4" t="s">
        <v>22</v>
      </c>
    </row>
    <row r="9598" spans="1:8">
      <c r="A9598" t="n">
        <v>81399</v>
      </c>
      <c r="B9598" s="47" t="n">
        <v>48</v>
      </c>
      <c r="C9598" s="7" t="n">
        <v>1</v>
      </c>
      <c r="D9598" s="7" t="n">
        <v>0</v>
      </c>
      <c r="E9598" s="7" t="s">
        <v>679</v>
      </c>
      <c r="F9598" s="7" t="n">
        <v>-1</v>
      </c>
      <c r="G9598" s="7" t="n">
        <v>1</v>
      </c>
      <c r="H9598" s="7" t="n">
        <v>2.80259692864963e-45</v>
      </c>
    </row>
    <row r="9599" spans="1:8">
      <c r="A9599" t="s">
        <v>4</v>
      </c>
      <c r="B9599" s="4" t="s">
        <v>5</v>
      </c>
      <c r="C9599" s="4" t="s">
        <v>10</v>
      </c>
      <c r="D9599" s="4" t="s">
        <v>13</v>
      </c>
      <c r="E9599" s="4" t="s">
        <v>6</v>
      </c>
      <c r="F9599" s="4" t="s">
        <v>22</v>
      </c>
      <c r="G9599" s="4" t="s">
        <v>22</v>
      </c>
      <c r="H9599" s="4" t="s">
        <v>22</v>
      </c>
    </row>
    <row r="9600" spans="1:8">
      <c r="A9600" t="n">
        <v>81426</v>
      </c>
      <c r="B9600" s="47" t="n">
        <v>48</v>
      </c>
      <c r="C9600" s="7" t="n">
        <v>0</v>
      </c>
      <c r="D9600" s="7" t="n">
        <v>0</v>
      </c>
      <c r="E9600" s="7" t="s">
        <v>182</v>
      </c>
      <c r="F9600" s="7" t="n">
        <v>-1</v>
      </c>
      <c r="G9600" s="7" t="n">
        <v>1</v>
      </c>
      <c r="H9600" s="7" t="n">
        <v>0</v>
      </c>
    </row>
    <row r="9601" spans="1:8">
      <c r="A9601" t="s">
        <v>4</v>
      </c>
      <c r="B9601" s="4" t="s">
        <v>5</v>
      </c>
      <c r="C9601" s="4" t="s">
        <v>13</v>
      </c>
      <c r="D9601" s="4" t="s">
        <v>10</v>
      </c>
      <c r="E9601" s="4" t="s">
        <v>6</v>
      </c>
    </row>
    <row r="9602" spans="1:8">
      <c r="A9602" t="n">
        <v>81451</v>
      </c>
      <c r="B9602" s="36" t="n">
        <v>51</v>
      </c>
      <c r="C9602" s="7" t="n">
        <v>4</v>
      </c>
      <c r="D9602" s="7" t="n">
        <v>0</v>
      </c>
      <c r="E9602" s="7" t="s">
        <v>209</v>
      </c>
    </row>
    <row r="9603" spans="1:8">
      <c r="A9603" t="s">
        <v>4</v>
      </c>
      <c r="B9603" s="4" t="s">
        <v>5</v>
      </c>
      <c r="C9603" s="4" t="s">
        <v>10</v>
      </c>
    </row>
    <row r="9604" spans="1:8">
      <c r="A9604" t="n">
        <v>81465</v>
      </c>
      <c r="B9604" s="30" t="n">
        <v>16</v>
      </c>
      <c r="C9604" s="7" t="n">
        <v>0</v>
      </c>
    </row>
    <row r="9605" spans="1:8">
      <c r="A9605" t="s">
        <v>4</v>
      </c>
      <c r="B9605" s="4" t="s">
        <v>5</v>
      </c>
      <c r="C9605" s="4" t="s">
        <v>10</v>
      </c>
      <c r="D9605" s="4" t="s">
        <v>37</v>
      </c>
      <c r="E9605" s="4" t="s">
        <v>13</v>
      </c>
      <c r="F9605" s="4" t="s">
        <v>13</v>
      </c>
      <c r="G9605" s="4" t="s">
        <v>37</v>
      </c>
      <c r="H9605" s="4" t="s">
        <v>13</v>
      </c>
      <c r="I9605" s="4" t="s">
        <v>13</v>
      </c>
      <c r="J9605" s="4" t="s">
        <v>37</v>
      </c>
      <c r="K9605" s="4" t="s">
        <v>13</v>
      </c>
      <c r="L9605" s="4" t="s">
        <v>13</v>
      </c>
    </row>
    <row r="9606" spans="1:8">
      <c r="A9606" t="n">
        <v>81468</v>
      </c>
      <c r="B9606" s="37" t="n">
        <v>26</v>
      </c>
      <c r="C9606" s="7" t="n">
        <v>0</v>
      </c>
      <c r="D9606" s="7" t="s">
        <v>697</v>
      </c>
      <c r="E9606" s="7" t="n">
        <v>2</v>
      </c>
      <c r="F9606" s="7" t="n">
        <v>3</v>
      </c>
      <c r="G9606" s="7" t="s">
        <v>698</v>
      </c>
      <c r="H9606" s="7" t="n">
        <v>2</v>
      </c>
      <c r="I9606" s="7" t="n">
        <v>3</v>
      </c>
      <c r="J9606" s="7" t="s">
        <v>699</v>
      </c>
      <c r="K9606" s="7" t="n">
        <v>2</v>
      </c>
      <c r="L9606" s="7" t="n">
        <v>0</v>
      </c>
    </row>
    <row r="9607" spans="1:8">
      <c r="A9607" t="s">
        <v>4</v>
      </c>
      <c r="B9607" s="4" t="s">
        <v>5</v>
      </c>
    </row>
    <row r="9608" spans="1:8">
      <c r="A9608" t="n">
        <v>81795</v>
      </c>
      <c r="B9608" s="28" t="n">
        <v>28</v>
      </c>
    </row>
    <row r="9609" spans="1:8">
      <c r="A9609" t="s">
        <v>4</v>
      </c>
      <c r="B9609" s="4" t="s">
        <v>5</v>
      </c>
      <c r="C9609" s="4" t="s">
        <v>10</v>
      </c>
      <c r="D9609" s="4" t="s">
        <v>13</v>
      </c>
      <c r="E9609" s="4" t="s">
        <v>13</v>
      </c>
      <c r="F9609" s="4" t="s">
        <v>6</v>
      </c>
    </row>
    <row r="9610" spans="1:8">
      <c r="A9610" t="n">
        <v>81796</v>
      </c>
      <c r="B9610" s="53" t="n">
        <v>20</v>
      </c>
      <c r="C9610" s="7" t="n">
        <v>2</v>
      </c>
      <c r="D9610" s="7" t="n">
        <v>2</v>
      </c>
      <c r="E9610" s="7" t="n">
        <v>10</v>
      </c>
      <c r="F9610" s="7" t="s">
        <v>200</v>
      </c>
    </row>
    <row r="9611" spans="1:8">
      <c r="A9611" t="s">
        <v>4</v>
      </c>
      <c r="B9611" s="4" t="s">
        <v>5</v>
      </c>
      <c r="C9611" s="4" t="s">
        <v>13</v>
      </c>
      <c r="D9611" s="4" t="s">
        <v>10</v>
      </c>
      <c r="E9611" s="4" t="s">
        <v>6</v>
      </c>
    </row>
    <row r="9612" spans="1:8">
      <c r="A9612" t="n">
        <v>81817</v>
      </c>
      <c r="B9612" s="36" t="n">
        <v>51</v>
      </c>
      <c r="C9612" s="7" t="n">
        <v>4</v>
      </c>
      <c r="D9612" s="7" t="n">
        <v>2</v>
      </c>
      <c r="E9612" s="7" t="s">
        <v>304</v>
      </c>
    </row>
    <row r="9613" spans="1:8">
      <c r="A9613" t="s">
        <v>4</v>
      </c>
      <c r="B9613" s="4" t="s">
        <v>5</v>
      </c>
      <c r="C9613" s="4" t="s">
        <v>10</v>
      </c>
    </row>
    <row r="9614" spans="1:8">
      <c r="A9614" t="n">
        <v>81831</v>
      </c>
      <c r="B9614" s="30" t="n">
        <v>16</v>
      </c>
      <c r="C9614" s="7" t="n">
        <v>0</v>
      </c>
    </row>
    <row r="9615" spans="1:8">
      <c r="A9615" t="s">
        <v>4</v>
      </c>
      <c r="B9615" s="4" t="s">
        <v>5</v>
      </c>
      <c r="C9615" s="4" t="s">
        <v>10</v>
      </c>
      <c r="D9615" s="4" t="s">
        <v>37</v>
      </c>
      <c r="E9615" s="4" t="s">
        <v>13</v>
      </c>
      <c r="F9615" s="4" t="s">
        <v>13</v>
      </c>
    </row>
    <row r="9616" spans="1:8">
      <c r="A9616" t="n">
        <v>81834</v>
      </c>
      <c r="B9616" s="37" t="n">
        <v>26</v>
      </c>
      <c r="C9616" s="7" t="n">
        <v>2</v>
      </c>
      <c r="D9616" s="7" t="s">
        <v>700</v>
      </c>
      <c r="E9616" s="7" t="n">
        <v>2</v>
      </c>
      <c r="F9616" s="7" t="n">
        <v>0</v>
      </c>
    </row>
    <row r="9617" spans="1:12">
      <c r="A9617" t="s">
        <v>4</v>
      </c>
      <c r="B9617" s="4" t="s">
        <v>5</v>
      </c>
    </row>
    <row r="9618" spans="1:12">
      <c r="A9618" t="n">
        <v>81868</v>
      </c>
      <c r="B9618" s="28" t="n">
        <v>28</v>
      </c>
    </row>
    <row r="9619" spans="1:12">
      <c r="A9619" t="s">
        <v>4</v>
      </c>
      <c r="B9619" s="4" t="s">
        <v>5</v>
      </c>
      <c r="C9619" s="4" t="s">
        <v>10</v>
      </c>
      <c r="D9619" s="4" t="s">
        <v>13</v>
      </c>
      <c r="E9619" s="4" t="s">
        <v>6</v>
      </c>
      <c r="F9619" s="4" t="s">
        <v>22</v>
      </c>
      <c r="G9619" s="4" t="s">
        <v>22</v>
      </c>
      <c r="H9619" s="4" t="s">
        <v>22</v>
      </c>
    </row>
    <row r="9620" spans="1:12">
      <c r="A9620" t="n">
        <v>81869</v>
      </c>
      <c r="B9620" s="47" t="n">
        <v>48</v>
      </c>
      <c r="C9620" s="7" t="n">
        <v>16</v>
      </c>
      <c r="D9620" s="7" t="n">
        <v>0</v>
      </c>
      <c r="E9620" s="7" t="s">
        <v>555</v>
      </c>
      <c r="F9620" s="7" t="n">
        <v>-1</v>
      </c>
      <c r="G9620" s="7" t="n">
        <v>1</v>
      </c>
      <c r="H9620" s="7" t="n">
        <v>0</v>
      </c>
    </row>
    <row r="9621" spans="1:12">
      <c r="A9621" t="s">
        <v>4</v>
      </c>
      <c r="B9621" s="4" t="s">
        <v>5</v>
      </c>
      <c r="C9621" s="4" t="s">
        <v>13</v>
      </c>
      <c r="D9621" s="4" t="s">
        <v>10</v>
      </c>
      <c r="E9621" s="4" t="s">
        <v>6</v>
      </c>
    </row>
    <row r="9622" spans="1:12">
      <c r="A9622" t="n">
        <v>81900</v>
      </c>
      <c r="B9622" s="36" t="n">
        <v>51</v>
      </c>
      <c r="C9622" s="7" t="n">
        <v>4</v>
      </c>
      <c r="D9622" s="7" t="n">
        <v>16</v>
      </c>
      <c r="E9622" s="7" t="s">
        <v>113</v>
      </c>
    </row>
    <row r="9623" spans="1:12">
      <c r="A9623" t="s">
        <v>4</v>
      </c>
      <c r="B9623" s="4" t="s">
        <v>5</v>
      </c>
      <c r="C9623" s="4" t="s">
        <v>10</v>
      </c>
    </row>
    <row r="9624" spans="1:12">
      <c r="A9624" t="n">
        <v>81914</v>
      </c>
      <c r="B9624" s="30" t="n">
        <v>16</v>
      </c>
      <c r="C9624" s="7" t="n">
        <v>0</v>
      </c>
    </row>
    <row r="9625" spans="1:12">
      <c r="A9625" t="s">
        <v>4</v>
      </c>
      <c r="B9625" s="4" t="s">
        <v>5</v>
      </c>
      <c r="C9625" s="4" t="s">
        <v>10</v>
      </c>
      <c r="D9625" s="4" t="s">
        <v>37</v>
      </c>
      <c r="E9625" s="4" t="s">
        <v>13</v>
      </c>
      <c r="F9625" s="4" t="s">
        <v>13</v>
      </c>
      <c r="G9625" s="4" t="s">
        <v>37</v>
      </c>
      <c r="H9625" s="4" t="s">
        <v>13</v>
      </c>
      <c r="I9625" s="4" t="s">
        <v>13</v>
      </c>
    </row>
    <row r="9626" spans="1:12">
      <c r="A9626" t="n">
        <v>81917</v>
      </c>
      <c r="B9626" s="37" t="n">
        <v>26</v>
      </c>
      <c r="C9626" s="7" t="n">
        <v>16</v>
      </c>
      <c r="D9626" s="7" t="s">
        <v>701</v>
      </c>
      <c r="E9626" s="7" t="n">
        <v>2</v>
      </c>
      <c r="F9626" s="7" t="n">
        <v>3</v>
      </c>
      <c r="G9626" s="7" t="s">
        <v>702</v>
      </c>
      <c r="H9626" s="7" t="n">
        <v>2</v>
      </c>
      <c r="I9626" s="7" t="n">
        <v>0</v>
      </c>
    </row>
    <row r="9627" spans="1:12">
      <c r="A9627" t="s">
        <v>4</v>
      </c>
      <c r="B9627" s="4" t="s">
        <v>5</v>
      </c>
    </row>
    <row r="9628" spans="1:12">
      <c r="A9628" t="n">
        <v>82047</v>
      </c>
      <c r="B9628" s="28" t="n">
        <v>28</v>
      </c>
    </row>
    <row r="9629" spans="1:12">
      <c r="A9629" t="s">
        <v>4</v>
      </c>
      <c r="B9629" s="4" t="s">
        <v>5</v>
      </c>
      <c r="C9629" s="4" t="s">
        <v>10</v>
      </c>
      <c r="D9629" s="4" t="s">
        <v>10</v>
      </c>
      <c r="E9629" s="4" t="s">
        <v>10</v>
      </c>
    </row>
    <row r="9630" spans="1:12">
      <c r="A9630" t="n">
        <v>82048</v>
      </c>
      <c r="B9630" s="58" t="n">
        <v>61</v>
      </c>
      <c r="C9630" s="7" t="n">
        <v>0</v>
      </c>
      <c r="D9630" s="7" t="n">
        <v>16</v>
      </c>
      <c r="E9630" s="7" t="n">
        <v>1000</v>
      </c>
    </row>
    <row r="9631" spans="1:12">
      <c r="A9631" t="s">
        <v>4</v>
      </c>
      <c r="B9631" s="4" t="s">
        <v>5</v>
      </c>
      <c r="C9631" s="4" t="s">
        <v>10</v>
      </c>
      <c r="D9631" s="4" t="s">
        <v>13</v>
      </c>
      <c r="E9631" s="4" t="s">
        <v>6</v>
      </c>
      <c r="F9631" s="4" t="s">
        <v>22</v>
      </c>
      <c r="G9631" s="4" t="s">
        <v>22</v>
      </c>
      <c r="H9631" s="4" t="s">
        <v>22</v>
      </c>
    </row>
    <row r="9632" spans="1:12">
      <c r="A9632" t="n">
        <v>82055</v>
      </c>
      <c r="B9632" s="47" t="n">
        <v>48</v>
      </c>
      <c r="C9632" s="7" t="n">
        <v>0</v>
      </c>
      <c r="D9632" s="7" t="n">
        <v>0</v>
      </c>
      <c r="E9632" s="7" t="s">
        <v>182</v>
      </c>
      <c r="F9632" s="7" t="n">
        <v>-1</v>
      </c>
      <c r="G9632" s="7" t="n">
        <v>1</v>
      </c>
      <c r="H9632" s="7" t="n">
        <v>2.80259692864963e-45</v>
      </c>
    </row>
    <row r="9633" spans="1:9">
      <c r="A9633" t="s">
        <v>4</v>
      </c>
      <c r="B9633" s="4" t="s">
        <v>5</v>
      </c>
      <c r="C9633" s="4" t="s">
        <v>13</v>
      </c>
      <c r="D9633" s="4" t="s">
        <v>10</v>
      </c>
      <c r="E9633" s="4" t="s">
        <v>6</v>
      </c>
    </row>
    <row r="9634" spans="1:9">
      <c r="A9634" t="n">
        <v>82080</v>
      </c>
      <c r="B9634" s="36" t="n">
        <v>51</v>
      </c>
      <c r="C9634" s="7" t="n">
        <v>4</v>
      </c>
      <c r="D9634" s="7" t="n">
        <v>0</v>
      </c>
      <c r="E9634" s="7" t="s">
        <v>469</v>
      </c>
    </row>
    <row r="9635" spans="1:9">
      <c r="A9635" t="s">
        <v>4</v>
      </c>
      <c r="B9635" s="4" t="s">
        <v>5</v>
      </c>
      <c r="C9635" s="4" t="s">
        <v>10</v>
      </c>
    </row>
    <row r="9636" spans="1:9">
      <c r="A9636" t="n">
        <v>82094</v>
      </c>
      <c r="B9636" s="30" t="n">
        <v>16</v>
      </c>
      <c r="C9636" s="7" t="n">
        <v>0</v>
      </c>
    </row>
    <row r="9637" spans="1:9">
      <c r="A9637" t="s">
        <v>4</v>
      </c>
      <c r="B9637" s="4" t="s">
        <v>5</v>
      </c>
      <c r="C9637" s="4" t="s">
        <v>10</v>
      </c>
      <c r="D9637" s="4" t="s">
        <v>37</v>
      </c>
      <c r="E9637" s="4" t="s">
        <v>13</v>
      </c>
      <c r="F9637" s="4" t="s">
        <v>13</v>
      </c>
    </row>
    <row r="9638" spans="1:9">
      <c r="A9638" t="n">
        <v>82097</v>
      </c>
      <c r="B9638" s="37" t="n">
        <v>26</v>
      </c>
      <c r="C9638" s="7" t="n">
        <v>0</v>
      </c>
      <c r="D9638" s="7" t="s">
        <v>703</v>
      </c>
      <c r="E9638" s="7" t="n">
        <v>2</v>
      </c>
      <c r="F9638" s="7" t="n">
        <v>0</v>
      </c>
    </row>
    <row r="9639" spans="1:9">
      <c r="A9639" t="s">
        <v>4</v>
      </c>
      <c r="B9639" s="4" t="s">
        <v>5</v>
      </c>
    </row>
    <row r="9640" spans="1:9">
      <c r="A9640" t="n">
        <v>82149</v>
      </c>
      <c r="B9640" s="28" t="n">
        <v>28</v>
      </c>
    </row>
    <row r="9641" spans="1:9">
      <c r="A9641" t="s">
        <v>4</v>
      </c>
      <c r="B9641" s="4" t="s">
        <v>5</v>
      </c>
      <c r="C9641" s="4" t="s">
        <v>10</v>
      </c>
      <c r="D9641" s="4" t="s">
        <v>13</v>
      </c>
    </row>
    <row r="9642" spans="1:9">
      <c r="A9642" t="n">
        <v>82150</v>
      </c>
      <c r="B9642" s="39" t="n">
        <v>89</v>
      </c>
      <c r="C9642" s="7" t="n">
        <v>65533</v>
      </c>
      <c r="D9642" s="7" t="n">
        <v>1</v>
      </c>
    </row>
    <row r="9643" spans="1:9">
      <c r="A9643" t="s">
        <v>4</v>
      </c>
      <c r="B9643" s="4" t="s">
        <v>5</v>
      </c>
      <c r="C9643" s="4" t="s">
        <v>13</v>
      </c>
      <c r="D9643" s="4" t="s">
        <v>10</v>
      </c>
      <c r="E9643" s="4" t="s">
        <v>22</v>
      </c>
    </row>
    <row r="9644" spans="1:9">
      <c r="A9644" t="n">
        <v>82154</v>
      </c>
      <c r="B9644" s="34" t="n">
        <v>58</v>
      </c>
      <c r="C9644" s="7" t="n">
        <v>101</v>
      </c>
      <c r="D9644" s="7" t="n">
        <v>300</v>
      </c>
      <c r="E9644" s="7" t="n">
        <v>1</v>
      </c>
    </row>
    <row r="9645" spans="1:9">
      <c r="A9645" t="s">
        <v>4</v>
      </c>
      <c r="B9645" s="4" t="s">
        <v>5</v>
      </c>
      <c r="C9645" s="4" t="s">
        <v>13</v>
      </c>
      <c r="D9645" s="4" t="s">
        <v>10</v>
      </c>
    </row>
    <row r="9646" spans="1:9">
      <c r="A9646" t="n">
        <v>82162</v>
      </c>
      <c r="B9646" s="34" t="n">
        <v>58</v>
      </c>
      <c r="C9646" s="7" t="n">
        <v>254</v>
      </c>
      <c r="D9646" s="7" t="n">
        <v>0</v>
      </c>
    </row>
    <row r="9647" spans="1:9">
      <c r="A9647" t="s">
        <v>4</v>
      </c>
      <c r="B9647" s="4" t="s">
        <v>5</v>
      </c>
      <c r="C9647" s="4" t="s">
        <v>13</v>
      </c>
      <c r="D9647" s="4" t="s">
        <v>13</v>
      </c>
      <c r="E9647" s="4" t="s">
        <v>22</v>
      </c>
      <c r="F9647" s="4" t="s">
        <v>22</v>
      </c>
      <c r="G9647" s="4" t="s">
        <v>22</v>
      </c>
      <c r="H9647" s="4" t="s">
        <v>10</v>
      </c>
    </row>
    <row r="9648" spans="1:9">
      <c r="A9648" t="n">
        <v>82166</v>
      </c>
      <c r="B9648" s="32" t="n">
        <v>45</v>
      </c>
      <c r="C9648" s="7" t="n">
        <v>2</v>
      </c>
      <c r="D9648" s="7" t="n">
        <v>3</v>
      </c>
      <c r="E9648" s="7" t="n">
        <v>88.9899978637695</v>
      </c>
      <c r="F9648" s="7" t="n">
        <v>37.9599990844727</v>
      </c>
      <c r="G9648" s="7" t="n">
        <v>-235.039993286133</v>
      </c>
      <c r="H9648" s="7" t="n">
        <v>0</v>
      </c>
    </row>
    <row r="9649" spans="1:8">
      <c r="A9649" t="s">
        <v>4</v>
      </c>
      <c r="B9649" s="4" t="s">
        <v>5</v>
      </c>
      <c r="C9649" s="4" t="s">
        <v>13</v>
      </c>
      <c r="D9649" s="4" t="s">
        <v>13</v>
      </c>
      <c r="E9649" s="4" t="s">
        <v>22</v>
      </c>
      <c r="F9649" s="4" t="s">
        <v>22</v>
      </c>
      <c r="G9649" s="4" t="s">
        <v>22</v>
      </c>
      <c r="H9649" s="4" t="s">
        <v>10</v>
      </c>
      <c r="I9649" s="4" t="s">
        <v>13</v>
      </c>
    </row>
    <row r="9650" spans="1:8">
      <c r="A9650" t="n">
        <v>82183</v>
      </c>
      <c r="B9650" s="32" t="n">
        <v>45</v>
      </c>
      <c r="C9650" s="7" t="n">
        <v>4</v>
      </c>
      <c r="D9650" s="7" t="n">
        <v>3</v>
      </c>
      <c r="E9650" s="7" t="n">
        <v>352.660003662109</v>
      </c>
      <c r="F9650" s="7" t="n">
        <v>334.179992675781</v>
      </c>
      <c r="G9650" s="7" t="n">
        <v>0</v>
      </c>
      <c r="H9650" s="7" t="n">
        <v>0</v>
      </c>
      <c r="I9650" s="7" t="n">
        <v>0</v>
      </c>
    </row>
    <row r="9651" spans="1:8">
      <c r="A9651" t="s">
        <v>4</v>
      </c>
      <c r="B9651" s="4" t="s">
        <v>5</v>
      </c>
      <c r="C9651" s="4" t="s">
        <v>13</v>
      </c>
      <c r="D9651" s="4" t="s">
        <v>13</v>
      </c>
      <c r="E9651" s="4" t="s">
        <v>22</v>
      </c>
      <c r="F9651" s="4" t="s">
        <v>10</v>
      </c>
    </row>
    <row r="9652" spans="1:8">
      <c r="A9652" t="n">
        <v>82201</v>
      </c>
      <c r="B9652" s="32" t="n">
        <v>45</v>
      </c>
      <c r="C9652" s="7" t="n">
        <v>5</v>
      </c>
      <c r="D9652" s="7" t="n">
        <v>3</v>
      </c>
      <c r="E9652" s="7" t="n">
        <v>3.79999995231628</v>
      </c>
      <c r="F9652" s="7" t="n">
        <v>0</v>
      </c>
    </row>
    <row r="9653" spans="1:8">
      <c r="A9653" t="s">
        <v>4</v>
      </c>
      <c r="B9653" s="4" t="s">
        <v>5</v>
      </c>
      <c r="C9653" s="4" t="s">
        <v>13</v>
      </c>
      <c r="D9653" s="4" t="s">
        <v>13</v>
      </c>
      <c r="E9653" s="4" t="s">
        <v>22</v>
      </c>
      <c r="F9653" s="4" t="s">
        <v>10</v>
      </c>
    </row>
    <row r="9654" spans="1:8">
      <c r="A9654" t="n">
        <v>82210</v>
      </c>
      <c r="B9654" s="32" t="n">
        <v>45</v>
      </c>
      <c r="C9654" s="7" t="n">
        <v>11</v>
      </c>
      <c r="D9654" s="7" t="n">
        <v>3</v>
      </c>
      <c r="E9654" s="7" t="n">
        <v>40</v>
      </c>
      <c r="F9654" s="7" t="n">
        <v>0</v>
      </c>
    </row>
    <row r="9655" spans="1:8">
      <c r="A9655" t="s">
        <v>4</v>
      </c>
      <c r="B9655" s="4" t="s">
        <v>5</v>
      </c>
      <c r="C9655" s="4" t="s">
        <v>13</v>
      </c>
      <c r="D9655" s="4" t="s">
        <v>10</v>
      </c>
    </row>
    <row r="9656" spans="1:8">
      <c r="A9656" t="n">
        <v>82219</v>
      </c>
      <c r="B9656" s="34" t="n">
        <v>58</v>
      </c>
      <c r="C9656" s="7" t="n">
        <v>255</v>
      </c>
      <c r="D9656" s="7" t="n">
        <v>0</v>
      </c>
    </row>
    <row r="9657" spans="1:8">
      <c r="A9657" t="s">
        <v>4</v>
      </c>
      <c r="B9657" s="4" t="s">
        <v>5</v>
      </c>
      <c r="C9657" s="4" t="s">
        <v>10</v>
      </c>
      <c r="D9657" s="4" t="s">
        <v>10</v>
      </c>
      <c r="E9657" s="4" t="s">
        <v>10</v>
      </c>
    </row>
    <row r="9658" spans="1:8">
      <c r="A9658" t="n">
        <v>82223</v>
      </c>
      <c r="B9658" s="58" t="n">
        <v>61</v>
      </c>
      <c r="C9658" s="7" t="n">
        <v>0</v>
      </c>
      <c r="D9658" s="7" t="n">
        <v>7033</v>
      </c>
      <c r="E9658" s="7" t="n">
        <v>1000</v>
      </c>
    </row>
    <row r="9659" spans="1:8">
      <c r="A9659" t="s">
        <v>4</v>
      </c>
      <c r="B9659" s="4" t="s">
        <v>5</v>
      </c>
      <c r="C9659" s="4" t="s">
        <v>10</v>
      </c>
      <c r="D9659" s="4" t="s">
        <v>22</v>
      </c>
      <c r="E9659" s="4" t="s">
        <v>22</v>
      </c>
      <c r="F9659" s="4" t="s">
        <v>13</v>
      </c>
    </row>
    <row r="9660" spans="1:8">
      <c r="A9660" t="n">
        <v>82230</v>
      </c>
      <c r="B9660" s="70" t="n">
        <v>52</v>
      </c>
      <c r="C9660" s="7" t="n">
        <v>0</v>
      </c>
      <c r="D9660" s="7" t="n">
        <v>180</v>
      </c>
      <c r="E9660" s="7" t="n">
        <v>10</v>
      </c>
      <c r="F9660" s="7" t="n">
        <v>0</v>
      </c>
    </row>
    <row r="9661" spans="1:8">
      <c r="A9661" t="s">
        <v>4</v>
      </c>
      <c r="B9661" s="4" t="s">
        <v>5</v>
      </c>
      <c r="C9661" s="4" t="s">
        <v>10</v>
      </c>
    </row>
    <row r="9662" spans="1:8">
      <c r="A9662" t="n">
        <v>82242</v>
      </c>
      <c r="B9662" s="71" t="n">
        <v>54</v>
      </c>
      <c r="C9662" s="7" t="n">
        <v>0</v>
      </c>
    </row>
    <row r="9663" spans="1:8">
      <c r="A9663" t="s">
        <v>4</v>
      </c>
      <c r="B9663" s="4" t="s">
        <v>5</v>
      </c>
      <c r="C9663" s="4" t="s">
        <v>13</v>
      </c>
      <c r="D9663" s="4" t="s">
        <v>10</v>
      </c>
      <c r="E9663" s="4" t="s">
        <v>6</v>
      </c>
    </row>
    <row r="9664" spans="1:8">
      <c r="A9664" t="n">
        <v>82245</v>
      </c>
      <c r="B9664" s="36" t="n">
        <v>51</v>
      </c>
      <c r="C9664" s="7" t="n">
        <v>4</v>
      </c>
      <c r="D9664" s="7" t="n">
        <v>0</v>
      </c>
      <c r="E9664" s="7" t="s">
        <v>61</v>
      </c>
    </row>
    <row r="9665" spans="1:9">
      <c r="A9665" t="s">
        <v>4</v>
      </c>
      <c r="B9665" s="4" t="s">
        <v>5</v>
      </c>
      <c r="C9665" s="4" t="s">
        <v>10</v>
      </c>
    </row>
    <row r="9666" spans="1:9">
      <c r="A9666" t="n">
        <v>82258</v>
      </c>
      <c r="B9666" s="30" t="n">
        <v>16</v>
      </c>
      <c r="C9666" s="7" t="n">
        <v>0</v>
      </c>
    </row>
    <row r="9667" spans="1:9">
      <c r="A9667" t="s">
        <v>4</v>
      </c>
      <c r="B9667" s="4" t="s">
        <v>5</v>
      </c>
      <c r="C9667" s="4" t="s">
        <v>10</v>
      </c>
      <c r="D9667" s="4" t="s">
        <v>37</v>
      </c>
      <c r="E9667" s="4" t="s">
        <v>13</v>
      </c>
      <c r="F9667" s="4" t="s">
        <v>13</v>
      </c>
    </row>
    <row r="9668" spans="1:9">
      <c r="A9668" t="n">
        <v>82261</v>
      </c>
      <c r="B9668" s="37" t="n">
        <v>26</v>
      </c>
      <c r="C9668" s="7" t="n">
        <v>0</v>
      </c>
      <c r="D9668" s="7" t="s">
        <v>704</v>
      </c>
      <c r="E9668" s="7" t="n">
        <v>2</v>
      </c>
      <c r="F9668" s="7" t="n">
        <v>0</v>
      </c>
    </row>
    <row r="9669" spans="1:9">
      <c r="A9669" t="s">
        <v>4</v>
      </c>
      <c r="B9669" s="4" t="s">
        <v>5</v>
      </c>
    </row>
    <row r="9670" spans="1:9">
      <c r="A9670" t="n">
        <v>82334</v>
      </c>
      <c r="B9670" s="28" t="n">
        <v>28</v>
      </c>
    </row>
    <row r="9671" spans="1:9">
      <c r="A9671" t="s">
        <v>4</v>
      </c>
      <c r="B9671" s="4" t="s">
        <v>5</v>
      </c>
      <c r="C9671" s="4" t="s">
        <v>10</v>
      </c>
      <c r="D9671" s="4" t="s">
        <v>10</v>
      </c>
      <c r="E9671" s="4" t="s">
        <v>10</v>
      </c>
    </row>
    <row r="9672" spans="1:9">
      <c r="A9672" t="n">
        <v>82335</v>
      </c>
      <c r="B9672" s="58" t="n">
        <v>61</v>
      </c>
      <c r="C9672" s="7" t="n">
        <v>7</v>
      </c>
      <c r="D9672" s="7" t="n">
        <v>7033</v>
      </c>
      <c r="E9672" s="7" t="n">
        <v>1000</v>
      </c>
    </row>
    <row r="9673" spans="1:9">
      <c r="A9673" t="s">
        <v>4</v>
      </c>
      <c r="B9673" s="4" t="s">
        <v>5</v>
      </c>
      <c r="C9673" s="4" t="s">
        <v>10</v>
      </c>
      <c r="D9673" s="4" t="s">
        <v>10</v>
      </c>
      <c r="E9673" s="4" t="s">
        <v>10</v>
      </c>
    </row>
    <row r="9674" spans="1:9">
      <c r="A9674" t="n">
        <v>82342</v>
      </c>
      <c r="B9674" s="58" t="n">
        <v>61</v>
      </c>
      <c r="C9674" s="7" t="n">
        <v>2</v>
      </c>
      <c r="D9674" s="7" t="n">
        <v>7033</v>
      </c>
      <c r="E9674" s="7" t="n">
        <v>1000</v>
      </c>
    </row>
    <row r="9675" spans="1:9">
      <c r="A9675" t="s">
        <v>4</v>
      </c>
      <c r="B9675" s="4" t="s">
        <v>5</v>
      </c>
      <c r="C9675" s="4" t="s">
        <v>10</v>
      </c>
      <c r="D9675" s="4" t="s">
        <v>10</v>
      </c>
      <c r="E9675" s="4" t="s">
        <v>10</v>
      </c>
    </row>
    <row r="9676" spans="1:9">
      <c r="A9676" t="n">
        <v>82349</v>
      </c>
      <c r="B9676" s="58" t="n">
        <v>61</v>
      </c>
      <c r="C9676" s="7" t="n">
        <v>4</v>
      </c>
      <c r="D9676" s="7" t="n">
        <v>7033</v>
      </c>
      <c r="E9676" s="7" t="n">
        <v>1000</v>
      </c>
    </row>
    <row r="9677" spans="1:9">
      <c r="A9677" t="s">
        <v>4</v>
      </c>
      <c r="B9677" s="4" t="s">
        <v>5</v>
      </c>
      <c r="C9677" s="4" t="s">
        <v>10</v>
      </c>
      <c r="D9677" s="4" t="s">
        <v>10</v>
      </c>
      <c r="E9677" s="4" t="s">
        <v>10</v>
      </c>
    </row>
    <row r="9678" spans="1:9">
      <c r="A9678" t="n">
        <v>82356</v>
      </c>
      <c r="B9678" s="58" t="n">
        <v>61</v>
      </c>
      <c r="C9678" s="7" t="n">
        <v>1</v>
      </c>
      <c r="D9678" s="7" t="n">
        <v>7033</v>
      </c>
      <c r="E9678" s="7" t="n">
        <v>1000</v>
      </c>
    </row>
    <row r="9679" spans="1:9">
      <c r="A9679" t="s">
        <v>4</v>
      </c>
      <c r="B9679" s="4" t="s">
        <v>5</v>
      </c>
      <c r="C9679" s="4" t="s">
        <v>10</v>
      </c>
      <c r="D9679" s="4" t="s">
        <v>10</v>
      </c>
      <c r="E9679" s="4" t="s">
        <v>10</v>
      </c>
    </row>
    <row r="9680" spans="1:9">
      <c r="A9680" t="n">
        <v>82363</v>
      </c>
      <c r="B9680" s="58" t="n">
        <v>61</v>
      </c>
      <c r="C9680" s="7" t="n">
        <v>9</v>
      </c>
      <c r="D9680" s="7" t="n">
        <v>7033</v>
      </c>
      <c r="E9680" s="7" t="n">
        <v>1000</v>
      </c>
    </row>
    <row r="9681" spans="1:6">
      <c r="A9681" t="s">
        <v>4</v>
      </c>
      <c r="B9681" s="4" t="s">
        <v>5</v>
      </c>
      <c r="C9681" s="4" t="s">
        <v>10</v>
      </c>
      <c r="D9681" s="4" t="s">
        <v>10</v>
      </c>
      <c r="E9681" s="4" t="s">
        <v>10</v>
      </c>
    </row>
    <row r="9682" spans="1:6">
      <c r="A9682" t="n">
        <v>82370</v>
      </c>
      <c r="B9682" s="58" t="n">
        <v>61</v>
      </c>
      <c r="C9682" s="7" t="n">
        <v>8</v>
      </c>
      <c r="D9682" s="7" t="n">
        <v>7033</v>
      </c>
      <c r="E9682" s="7" t="n">
        <v>1000</v>
      </c>
    </row>
    <row r="9683" spans="1:6">
      <c r="A9683" t="s">
        <v>4</v>
      </c>
      <c r="B9683" s="4" t="s">
        <v>5</v>
      </c>
      <c r="C9683" s="4" t="s">
        <v>10</v>
      </c>
      <c r="D9683" s="4" t="s">
        <v>10</v>
      </c>
      <c r="E9683" s="4" t="s">
        <v>10</v>
      </c>
    </row>
    <row r="9684" spans="1:6">
      <c r="A9684" t="n">
        <v>82377</v>
      </c>
      <c r="B9684" s="58" t="n">
        <v>61</v>
      </c>
      <c r="C9684" s="7" t="n">
        <v>15</v>
      </c>
      <c r="D9684" s="7" t="n">
        <v>7033</v>
      </c>
      <c r="E9684" s="7" t="n">
        <v>1000</v>
      </c>
    </row>
    <row r="9685" spans="1:6">
      <c r="A9685" t="s">
        <v>4</v>
      </c>
      <c r="B9685" s="4" t="s">
        <v>5</v>
      </c>
      <c r="C9685" s="4" t="s">
        <v>10</v>
      </c>
      <c r="D9685" s="4" t="s">
        <v>10</v>
      </c>
      <c r="E9685" s="4" t="s">
        <v>10</v>
      </c>
    </row>
    <row r="9686" spans="1:6">
      <c r="A9686" t="n">
        <v>82384</v>
      </c>
      <c r="B9686" s="58" t="n">
        <v>61</v>
      </c>
      <c r="C9686" s="7" t="n">
        <v>16</v>
      </c>
      <c r="D9686" s="7" t="n">
        <v>7033</v>
      </c>
      <c r="E9686" s="7" t="n">
        <v>1000</v>
      </c>
    </row>
    <row r="9687" spans="1:6">
      <c r="A9687" t="s">
        <v>4</v>
      </c>
      <c r="B9687" s="4" t="s">
        <v>5</v>
      </c>
      <c r="C9687" s="4" t="s">
        <v>10</v>
      </c>
      <c r="D9687" s="4" t="s">
        <v>10</v>
      </c>
      <c r="E9687" s="4" t="s">
        <v>10</v>
      </c>
    </row>
    <row r="9688" spans="1:6">
      <c r="A9688" t="n">
        <v>82391</v>
      </c>
      <c r="B9688" s="58" t="n">
        <v>61</v>
      </c>
      <c r="C9688" s="7" t="n">
        <v>14</v>
      </c>
      <c r="D9688" s="7" t="n">
        <v>7033</v>
      </c>
      <c r="E9688" s="7" t="n">
        <v>1000</v>
      </c>
    </row>
    <row r="9689" spans="1:6">
      <c r="A9689" t="s">
        <v>4</v>
      </c>
      <c r="B9689" s="4" t="s">
        <v>5</v>
      </c>
      <c r="C9689" s="4" t="s">
        <v>10</v>
      </c>
      <c r="D9689" s="4" t="s">
        <v>10</v>
      </c>
      <c r="E9689" s="4" t="s">
        <v>10</v>
      </c>
    </row>
    <row r="9690" spans="1:6">
      <c r="A9690" t="n">
        <v>82398</v>
      </c>
      <c r="B9690" s="58" t="n">
        <v>61</v>
      </c>
      <c r="C9690" s="7" t="n">
        <v>7032</v>
      </c>
      <c r="D9690" s="7" t="n">
        <v>7033</v>
      </c>
      <c r="E9690" s="7" t="n">
        <v>1000</v>
      </c>
    </row>
    <row r="9691" spans="1:6">
      <c r="A9691" t="s">
        <v>4</v>
      </c>
      <c r="B9691" s="4" t="s">
        <v>5</v>
      </c>
      <c r="C9691" s="4" t="s">
        <v>10</v>
      </c>
      <c r="D9691" s="4" t="s">
        <v>13</v>
      </c>
      <c r="E9691" s="4" t="s">
        <v>6</v>
      </c>
      <c r="F9691" s="4" t="s">
        <v>22</v>
      </c>
      <c r="G9691" s="4" t="s">
        <v>22</v>
      </c>
      <c r="H9691" s="4" t="s">
        <v>22</v>
      </c>
    </row>
    <row r="9692" spans="1:6">
      <c r="A9692" t="n">
        <v>82405</v>
      </c>
      <c r="B9692" s="47" t="n">
        <v>48</v>
      </c>
      <c r="C9692" s="7" t="n">
        <v>16</v>
      </c>
      <c r="D9692" s="7" t="n">
        <v>0</v>
      </c>
      <c r="E9692" s="7" t="s">
        <v>555</v>
      </c>
      <c r="F9692" s="7" t="n">
        <v>-1</v>
      </c>
      <c r="G9692" s="7" t="n">
        <v>1</v>
      </c>
      <c r="H9692" s="7" t="n">
        <v>2.80259692864963e-45</v>
      </c>
    </row>
    <row r="9693" spans="1:6">
      <c r="A9693" t="s">
        <v>4</v>
      </c>
      <c r="B9693" s="4" t="s">
        <v>5</v>
      </c>
      <c r="C9693" s="4" t="s">
        <v>13</v>
      </c>
      <c r="D9693" s="4" t="s">
        <v>10</v>
      </c>
      <c r="E9693" s="4" t="s">
        <v>6</v>
      </c>
    </row>
    <row r="9694" spans="1:6">
      <c r="A9694" t="n">
        <v>82436</v>
      </c>
      <c r="B9694" s="36" t="n">
        <v>51</v>
      </c>
      <c r="C9694" s="7" t="n">
        <v>4</v>
      </c>
      <c r="D9694" s="7" t="n">
        <v>7033</v>
      </c>
      <c r="E9694" s="7" t="s">
        <v>61</v>
      </c>
    </row>
    <row r="9695" spans="1:6">
      <c r="A9695" t="s">
        <v>4</v>
      </c>
      <c r="B9695" s="4" t="s">
        <v>5</v>
      </c>
      <c r="C9695" s="4" t="s">
        <v>10</v>
      </c>
    </row>
    <row r="9696" spans="1:6">
      <c r="A9696" t="n">
        <v>82449</v>
      </c>
      <c r="B9696" s="30" t="n">
        <v>16</v>
      </c>
      <c r="C9696" s="7" t="n">
        <v>0</v>
      </c>
    </row>
    <row r="9697" spans="1:8">
      <c r="A9697" t="s">
        <v>4</v>
      </c>
      <c r="B9697" s="4" t="s">
        <v>5</v>
      </c>
      <c r="C9697" s="4" t="s">
        <v>10</v>
      </c>
      <c r="D9697" s="4" t="s">
        <v>37</v>
      </c>
      <c r="E9697" s="4" t="s">
        <v>13</v>
      </c>
      <c r="F9697" s="4" t="s">
        <v>13</v>
      </c>
    </row>
    <row r="9698" spans="1:8">
      <c r="A9698" t="n">
        <v>82452</v>
      </c>
      <c r="B9698" s="37" t="n">
        <v>26</v>
      </c>
      <c r="C9698" s="7" t="n">
        <v>7033</v>
      </c>
      <c r="D9698" s="7" t="s">
        <v>639</v>
      </c>
      <c r="E9698" s="7" t="n">
        <v>2</v>
      </c>
      <c r="F9698" s="7" t="n">
        <v>0</v>
      </c>
    </row>
    <row r="9699" spans="1:8">
      <c r="A9699" t="s">
        <v>4</v>
      </c>
      <c r="B9699" s="4" t="s">
        <v>5</v>
      </c>
    </row>
    <row r="9700" spans="1:8">
      <c r="A9700" t="n">
        <v>82470</v>
      </c>
      <c r="B9700" s="28" t="n">
        <v>28</v>
      </c>
    </row>
    <row r="9701" spans="1:8">
      <c r="A9701" t="s">
        <v>4</v>
      </c>
      <c r="B9701" s="4" t="s">
        <v>5</v>
      </c>
      <c r="C9701" s="4" t="s">
        <v>13</v>
      </c>
      <c r="D9701" s="4" t="s">
        <v>10</v>
      </c>
      <c r="E9701" s="4" t="s">
        <v>22</v>
      </c>
      <c r="F9701" s="4" t="s">
        <v>10</v>
      </c>
      <c r="G9701" s="4" t="s">
        <v>9</v>
      </c>
      <c r="H9701" s="4" t="s">
        <v>9</v>
      </c>
      <c r="I9701" s="4" t="s">
        <v>10</v>
      </c>
      <c r="J9701" s="4" t="s">
        <v>10</v>
      </c>
      <c r="K9701" s="4" t="s">
        <v>9</v>
      </c>
      <c r="L9701" s="4" t="s">
        <v>9</v>
      </c>
      <c r="M9701" s="4" t="s">
        <v>9</v>
      </c>
      <c r="N9701" s="4" t="s">
        <v>9</v>
      </c>
      <c r="O9701" s="4" t="s">
        <v>6</v>
      </c>
    </row>
    <row r="9702" spans="1:8">
      <c r="A9702" t="n">
        <v>82471</v>
      </c>
      <c r="B9702" s="59" t="n">
        <v>50</v>
      </c>
      <c r="C9702" s="7" t="n">
        <v>0</v>
      </c>
      <c r="D9702" s="7" t="n">
        <v>5307</v>
      </c>
      <c r="E9702" s="7" t="n">
        <v>0.5</v>
      </c>
      <c r="F9702" s="7" t="n">
        <v>0</v>
      </c>
      <c r="G9702" s="7" t="n">
        <v>0</v>
      </c>
      <c r="H9702" s="7" t="n">
        <v>1082130432</v>
      </c>
      <c r="I9702" s="7" t="n">
        <v>0</v>
      </c>
      <c r="J9702" s="7" t="n">
        <v>65533</v>
      </c>
      <c r="K9702" s="7" t="n">
        <v>0</v>
      </c>
      <c r="L9702" s="7" t="n">
        <v>0</v>
      </c>
      <c r="M9702" s="7" t="n">
        <v>0</v>
      </c>
      <c r="N9702" s="7" t="n">
        <v>0</v>
      </c>
      <c r="O9702" s="7" t="s">
        <v>12</v>
      </c>
    </row>
    <row r="9703" spans="1:8">
      <c r="A9703" t="s">
        <v>4</v>
      </c>
      <c r="B9703" s="4" t="s">
        <v>5</v>
      </c>
      <c r="C9703" s="4" t="s">
        <v>10</v>
      </c>
    </row>
    <row r="9704" spans="1:8">
      <c r="A9704" t="n">
        <v>82510</v>
      </c>
      <c r="B9704" s="30" t="n">
        <v>16</v>
      </c>
      <c r="C9704" s="7" t="n">
        <v>1000</v>
      </c>
    </row>
    <row r="9705" spans="1:8">
      <c r="A9705" t="s">
        <v>4</v>
      </c>
      <c r="B9705" s="4" t="s">
        <v>5</v>
      </c>
      <c r="C9705" s="4" t="s">
        <v>13</v>
      </c>
      <c r="D9705" s="4" t="s">
        <v>10</v>
      </c>
      <c r="E9705" s="4" t="s">
        <v>6</v>
      </c>
    </row>
    <row r="9706" spans="1:8">
      <c r="A9706" t="n">
        <v>82513</v>
      </c>
      <c r="B9706" s="36" t="n">
        <v>51</v>
      </c>
      <c r="C9706" s="7" t="n">
        <v>4</v>
      </c>
      <c r="D9706" s="7" t="n">
        <v>7033</v>
      </c>
      <c r="E9706" s="7" t="s">
        <v>61</v>
      </c>
    </row>
    <row r="9707" spans="1:8">
      <c r="A9707" t="s">
        <v>4</v>
      </c>
      <c r="B9707" s="4" t="s">
        <v>5</v>
      </c>
      <c r="C9707" s="4" t="s">
        <v>10</v>
      </c>
    </row>
    <row r="9708" spans="1:8">
      <c r="A9708" t="n">
        <v>82526</v>
      </c>
      <c r="B9708" s="30" t="n">
        <v>16</v>
      </c>
      <c r="C9708" s="7" t="n">
        <v>0</v>
      </c>
    </row>
    <row r="9709" spans="1:8">
      <c r="A9709" t="s">
        <v>4</v>
      </c>
      <c r="B9709" s="4" t="s">
        <v>5</v>
      </c>
      <c r="C9709" s="4" t="s">
        <v>10</v>
      </c>
      <c r="D9709" s="4" t="s">
        <v>37</v>
      </c>
      <c r="E9709" s="4" t="s">
        <v>13</v>
      </c>
      <c r="F9709" s="4" t="s">
        <v>13</v>
      </c>
      <c r="G9709" s="4" t="s">
        <v>37</v>
      </c>
      <c r="H9709" s="4" t="s">
        <v>13</v>
      </c>
      <c r="I9709" s="4" t="s">
        <v>13</v>
      </c>
    </row>
    <row r="9710" spans="1:8">
      <c r="A9710" t="n">
        <v>82529</v>
      </c>
      <c r="B9710" s="37" t="n">
        <v>26</v>
      </c>
      <c r="C9710" s="7" t="n">
        <v>7033</v>
      </c>
      <c r="D9710" s="7" t="s">
        <v>705</v>
      </c>
      <c r="E9710" s="7" t="n">
        <v>2</v>
      </c>
      <c r="F9710" s="7" t="n">
        <v>3</v>
      </c>
      <c r="G9710" s="7" t="s">
        <v>706</v>
      </c>
      <c r="H9710" s="7" t="n">
        <v>2</v>
      </c>
      <c r="I9710" s="7" t="n">
        <v>0</v>
      </c>
    </row>
    <row r="9711" spans="1:8">
      <c r="A9711" t="s">
        <v>4</v>
      </c>
      <c r="B9711" s="4" t="s">
        <v>5</v>
      </c>
    </row>
    <row r="9712" spans="1:8">
      <c r="A9712" t="n">
        <v>82622</v>
      </c>
      <c r="B9712" s="28" t="n">
        <v>28</v>
      </c>
    </row>
    <row r="9713" spans="1:15">
      <c r="A9713" t="s">
        <v>4</v>
      </c>
      <c r="B9713" s="4" t="s">
        <v>5</v>
      </c>
      <c r="C9713" s="4" t="s">
        <v>13</v>
      </c>
      <c r="D9713" s="4" t="s">
        <v>10</v>
      </c>
      <c r="E9713" s="4" t="s">
        <v>6</v>
      </c>
    </row>
    <row r="9714" spans="1:15">
      <c r="A9714" t="n">
        <v>82623</v>
      </c>
      <c r="B9714" s="36" t="n">
        <v>51</v>
      </c>
      <c r="C9714" s="7" t="n">
        <v>4</v>
      </c>
      <c r="D9714" s="7" t="n">
        <v>2</v>
      </c>
      <c r="E9714" s="7" t="s">
        <v>160</v>
      </c>
    </row>
    <row r="9715" spans="1:15">
      <c r="A9715" t="s">
        <v>4</v>
      </c>
      <c r="B9715" s="4" t="s">
        <v>5</v>
      </c>
      <c r="C9715" s="4" t="s">
        <v>10</v>
      </c>
    </row>
    <row r="9716" spans="1:15">
      <c r="A9716" t="n">
        <v>82637</v>
      </c>
      <c r="B9716" s="30" t="n">
        <v>16</v>
      </c>
      <c r="C9716" s="7" t="n">
        <v>0</v>
      </c>
    </row>
    <row r="9717" spans="1:15">
      <c r="A9717" t="s">
        <v>4</v>
      </c>
      <c r="B9717" s="4" t="s">
        <v>5</v>
      </c>
      <c r="C9717" s="4" t="s">
        <v>10</v>
      </c>
      <c r="D9717" s="4" t="s">
        <v>37</v>
      </c>
      <c r="E9717" s="4" t="s">
        <v>13</v>
      </c>
      <c r="F9717" s="4" t="s">
        <v>13</v>
      </c>
    </row>
    <row r="9718" spans="1:15">
      <c r="A9718" t="n">
        <v>82640</v>
      </c>
      <c r="B9718" s="37" t="n">
        <v>26</v>
      </c>
      <c r="C9718" s="7" t="n">
        <v>2</v>
      </c>
      <c r="D9718" s="7" t="s">
        <v>707</v>
      </c>
      <c r="E9718" s="7" t="n">
        <v>2</v>
      </c>
      <c r="F9718" s="7" t="n">
        <v>0</v>
      </c>
    </row>
    <row r="9719" spans="1:15">
      <c r="A9719" t="s">
        <v>4</v>
      </c>
      <c r="B9719" s="4" t="s">
        <v>5</v>
      </c>
    </row>
    <row r="9720" spans="1:15">
      <c r="A9720" t="n">
        <v>82652</v>
      </c>
      <c r="B9720" s="28" t="n">
        <v>28</v>
      </c>
    </row>
    <row r="9721" spans="1:15">
      <c r="A9721" t="s">
        <v>4</v>
      </c>
      <c r="B9721" s="4" t="s">
        <v>5</v>
      </c>
      <c r="C9721" s="4" t="s">
        <v>13</v>
      </c>
      <c r="D9721" s="4" t="s">
        <v>10</v>
      </c>
      <c r="E9721" s="4" t="s">
        <v>6</v>
      </c>
    </row>
    <row r="9722" spans="1:15">
      <c r="A9722" t="n">
        <v>82653</v>
      </c>
      <c r="B9722" s="36" t="n">
        <v>51</v>
      </c>
      <c r="C9722" s="7" t="n">
        <v>4</v>
      </c>
      <c r="D9722" s="7" t="n">
        <v>1</v>
      </c>
      <c r="E9722" s="7" t="s">
        <v>255</v>
      </c>
    </row>
    <row r="9723" spans="1:15">
      <c r="A9723" t="s">
        <v>4</v>
      </c>
      <c r="B9723" s="4" t="s">
        <v>5</v>
      </c>
      <c r="C9723" s="4" t="s">
        <v>10</v>
      </c>
    </row>
    <row r="9724" spans="1:15">
      <c r="A9724" t="n">
        <v>82666</v>
      </c>
      <c r="B9724" s="30" t="n">
        <v>16</v>
      </c>
      <c r="C9724" s="7" t="n">
        <v>0</v>
      </c>
    </row>
    <row r="9725" spans="1:15">
      <c r="A9725" t="s">
        <v>4</v>
      </c>
      <c r="B9725" s="4" t="s">
        <v>5</v>
      </c>
      <c r="C9725" s="4" t="s">
        <v>10</v>
      </c>
      <c r="D9725" s="4" t="s">
        <v>37</v>
      </c>
      <c r="E9725" s="4" t="s">
        <v>13</v>
      </c>
      <c r="F9725" s="4" t="s">
        <v>13</v>
      </c>
    </row>
    <row r="9726" spans="1:15">
      <c r="A9726" t="n">
        <v>82669</v>
      </c>
      <c r="B9726" s="37" t="n">
        <v>26</v>
      </c>
      <c r="C9726" s="7" t="n">
        <v>1</v>
      </c>
      <c r="D9726" s="7" t="s">
        <v>708</v>
      </c>
      <c r="E9726" s="7" t="n">
        <v>2</v>
      </c>
      <c r="F9726" s="7" t="n">
        <v>0</v>
      </c>
    </row>
    <row r="9727" spans="1:15">
      <c r="A9727" t="s">
        <v>4</v>
      </c>
      <c r="B9727" s="4" t="s">
        <v>5</v>
      </c>
    </row>
    <row r="9728" spans="1:15">
      <c r="A9728" t="n">
        <v>82732</v>
      </c>
      <c r="B9728" s="28" t="n">
        <v>28</v>
      </c>
    </row>
    <row r="9729" spans="1:6">
      <c r="A9729" t="s">
        <v>4</v>
      </c>
      <c r="B9729" s="4" t="s">
        <v>5</v>
      </c>
      <c r="C9729" s="4" t="s">
        <v>13</v>
      </c>
      <c r="D9729" s="4" t="s">
        <v>10</v>
      </c>
      <c r="E9729" s="4" t="s">
        <v>6</v>
      </c>
    </row>
    <row r="9730" spans="1:6">
      <c r="A9730" t="n">
        <v>82733</v>
      </c>
      <c r="B9730" s="36" t="n">
        <v>51</v>
      </c>
      <c r="C9730" s="7" t="n">
        <v>4</v>
      </c>
      <c r="D9730" s="7" t="n">
        <v>0</v>
      </c>
      <c r="E9730" s="7" t="s">
        <v>108</v>
      </c>
    </row>
    <row r="9731" spans="1:6">
      <c r="A9731" t="s">
        <v>4</v>
      </c>
      <c r="B9731" s="4" t="s">
        <v>5</v>
      </c>
      <c r="C9731" s="4" t="s">
        <v>10</v>
      </c>
    </row>
    <row r="9732" spans="1:6">
      <c r="A9732" t="n">
        <v>82747</v>
      </c>
      <c r="B9732" s="30" t="n">
        <v>16</v>
      </c>
      <c r="C9732" s="7" t="n">
        <v>0</v>
      </c>
    </row>
    <row r="9733" spans="1:6">
      <c r="A9733" t="s">
        <v>4</v>
      </c>
      <c r="B9733" s="4" t="s">
        <v>5</v>
      </c>
      <c r="C9733" s="4" t="s">
        <v>10</v>
      </c>
      <c r="D9733" s="4" t="s">
        <v>37</v>
      </c>
      <c r="E9733" s="4" t="s">
        <v>13</v>
      </c>
      <c r="F9733" s="4" t="s">
        <v>13</v>
      </c>
    </row>
    <row r="9734" spans="1:6">
      <c r="A9734" t="n">
        <v>82750</v>
      </c>
      <c r="B9734" s="37" t="n">
        <v>26</v>
      </c>
      <c r="C9734" s="7" t="n">
        <v>0</v>
      </c>
      <c r="D9734" s="7" t="s">
        <v>709</v>
      </c>
      <c r="E9734" s="7" t="n">
        <v>2</v>
      </c>
      <c r="F9734" s="7" t="n">
        <v>0</v>
      </c>
    </row>
    <row r="9735" spans="1:6">
      <c r="A9735" t="s">
        <v>4</v>
      </c>
      <c r="B9735" s="4" t="s">
        <v>5</v>
      </c>
    </row>
    <row r="9736" spans="1:6">
      <c r="A9736" t="n">
        <v>82774</v>
      </c>
      <c r="B9736" s="28" t="n">
        <v>28</v>
      </c>
    </row>
    <row r="9737" spans="1:6">
      <c r="A9737" t="s">
        <v>4</v>
      </c>
      <c r="B9737" s="4" t="s">
        <v>5</v>
      </c>
      <c r="C9737" s="4" t="s">
        <v>10</v>
      </c>
      <c r="D9737" s="4" t="s">
        <v>13</v>
      </c>
    </row>
    <row r="9738" spans="1:6">
      <c r="A9738" t="n">
        <v>82775</v>
      </c>
      <c r="B9738" s="39" t="n">
        <v>89</v>
      </c>
      <c r="C9738" s="7" t="n">
        <v>65533</v>
      </c>
      <c r="D9738" s="7" t="n">
        <v>1</v>
      </c>
    </row>
    <row r="9739" spans="1:6">
      <c r="A9739" t="s">
        <v>4</v>
      </c>
      <c r="B9739" s="4" t="s">
        <v>5</v>
      </c>
      <c r="C9739" s="4" t="s">
        <v>13</v>
      </c>
      <c r="D9739" s="4" t="s">
        <v>10</v>
      </c>
      <c r="E9739" s="4" t="s">
        <v>22</v>
      </c>
    </row>
    <row r="9740" spans="1:6">
      <c r="A9740" t="n">
        <v>82779</v>
      </c>
      <c r="B9740" s="34" t="n">
        <v>58</v>
      </c>
      <c r="C9740" s="7" t="n">
        <v>101</v>
      </c>
      <c r="D9740" s="7" t="n">
        <v>300</v>
      </c>
      <c r="E9740" s="7" t="n">
        <v>1</v>
      </c>
    </row>
    <row r="9741" spans="1:6">
      <c r="A9741" t="s">
        <v>4</v>
      </c>
      <c r="B9741" s="4" t="s">
        <v>5</v>
      </c>
      <c r="C9741" s="4" t="s">
        <v>13</v>
      </c>
      <c r="D9741" s="4" t="s">
        <v>10</v>
      </c>
    </row>
    <row r="9742" spans="1:6">
      <c r="A9742" t="n">
        <v>82787</v>
      </c>
      <c r="B9742" s="34" t="n">
        <v>58</v>
      </c>
      <c r="C9742" s="7" t="n">
        <v>254</v>
      </c>
      <c r="D9742" s="7" t="n">
        <v>0</v>
      </c>
    </row>
    <row r="9743" spans="1:6">
      <c r="A9743" t="s">
        <v>4</v>
      </c>
      <c r="B9743" s="4" t="s">
        <v>5</v>
      </c>
      <c r="C9743" s="4" t="s">
        <v>13</v>
      </c>
      <c r="D9743" s="4" t="s">
        <v>13</v>
      </c>
      <c r="E9743" s="4" t="s">
        <v>22</v>
      </c>
      <c r="F9743" s="4" t="s">
        <v>22</v>
      </c>
      <c r="G9743" s="4" t="s">
        <v>22</v>
      </c>
      <c r="H9743" s="4" t="s">
        <v>10</v>
      </c>
    </row>
    <row r="9744" spans="1:6">
      <c r="A9744" t="n">
        <v>82791</v>
      </c>
      <c r="B9744" s="32" t="n">
        <v>45</v>
      </c>
      <c r="C9744" s="7" t="n">
        <v>2</v>
      </c>
      <c r="D9744" s="7" t="n">
        <v>3</v>
      </c>
      <c r="E9744" s="7" t="n">
        <v>89</v>
      </c>
      <c r="F9744" s="7" t="n">
        <v>37.5</v>
      </c>
      <c r="G9744" s="7" t="n">
        <v>-234</v>
      </c>
      <c r="H9744" s="7" t="n">
        <v>0</v>
      </c>
    </row>
    <row r="9745" spans="1:8">
      <c r="A9745" t="s">
        <v>4</v>
      </c>
      <c r="B9745" s="4" t="s">
        <v>5</v>
      </c>
      <c r="C9745" s="4" t="s">
        <v>13</v>
      </c>
      <c r="D9745" s="4" t="s">
        <v>13</v>
      </c>
      <c r="E9745" s="4" t="s">
        <v>22</v>
      </c>
      <c r="F9745" s="4" t="s">
        <v>22</v>
      </c>
      <c r="G9745" s="4" t="s">
        <v>22</v>
      </c>
      <c r="H9745" s="4" t="s">
        <v>10</v>
      </c>
      <c r="I9745" s="4" t="s">
        <v>13</v>
      </c>
    </row>
    <row r="9746" spans="1:8">
      <c r="A9746" t="n">
        <v>82808</v>
      </c>
      <c r="B9746" s="32" t="n">
        <v>45</v>
      </c>
      <c r="C9746" s="7" t="n">
        <v>4</v>
      </c>
      <c r="D9746" s="7" t="n">
        <v>3</v>
      </c>
      <c r="E9746" s="7" t="n">
        <v>3.40000009536743</v>
      </c>
      <c r="F9746" s="7" t="n">
        <v>212</v>
      </c>
      <c r="G9746" s="7" t="n">
        <v>3</v>
      </c>
      <c r="H9746" s="7" t="n">
        <v>0</v>
      </c>
      <c r="I9746" s="7" t="n">
        <v>0</v>
      </c>
    </row>
    <row r="9747" spans="1:8">
      <c r="A9747" t="s">
        <v>4</v>
      </c>
      <c r="B9747" s="4" t="s">
        <v>5</v>
      </c>
      <c r="C9747" s="4" t="s">
        <v>13</v>
      </c>
      <c r="D9747" s="4" t="s">
        <v>13</v>
      </c>
      <c r="E9747" s="4" t="s">
        <v>22</v>
      </c>
      <c r="F9747" s="4" t="s">
        <v>10</v>
      </c>
    </row>
    <row r="9748" spans="1:8">
      <c r="A9748" t="n">
        <v>82826</v>
      </c>
      <c r="B9748" s="32" t="n">
        <v>45</v>
      </c>
      <c r="C9748" s="7" t="n">
        <v>5</v>
      </c>
      <c r="D9748" s="7" t="n">
        <v>3</v>
      </c>
      <c r="E9748" s="7" t="n">
        <v>1.79999995231628</v>
      </c>
      <c r="F9748" s="7" t="n">
        <v>0</v>
      </c>
    </row>
    <row r="9749" spans="1:8">
      <c r="A9749" t="s">
        <v>4</v>
      </c>
      <c r="B9749" s="4" t="s">
        <v>5</v>
      </c>
      <c r="C9749" s="4" t="s">
        <v>13</v>
      </c>
      <c r="D9749" s="4" t="s">
        <v>13</v>
      </c>
      <c r="E9749" s="4" t="s">
        <v>22</v>
      </c>
      <c r="F9749" s="4" t="s">
        <v>10</v>
      </c>
    </row>
    <row r="9750" spans="1:8">
      <c r="A9750" t="n">
        <v>82835</v>
      </c>
      <c r="B9750" s="32" t="n">
        <v>45</v>
      </c>
      <c r="C9750" s="7" t="n">
        <v>11</v>
      </c>
      <c r="D9750" s="7" t="n">
        <v>3</v>
      </c>
      <c r="E9750" s="7" t="n">
        <v>35.4000015258789</v>
      </c>
      <c r="F9750" s="7" t="n">
        <v>0</v>
      </c>
    </row>
    <row r="9751" spans="1:8">
      <c r="A9751" t="s">
        <v>4</v>
      </c>
      <c r="B9751" s="4" t="s">
        <v>5</v>
      </c>
      <c r="C9751" s="4" t="s">
        <v>10</v>
      </c>
      <c r="D9751" s="4" t="s">
        <v>22</v>
      </c>
      <c r="E9751" s="4" t="s">
        <v>22</v>
      </c>
      <c r="F9751" s="4" t="s">
        <v>22</v>
      </c>
      <c r="G9751" s="4" t="s">
        <v>22</v>
      </c>
    </row>
    <row r="9752" spans="1:8">
      <c r="A9752" t="n">
        <v>82844</v>
      </c>
      <c r="B9752" s="43" t="n">
        <v>46</v>
      </c>
      <c r="C9752" s="7" t="n">
        <v>8</v>
      </c>
      <c r="D9752" s="7" t="n">
        <v>90.75</v>
      </c>
      <c r="E9752" s="7" t="n">
        <v>36.060001373291</v>
      </c>
      <c r="F9752" s="7" t="n">
        <v>-233</v>
      </c>
      <c r="G9752" s="7" t="n">
        <v>180</v>
      </c>
    </row>
    <row r="9753" spans="1:8">
      <c r="A9753" t="s">
        <v>4</v>
      </c>
      <c r="B9753" s="4" t="s">
        <v>5</v>
      </c>
      <c r="C9753" s="4" t="s">
        <v>10</v>
      </c>
      <c r="D9753" s="4" t="s">
        <v>10</v>
      </c>
      <c r="E9753" s="4" t="s">
        <v>22</v>
      </c>
      <c r="F9753" s="4" t="s">
        <v>13</v>
      </c>
    </row>
    <row r="9754" spans="1:8">
      <c r="A9754" t="n">
        <v>82863</v>
      </c>
      <c r="B9754" s="62" t="n">
        <v>53</v>
      </c>
      <c r="C9754" s="7" t="n">
        <v>8</v>
      </c>
      <c r="D9754" s="7" t="n">
        <v>7033</v>
      </c>
      <c r="E9754" s="7" t="n">
        <v>0</v>
      </c>
      <c r="F9754" s="7" t="n">
        <v>0</v>
      </c>
    </row>
    <row r="9755" spans="1:8">
      <c r="A9755" t="s">
        <v>4</v>
      </c>
      <c r="B9755" s="4" t="s">
        <v>5</v>
      </c>
      <c r="C9755" s="4" t="s">
        <v>10</v>
      </c>
      <c r="D9755" s="4" t="s">
        <v>22</v>
      </c>
      <c r="E9755" s="4" t="s">
        <v>22</v>
      </c>
      <c r="F9755" s="4" t="s">
        <v>22</v>
      </c>
      <c r="G9755" s="4" t="s">
        <v>22</v>
      </c>
    </row>
    <row r="9756" spans="1:8">
      <c r="A9756" t="n">
        <v>82873</v>
      </c>
      <c r="B9756" s="43" t="n">
        <v>46</v>
      </c>
      <c r="C9756" s="7" t="n">
        <v>4</v>
      </c>
      <c r="D9756" s="7" t="n">
        <v>89.9000015258789</v>
      </c>
      <c r="E9756" s="7" t="n">
        <v>36.060001373291</v>
      </c>
      <c r="F9756" s="7" t="n">
        <v>-233.350006103516</v>
      </c>
      <c r="G9756" s="7" t="n">
        <v>180</v>
      </c>
    </row>
    <row r="9757" spans="1:8">
      <c r="A9757" t="s">
        <v>4</v>
      </c>
      <c r="B9757" s="4" t="s">
        <v>5</v>
      </c>
      <c r="C9757" s="4" t="s">
        <v>10</v>
      </c>
      <c r="D9757" s="4" t="s">
        <v>10</v>
      </c>
      <c r="E9757" s="4" t="s">
        <v>22</v>
      </c>
      <c r="F9757" s="4" t="s">
        <v>13</v>
      </c>
    </row>
    <row r="9758" spans="1:8">
      <c r="A9758" t="n">
        <v>82892</v>
      </c>
      <c r="B9758" s="62" t="n">
        <v>53</v>
      </c>
      <c r="C9758" s="7" t="n">
        <v>4</v>
      </c>
      <c r="D9758" s="7" t="n">
        <v>7033</v>
      </c>
      <c r="E9758" s="7" t="n">
        <v>0</v>
      </c>
      <c r="F9758" s="7" t="n">
        <v>0</v>
      </c>
    </row>
    <row r="9759" spans="1:8">
      <c r="A9759" t="s">
        <v>4</v>
      </c>
      <c r="B9759" s="4" t="s">
        <v>5</v>
      </c>
      <c r="C9759" s="4" t="s">
        <v>10</v>
      </c>
      <c r="D9759" s="4" t="s">
        <v>10</v>
      </c>
      <c r="E9759" s="4" t="s">
        <v>10</v>
      </c>
    </row>
    <row r="9760" spans="1:8">
      <c r="A9760" t="n">
        <v>82902</v>
      </c>
      <c r="B9760" s="58" t="n">
        <v>61</v>
      </c>
      <c r="C9760" s="7" t="n">
        <v>7</v>
      </c>
      <c r="D9760" s="7" t="n">
        <v>0</v>
      </c>
      <c r="E9760" s="7" t="n">
        <v>1000</v>
      </c>
    </row>
    <row r="9761" spans="1:9">
      <c r="A9761" t="s">
        <v>4</v>
      </c>
      <c r="B9761" s="4" t="s">
        <v>5</v>
      </c>
      <c r="C9761" s="4" t="s">
        <v>10</v>
      </c>
      <c r="D9761" s="4" t="s">
        <v>10</v>
      </c>
      <c r="E9761" s="4" t="s">
        <v>10</v>
      </c>
    </row>
    <row r="9762" spans="1:9">
      <c r="A9762" t="n">
        <v>82909</v>
      </c>
      <c r="B9762" s="58" t="n">
        <v>61</v>
      </c>
      <c r="C9762" s="7" t="n">
        <v>2</v>
      </c>
      <c r="D9762" s="7" t="n">
        <v>0</v>
      </c>
      <c r="E9762" s="7" t="n">
        <v>1000</v>
      </c>
    </row>
    <row r="9763" spans="1:9">
      <c r="A9763" t="s">
        <v>4</v>
      </c>
      <c r="B9763" s="4" t="s">
        <v>5</v>
      </c>
      <c r="C9763" s="4" t="s">
        <v>10</v>
      </c>
      <c r="D9763" s="4" t="s">
        <v>10</v>
      </c>
      <c r="E9763" s="4" t="s">
        <v>10</v>
      </c>
    </row>
    <row r="9764" spans="1:9">
      <c r="A9764" t="n">
        <v>82916</v>
      </c>
      <c r="B9764" s="58" t="n">
        <v>61</v>
      </c>
      <c r="C9764" s="7" t="n">
        <v>4</v>
      </c>
      <c r="D9764" s="7" t="n">
        <v>0</v>
      </c>
      <c r="E9764" s="7" t="n">
        <v>1000</v>
      </c>
    </row>
    <row r="9765" spans="1:9">
      <c r="A9765" t="s">
        <v>4</v>
      </c>
      <c r="B9765" s="4" t="s">
        <v>5</v>
      </c>
      <c r="C9765" s="4" t="s">
        <v>10</v>
      </c>
      <c r="D9765" s="4" t="s">
        <v>10</v>
      </c>
      <c r="E9765" s="4" t="s">
        <v>10</v>
      </c>
    </row>
    <row r="9766" spans="1:9">
      <c r="A9766" t="n">
        <v>82923</v>
      </c>
      <c r="B9766" s="58" t="n">
        <v>61</v>
      </c>
      <c r="C9766" s="7" t="n">
        <v>1</v>
      </c>
      <c r="D9766" s="7" t="n">
        <v>0</v>
      </c>
      <c r="E9766" s="7" t="n">
        <v>1000</v>
      </c>
    </row>
    <row r="9767" spans="1:9">
      <c r="A9767" t="s">
        <v>4</v>
      </c>
      <c r="B9767" s="4" t="s">
        <v>5</v>
      </c>
      <c r="C9767" s="4" t="s">
        <v>10</v>
      </c>
      <c r="D9767" s="4" t="s">
        <v>10</v>
      </c>
      <c r="E9767" s="4" t="s">
        <v>10</v>
      </c>
    </row>
    <row r="9768" spans="1:9">
      <c r="A9768" t="n">
        <v>82930</v>
      </c>
      <c r="B9768" s="58" t="n">
        <v>61</v>
      </c>
      <c r="C9768" s="7" t="n">
        <v>9</v>
      </c>
      <c r="D9768" s="7" t="n">
        <v>0</v>
      </c>
      <c r="E9768" s="7" t="n">
        <v>1000</v>
      </c>
    </row>
    <row r="9769" spans="1:9">
      <c r="A9769" t="s">
        <v>4</v>
      </c>
      <c r="B9769" s="4" t="s">
        <v>5</v>
      </c>
      <c r="C9769" s="4" t="s">
        <v>10</v>
      </c>
      <c r="D9769" s="4" t="s">
        <v>10</v>
      </c>
      <c r="E9769" s="4" t="s">
        <v>10</v>
      </c>
    </row>
    <row r="9770" spans="1:9">
      <c r="A9770" t="n">
        <v>82937</v>
      </c>
      <c r="B9770" s="58" t="n">
        <v>61</v>
      </c>
      <c r="C9770" s="7" t="n">
        <v>8</v>
      </c>
      <c r="D9770" s="7" t="n">
        <v>0</v>
      </c>
      <c r="E9770" s="7" t="n">
        <v>1000</v>
      </c>
    </row>
    <row r="9771" spans="1:9">
      <c r="A9771" t="s">
        <v>4</v>
      </c>
      <c r="B9771" s="4" t="s">
        <v>5</v>
      </c>
      <c r="C9771" s="4" t="s">
        <v>10</v>
      </c>
      <c r="D9771" s="4" t="s">
        <v>10</v>
      </c>
      <c r="E9771" s="4" t="s">
        <v>10</v>
      </c>
    </row>
    <row r="9772" spans="1:9">
      <c r="A9772" t="n">
        <v>82944</v>
      </c>
      <c r="B9772" s="58" t="n">
        <v>61</v>
      </c>
      <c r="C9772" s="7" t="n">
        <v>15</v>
      </c>
      <c r="D9772" s="7" t="n">
        <v>0</v>
      </c>
      <c r="E9772" s="7" t="n">
        <v>1000</v>
      </c>
    </row>
    <row r="9773" spans="1:9">
      <c r="A9773" t="s">
        <v>4</v>
      </c>
      <c r="B9773" s="4" t="s">
        <v>5</v>
      </c>
      <c r="C9773" s="4" t="s">
        <v>10</v>
      </c>
      <c r="D9773" s="4" t="s">
        <v>10</v>
      </c>
      <c r="E9773" s="4" t="s">
        <v>10</v>
      </c>
    </row>
    <row r="9774" spans="1:9">
      <c r="A9774" t="n">
        <v>82951</v>
      </c>
      <c r="B9774" s="58" t="n">
        <v>61</v>
      </c>
      <c r="C9774" s="7" t="n">
        <v>16</v>
      </c>
      <c r="D9774" s="7" t="n">
        <v>0</v>
      </c>
      <c r="E9774" s="7" t="n">
        <v>1000</v>
      </c>
    </row>
    <row r="9775" spans="1:9">
      <c r="A9775" t="s">
        <v>4</v>
      </c>
      <c r="B9775" s="4" t="s">
        <v>5</v>
      </c>
      <c r="C9775" s="4" t="s">
        <v>10</v>
      </c>
      <c r="D9775" s="4" t="s">
        <v>10</v>
      </c>
      <c r="E9775" s="4" t="s">
        <v>10</v>
      </c>
    </row>
    <row r="9776" spans="1:9">
      <c r="A9776" t="n">
        <v>82958</v>
      </c>
      <c r="B9776" s="58" t="n">
        <v>61</v>
      </c>
      <c r="C9776" s="7" t="n">
        <v>14</v>
      </c>
      <c r="D9776" s="7" t="n">
        <v>0</v>
      </c>
      <c r="E9776" s="7" t="n">
        <v>1000</v>
      </c>
    </row>
    <row r="9777" spans="1:5">
      <c r="A9777" t="s">
        <v>4</v>
      </c>
      <c r="B9777" s="4" t="s">
        <v>5</v>
      </c>
      <c r="C9777" s="4" t="s">
        <v>10</v>
      </c>
      <c r="D9777" s="4" t="s">
        <v>10</v>
      </c>
      <c r="E9777" s="4" t="s">
        <v>10</v>
      </c>
    </row>
    <row r="9778" spans="1:5">
      <c r="A9778" t="n">
        <v>82965</v>
      </c>
      <c r="B9778" s="58" t="n">
        <v>61</v>
      </c>
      <c r="C9778" s="7" t="n">
        <v>7032</v>
      </c>
      <c r="D9778" s="7" t="n">
        <v>0</v>
      </c>
      <c r="E9778" s="7" t="n">
        <v>1000</v>
      </c>
    </row>
    <row r="9779" spans="1:5">
      <c r="A9779" t="s">
        <v>4</v>
      </c>
      <c r="B9779" s="4" t="s">
        <v>5</v>
      </c>
      <c r="C9779" s="4" t="s">
        <v>13</v>
      </c>
      <c r="D9779" s="4" t="s">
        <v>10</v>
      </c>
      <c r="E9779" s="4" t="s">
        <v>6</v>
      </c>
      <c r="F9779" s="4" t="s">
        <v>6</v>
      </c>
      <c r="G9779" s="4" t="s">
        <v>6</v>
      </c>
      <c r="H9779" s="4" t="s">
        <v>6</v>
      </c>
    </row>
    <row r="9780" spans="1:5">
      <c r="A9780" t="n">
        <v>82972</v>
      </c>
      <c r="B9780" s="36" t="n">
        <v>51</v>
      </c>
      <c r="C9780" s="7" t="n">
        <v>3</v>
      </c>
      <c r="D9780" s="7" t="n">
        <v>1</v>
      </c>
      <c r="E9780" s="7" t="s">
        <v>48</v>
      </c>
      <c r="F9780" s="7" t="s">
        <v>49</v>
      </c>
      <c r="G9780" s="7" t="s">
        <v>50</v>
      </c>
      <c r="H9780" s="7" t="s">
        <v>51</v>
      </c>
    </row>
    <row r="9781" spans="1:5">
      <c r="A9781" t="s">
        <v>4</v>
      </c>
      <c r="B9781" s="4" t="s">
        <v>5</v>
      </c>
      <c r="C9781" s="4" t="s">
        <v>13</v>
      </c>
      <c r="D9781" s="4" t="s">
        <v>10</v>
      </c>
      <c r="E9781" s="4" t="s">
        <v>6</v>
      </c>
      <c r="F9781" s="4" t="s">
        <v>6</v>
      </c>
      <c r="G9781" s="4" t="s">
        <v>6</v>
      </c>
      <c r="H9781" s="4" t="s">
        <v>6</v>
      </c>
    </row>
    <row r="9782" spans="1:5">
      <c r="A9782" t="n">
        <v>83001</v>
      </c>
      <c r="B9782" s="36" t="n">
        <v>51</v>
      </c>
      <c r="C9782" s="7" t="n">
        <v>3</v>
      </c>
      <c r="D9782" s="7" t="n">
        <v>2</v>
      </c>
      <c r="E9782" s="7" t="s">
        <v>48</v>
      </c>
      <c r="F9782" s="7" t="s">
        <v>49</v>
      </c>
      <c r="G9782" s="7" t="s">
        <v>50</v>
      </c>
      <c r="H9782" s="7" t="s">
        <v>51</v>
      </c>
    </row>
    <row r="9783" spans="1:5">
      <c r="A9783" t="s">
        <v>4</v>
      </c>
      <c r="B9783" s="4" t="s">
        <v>5</v>
      </c>
      <c r="C9783" s="4" t="s">
        <v>13</v>
      </c>
      <c r="D9783" s="4" t="s">
        <v>10</v>
      </c>
      <c r="E9783" s="4" t="s">
        <v>6</v>
      </c>
      <c r="F9783" s="4" t="s">
        <v>6</v>
      </c>
      <c r="G9783" s="4" t="s">
        <v>6</v>
      </c>
      <c r="H9783" s="4" t="s">
        <v>6</v>
      </c>
    </row>
    <row r="9784" spans="1:5">
      <c r="A9784" t="n">
        <v>83030</v>
      </c>
      <c r="B9784" s="36" t="n">
        <v>51</v>
      </c>
      <c r="C9784" s="7" t="n">
        <v>3</v>
      </c>
      <c r="D9784" s="7" t="n">
        <v>4</v>
      </c>
      <c r="E9784" s="7" t="s">
        <v>48</v>
      </c>
      <c r="F9784" s="7" t="s">
        <v>49</v>
      </c>
      <c r="G9784" s="7" t="s">
        <v>50</v>
      </c>
      <c r="H9784" s="7" t="s">
        <v>51</v>
      </c>
    </row>
    <row r="9785" spans="1:5">
      <c r="A9785" t="s">
        <v>4</v>
      </c>
      <c r="B9785" s="4" t="s">
        <v>5</v>
      </c>
      <c r="C9785" s="4" t="s">
        <v>13</v>
      </c>
      <c r="D9785" s="4" t="s">
        <v>10</v>
      </c>
      <c r="E9785" s="4" t="s">
        <v>6</v>
      </c>
      <c r="F9785" s="4" t="s">
        <v>6</v>
      </c>
      <c r="G9785" s="4" t="s">
        <v>6</v>
      </c>
      <c r="H9785" s="4" t="s">
        <v>6</v>
      </c>
    </row>
    <row r="9786" spans="1:5">
      <c r="A9786" t="n">
        <v>83059</v>
      </c>
      <c r="B9786" s="36" t="n">
        <v>51</v>
      </c>
      <c r="C9786" s="7" t="n">
        <v>3</v>
      </c>
      <c r="D9786" s="7" t="n">
        <v>7</v>
      </c>
      <c r="E9786" s="7" t="s">
        <v>48</v>
      </c>
      <c r="F9786" s="7" t="s">
        <v>49</v>
      </c>
      <c r="G9786" s="7" t="s">
        <v>50</v>
      </c>
      <c r="H9786" s="7" t="s">
        <v>51</v>
      </c>
    </row>
    <row r="9787" spans="1:5">
      <c r="A9787" t="s">
        <v>4</v>
      </c>
      <c r="B9787" s="4" t="s">
        <v>5</v>
      </c>
      <c r="C9787" s="4" t="s">
        <v>13</v>
      </c>
      <c r="D9787" s="4" t="s">
        <v>10</v>
      </c>
      <c r="E9787" s="4" t="s">
        <v>6</v>
      </c>
      <c r="F9787" s="4" t="s">
        <v>6</v>
      </c>
      <c r="G9787" s="4" t="s">
        <v>6</v>
      </c>
      <c r="H9787" s="4" t="s">
        <v>6</v>
      </c>
    </row>
    <row r="9788" spans="1:5">
      <c r="A9788" t="n">
        <v>83088</v>
      </c>
      <c r="B9788" s="36" t="n">
        <v>51</v>
      </c>
      <c r="C9788" s="7" t="n">
        <v>3</v>
      </c>
      <c r="D9788" s="7" t="n">
        <v>8</v>
      </c>
      <c r="E9788" s="7" t="s">
        <v>48</v>
      </c>
      <c r="F9788" s="7" t="s">
        <v>49</v>
      </c>
      <c r="G9788" s="7" t="s">
        <v>50</v>
      </c>
      <c r="H9788" s="7" t="s">
        <v>51</v>
      </c>
    </row>
    <row r="9789" spans="1:5">
      <c r="A9789" t="s">
        <v>4</v>
      </c>
      <c r="B9789" s="4" t="s">
        <v>5</v>
      </c>
      <c r="C9789" s="4" t="s">
        <v>13</v>
      </c>
      <c r="D9789" s="4" t="s">
        <v>10</v>
      </c>
      <c r="E9789" s="4" t="s">
        <v>6</v>
      </c>
      <c r="F9789" s="4" t="s">
        <v>6</v>
      </c>
      <c r="G9789" s="4" t="s">
        <v>6</v>
      </c>
      <c r="H9789" s="4" t="s">
        <v>6</v>
      </c>
    </row>
    <row r="9790" spans="1:5">
      <c r="A9790" t="n">
        <v>83117</v>
      </c>
      <c r="B9790" s="36" t="n">
        <v>51</v>
      </c>
      <c r="C9790" s="7" t="n">
        <v>3</v>
      </c>
      <c r="D9790" s="7" t="n">
        <v>9</v>
      </c>
      <c r="E9790" s="7" t="s">
        <v>48</v>
      </c>
      <c r="F9790" s="7" t="s">
        <v>49</v>
      </c>
      <c r="G9790" s="7" t="s">
        <v>50</v>
      </c>
      <c r="H9790" s="7" t="s">
        <v>51</v>
      </c>
    </row>
    <row r="9791" spans="1:5">
      <c r="A9791" t="s">
        <v>4</v>
      </c>
      <c r="B9791" s="4" t="s">
        <v>5</v>
      </c>
      <c r="C9791" s="4" t="s">
        <v>13</v>
      </c>
      <c r="D9791" s="4" t="s">
        <v>10</v>
      </c>
    </row>
    <row r="9792" spans="1:5">
      <c r="A9792" t="n">
        <v>83146</v>
      </c>
      <c r="B9792" s="34" t="n">
        <v>58</v>
      </c>
      <c r="C9792" s="7" t="n">
        <v>255</v>
      </c>
      <c r="D9792" s="7" t="n">
        <v>0</v>
      </c>
    </row>
    <row r="9793" spans="1:8">
      <c r="A9793" t="s">
        <v>4</v>
      </c>
      <c r="B9793" s="4" t="s">
        <v>5</v>
      </c>
      <c r="C9793" s="4" t="s">
        <v>10</v>
      </c>
      <c r="D9793" s="4" t="s">
        <v>13</v>
      </c>
      <c r="E9793" s="4" t="s">
        <v>6</v>
      </c>
      <c r="F9793" s="4" t="s">
        <v>22</v>
      </c>
      <c r="G9793" s="4" t="s">
        <v>22</v>
      </c>
      <c r="H9793" s="4" t="s">
        <v>22</v>
      </c>
    </row>
    <row r="9794" spans="1:8">
      <c r="A9794" t="n">
        <v>83150</v>
      </c>
      <c r="B9794" s="47" t="n">
        <v>48</v>
      </c>
      <c r="C9794" s="7" t="n">
        <v>0</v>
      </c>
      <c r="D9794" s="7" t="n">
        <v>0</v>
      </c>
      <c r="E9794" s="7" t="s">
        <v>384</v>
      </c>
      <c r="F9794" s="7" t="n">
        <v>-1</v>
      </c>
      <c r="G9794" s="7" t="n">
        <v>1</v>
      </c>
      <c r="H9794" s="7" t="n">
        <v>0</v>
      </c>
    </row>
    <row r="9795" spans="1:8">
      <c r="A9795" t="s">
        <v>4</v>
      </c>
      <c r="B9795" s="4" t="s">
        <v>5</v>
      </c>
      <c r="C9795" s="4" t="s">
        <v>13</v>
      </c>
      <c r="D9795" s="4" t="s">
        <v>10</v>
      </c>
      <c r="E9795" s="4" t="s">
        <v>6</v>
      </c>
    </row>
    <row r="9796" spans="1:8">
      <c r="A9796" t="n">
        <v>83181</v>
      </c>
      <c r="B9796" s="36" t="n">
        <v>51</v>
      </c>
      <c r="C9796" s="7" t="n">
        <v>4</v>
      </c>
      <c r="D9796" s="7" t="n">
        <v>0</v>
      </c>
      <c r="E9796" s="7" t="s">
        <v>46</v>
      </c>
    </row>
    <row r="9797" spans="1:8">
      <c r="A9797" t="s">
        <v>4</v>
      </c>
      <c r="B9797" s="4" t="s">
        <v>5</v>
      </c>
      <c r="C9797" s="4" t="s">
        <v>10</v>
      </c>
    </row>
    <row r="9798" spans="1:8">
      <c r="A9798" t="n">
        <v>83194</v>
      </c>
      <c r="B9798" s="30" t="n">
        <v>16</v>
      </c>
      <c r="C9798" s="7" t="n">
        <v>0</v>
      </c>
    </row>
    <row r="9799" spans="1:8">
      <c r="A9799" t="s">
        <v>4</v>
      </c>
      <c r="B9799" s="4" t="s">
        <v>5</v>
      </c>
      <c r="C9799" s="4" t="s">
        <v>10</v>
      </c>
      <c r="D9799" s="4" t="s">
        <v>37</v>
      </c>
      <c r="E9799" s="4" t="s">
        <v>13</v>
      </c>
      <c r="F9799" s="4" t="s">
        <v>13</v>
      </c>
    </row>
    <row r="9800" spans="1:8">
      <c r="A9800" t="n">
        <v>83197</v>
      </c>
      <c r="B9800" s="37" t="n">
        <v>26</v>
      </c>
      <c r="C9800" s="7" t="n">
        <v>0</v>
      </c>
      <c r="D9800" s="7" t="s">
        <v>710</v>
      </c>
      <c r="E9800" s="7" t="n">
        <v>2</v>
      </c>
      <c r="F9800" s="7" t="n">
        <v>0</v>
      </c>
    </row>
    <row r="9801" spans="1:8">
      <c r="A9801" t="s">
        <v>4</v>
      </c>
      <c r="B9801" s="4" t="s">
        <v>5</v>
      </c>
    </row>
    <row r="9802" spans="1:8">
      <c r="A9802" t="n">
        <v>83255</v>
      </c>
      <c r="B9802" s="28" t="n">
        <v>28</v>
      </c>
    </row>
    <row r="9803" spans="1:8">
      <c r="A9803" t="s">
        <v>4</v>
      </c>
      <c r="B9803" s="4" t="s">
        <v>5</v>
      </c>
      <c r="C9803" s="4" t="s">
        <v>13</v>
      </c>
      <c r="D9803" s="4" t="s">
        <v>10</v>
      </c>
      <c r="E9803" s="4" t="s">
        <v>6</v>
      </c>
    </row>
    <row r="9804" spans="1:8">
      <c r="A9804" t="n">
        <v>83256</v>
      </c>
      <c r="B9804" s="36" t="n">
        <v>51</v>
      </c>
      <c r="C9804" s="7" t="n">
        <v>4</v>
      </c>
      <c r="D9804" s="7" t="n">
        <v>7032</v>
      </c>
      <c r="E9804" s="7" t="s">
        <v>108</v>
      </c>
    </row>
    <row r="9805" spans="1:8">
      <c r="A9805" t="s">
        <v>4</v>
      </c>
      <c r="B9805" s="4" t="s">
        <v>5</v>
      </c>
      <c r="C9805" s="4" t="s">
        <v>10</v>
      </c>
    </row>
    <row r="9806" spans="1:8">
      <c r="A9806" t="n">
        <v>83270</v>
      </c>
      <c r="B9806" s="30" t="n">
        <v>16</v>
      </c>
      <c r="C9806" s="7" t="n">
        <v>0</v>
      </c>
    </row>
    <row r="9807" spans="1:8">
      <c r="A9807" t="s">
        <v>4</v>
      </c>
      <c r="B9807" s="4" t="s">
        <v>5</v>
      </c>
      <c r="C9807" s="4" t="s">
        <v>10</v>
      </c>
      <c r="D9807" s="4" t="s">
        <v>37</v>
      </c>
      <c r="E9807" s="4" t="s">
        <v>13</v>
      </c>
      <c r="F9807" s="4" t="s">
        <v>13</v>
      </c>
    </row>
    <row r="9808" spans="1:8">
      <c r="A9808" t="n">
        <v>83273</v>
      </c>
      <c r="B9808" s="37" t="n">
        <v>26</v>
      </c>
      <c r="C9808" s="7" t="n">
        <v>7032</v>
      </c>
      <c r="D9808" s="7" t="s">
        <v>711</v>
      </c>
      <c r="E9808" s="7" t="n">
        <v>2</v>
      </c>
      <c r="F9808" s="7" t="n">
        <v>0</v>
      </c>
    </row>
    <row r="9809" spans="1:8">
      <c r="A9809" t="s">
        <v>4</v>
      </c>
      <c r="B9809" s="4" t="s">
        <v>5</v>
      </c>
    </row>
    <row r="9810" spans="1:8">
      <c r="A9810" t="n">
        <v>83301</v>
      </c>
      <c r="B9810" s="28" t="n">
        <v>28</v>
      </c>
    </row>
    <row r="9811" spans="1:8">
      <c r="A9811" t="s">
        <v>4</v>
      </c>
      <c r="B9811" s="4" t="s">
        <v>5</v>
      </c>
      <c r="C9811" s="4" t="s">
        <v>13</v>
      </c>
      <c r="D9811" s="4" t="s">
        <v>10</v>
      </c>
      <c r="E9811" s="4" t="s">
        <v>6</v>
      </c>
    </row>
    <row r="9812" spans="1:8">
      <c r="A9812" t="n">
        <v>83302</v>
      </c>
      <c r="B9812" s="36" t="n">
        <v>51</v>
      </c>
      <c r="C9812" s="7" t="n">
        <v>4</v>
      </c>
      <c r="D9812" s="7" t="n">
        <v>16</v>
      </c>
      <c r="E9812" s="7" t="s">
        <v>128</v>
      </c>
    </row>
    <row r="9813" spans="1:8">
      <c r="A9813" t="s">
        <v>4</v>
      </c>
      <c r="B9813" s="4" t="s">
        <v>5</v>
      </c>
      <c r="C9813" s="4" t="s">
        <v>10</v>
      </c>
    </row>
    <row r="9814" spans="1:8">
      <c r="A9814" t="n">
        <v>83316</v>
      </c>
      <c r="B9814" s="30" t="n">
        <v>16</v>
      </c>
      <c r="C9814" s="7" t="n">
        <v>0</v>
      </c>
    </row>
    <row r="9815" spans="1:8">
      <c r="A9815" t="s">
        <v>4</v>
      </c>
      <c r="B9815" s="4" t="s">
        <v>5</v>
      </c>
      <c r="C9815" s="4" t="s">
        <v>10</v>
      </c>
      <c r="D9815" s="4" t="s">
        <v>37</v>
      </c>
      <c r="E9815" s="4" t="s">
        <v>13</v>
      </c>
      <c r="F9815" s="4" t="s">
        <v>13</v>
      </c>
    </row>
    <row r="9816" spans="1:8">
      <c r="A9816" t="n">
        <v>83319</v>
      </c>
      <c r="B9816" s="37" t="n">
        <v>26</v>
      </c>
      <c r="C9816" s="7" t="n">
        <v>16</v>
      </c>
      <c r="D9816" s="7" t="s">
        <v>712</v>
      </c>
      <c r="E9816" s="7" t="n">
        <v>2</v>
      </c>
      <c r="F9816" s="7" t="n">
        <v>0</v>
      </c>
    </row>
    <row r="9817" spans="1:8">
      <c r="A9817" t="s">
        <v>4</v>
      </c>
      <c r="B9817" s="4" t="s">
        <v>5</v>
      </c>
    </row>
    <row r="9818" spans="1:8">
      <c r="A9818" t="n">
        <v>83335</v>
      </c>
      <c r="B9818" s="28" t="n">
        <v>28</v>
      </c>
    </row>
    <row r="9819" spans="1:8">
      <c r="A9819" t="s">
        <v>4</v>
      </c>
      <c r="B9819" s="4" t="s">
        <v>5</v>
      </c>
      <c r="C9819" s="4" t="s">
        <v>13</v>
      </c>
      <c r="D9819" s="4" t="s">
        <v>10</v>
      </c>
      <c r="E9819" s="4" t="s">
        <v>6</v>
      </c>
    </row>
    <row r="9820" spans="1:8">
      <c r="A9820" t="n">
        <v>83336</v>
      </c>
      <c r="B9820" s="36" t="n">
        <v>51</v>
      </c>
      <c r="C9820" s="7" t="n">
        <v>4</v>
      </c>
      <c r="D9820" s="7" t="n">
        <v>2</v>
      </c>
      <c r="E9820" s="7" t="s">
        <v>320</v>
      </c>
    </row>
    <row r="9821" spans="1:8">
      <c r="A9821" t="s">
        <v>4</v>
      </c>
      <c r="B9821" s="4" t="s">
        <v>5</v>
      </c>
      <c r="C9821" s="4" t="s">
        <v>10</v>
      </c>
    </row>
    <row r="9822" spans="1:8">
      <c r="A9822" t="n">
        <v>83349</v>
      </c>
      <c r="B9822" s="30" t="n">
        <v>16</v>
      </c>
      <c r="C9822" s="7" t="n">
        <v>0</v>
      </c>
    </row>
    <row r="9823" spans="1:8">
      <c r="A9823" t="s">
        <v>4</v>
      </c>
      <c r="B9823" s="4" t="s">
        <v>5</v>
      </c>
      <c r="C9823" s="4" t="s">
        <v>10</v>
      </c>
      <c r="D9823" s="4" t="s">
        <v>37</v>
      </c>
      <c r="E9823" s="4" t="s">
        <v>13</v>
      </c>
      <c r="F9823" s="4" t="s">
        <v>13</v>
      </c>
    </row>
    <row r="9824" spans="1:8">
      <c r="A9824" t="n">
        <v>83352</v>
      </c>
      <c r="B9824" s="37" t="n">
        <v>26</v>
      </c>
      <c r="C9824" s="7" t="n">
        <v>2</v>
      </c>
      <c r="D9824" s="7" t="s">
        <v>713</v>
      </c>
      <c r="E9824" s="7" t="n">
        <v>2</v>
      </c>
      <c r="F9824" s="7" t="n">
        <v>0</v>
      </c>
    </row>
    <row r="9825" spans="1:6">
      <c r="A9825" t="s">
        <v>4</v>
      </c>
      <c r="B9825" s="4" t="s">
        <v>5</v>
      </c>
    </row>
    <row r="9826" spans="1:6">
      <c r="A9826" t="n">
        <v>83383</v>
      </c>
      <c r="B9826" s="28" t="n">
        <v>28</v>
      </c>
    </row>
    <row r="9827" spans="1:6">
      <c r="A9827" t="s">
        <v>4</v>
      </c>
      <c r="B9827" s="4" t="s">
        <v>5</v>
      </c>
      <c r="C9827" s="4" t="s">
        <v>13</v>
      </c>
      <c r="D9827" s="4" t="s">
        <v>10</v>
      </c>
      <c r="E9827" s="4" t="s">
        <v>6</v>
      </c>
    </row>
    <row r="9828" spans="1:6">
      <c r="A9828" t="n">
        <v>83384</v>
      </c>
      <c r="B9828" s="36" t="n">
        <v>51</v>
      </c>
      <c r="C9828" s="7" t="n">
        <v>4</v>
      </c>
      <c r="D9828" s="7" t="n">
        <v>4</v>
      </c>
      <c r="E9828" s="7" t="s">
        <v>46</v>
      </c>
    </row>
    <row r="9829" spans="1:6">
      <c r="A9829" t="s">
        <v>4</v>
      </c>
      <c r="B9829" s="4" t="s">
        <v>5</v>
      </c>
      <c r="C9829" s="4" t="s">
        <v>10</v>
      </c>
    </row>
    <row r="9830" spans="1:6">
      <c r="A9830" t="n">
        <v>83397</v>
      </c>
      <c r="B9830" s="30" t="n">
        <v>16</v>
      </c>
      <c r="C9830" s="7" t="n">
        <v>0</v>
      </c>
    </row>
    <row r="9831" spans="1:6">
      <c r="A9831" t="s">
        <v>4</v>
      </c>
      <c r="B9831" s="4" t="s">
        <v>5</v>
      </c>
      <c r="C9831" s="4" t="s">
        <v>10</v>
      </c>
      <c r="D9831" s="4" t="s">
        <v>37</v>
      </c>
      <c r="E9831" s="4" t="s">
        <v>13</v>
      </c>
      <c r="F9831" s="4" t="s">
        <v>13</v>
      </c>
    </row>
    <row r="9832" spans="1:6">
      <c r="A9832" t="n">
        <v>83400</v>
      </c>
      <c r="B9832" s="37" t="n">
        <v>26</v>
      </c>
      <c r="C9832" s="7" t="n">
        <v>4</v>
      </c>
      <c r="D9832" s="7" t="s">
        <v>714</v>
      </c>
      <c r="E9832" s="7" t="n">
        <v>2</v>
      </c>
      <c r="F9832" s="7" t="n">
        <v>0</v>
      </c>
    </row>
    <row r="9833" spans="1:6">
      <c r="A9833" t="s">
        <v>4</v>
      </c>
      <c r="B9833" s="4" t="s">
        <v>5</v>
      </c>
    </row>
    <row r="9834" spans="1:6">
      <c r="A9834" t="n">
        <v>83503</v>
      </c>
      <c r="B9834" s="28" t="n">
        <v>28</v>
      </c>
    </row>
    <row r="9835" spans="1:6">
      <c r="A9835" t="s">
        <v>4</v>
      </c>
      <c r="B9835" s="4" t="s">
        <v>5</v>
      </c>
      <c r="C9835" s="4" t="s">
        <v>10</v>
      </c>
      <c r="D9835" s="4" t="s">
        <v>13</v>
      </c>
      <c r="E9835" s="4" t="s">
        <v>6</v>
      </c>
      <c r="F9835" s="4" t="s">
        <v>22</v>
      </c>
      <c r="G9835" s="4" t="s">
        <v>22</v>
      </c>
      <c r="H9835" s="4" t="s">
        <v>22</v>
      </c>
    </row>
    <row r="9836" spans="1:6">
      <c r="A9836" t="n">
        <v>83504</v>
      </c>
      <c r="B9836" s="47" t="n">
        <v>48</v>
      </c>
      <c r="C9836" s="7" t="n">
        <v>8</v>
      </c>
      <c r="D9836" s="7" t="n">
        <v>0</v>
      </c>
      <c r="E9836" s="7" t="s">
        <v>249</v>
      </c>
      <c r="F9836" s="7" t="n">
        <v>-1</v>
      </c>
      <c r="G9836" s="7" t="n">
        <v>1</v>
      </c>
      <c r="H9836" s="7" t="n">
        <v>0</v>
      </c>
    </row>
    <row r="9837" spans="1:6">
      <c r="A9837" t="s">
        <v>4</v>
      </c>
      <c r="B9837" s="4" t="s">
        <v>5</v>
      </c>
      <c r="C9837" s="4" t="s">
        <v>13</v>
      </c>
      <c r="D9837" s="4" t="s">
        <v>10</v>
      </c>
      <c r="E9837" s="4" t="s">
        <v>6</v>
      </c>
    </row>
    <row r="9838" spans="1:6">
      <c r="A9838" t="n">
        <v>83533</v>
      </c>
      <c r="B9838" s="36" t="n">
        <v>51</v>
      </c>
      <c r="C9838" s="7" t="n">
        <v>4</v>
      </c>
      <c r="D9838" s="7" t="n">
        <v>8</v>
      </c>
      <c r="E9838" s="7" t="s">
        <v>128</v>
      </c>
    </row>
    <row r="9839" spans="1:6">
      <c r="A9839" t="s">
        <v>4</v>
      </c>
      <c r="B9839" s="4" t="s">
        <v>5</v>
      </c>
      <c r="C9839" s="4" t="s">
        <v>10</v>
      </c>
    </row>
    <row r="9840" spans="1:6">
      <c r="A9840" t="n">
        <v>83547</v>
      </c>
      <c r="B9840" s="30" t="n">
        <v>16</v>
      </c>
      <c r="C9840" s="7" t="n">
        <v>0</v>
      </c>
    </row>
    <row r="9841" spans="1:8">
      <c r="A9841" t="s">
        <v>4</v>
      </c>
      <c r="B9841" s="4" t="s">
        <v>5</v>
      </c>
      <c r="C9841" s="4" t="s">
        <v>10</v>
      </c>
      <c r="D9841" s="4" t="s">
        <v>37</v>
      </c>
      <c r="E9841" s="4" t="s">
        <v>13</v>
      </c>
      <c r="F9841" s="4" t="s">
        <v>13</v>
      </c>
    </row>
    <row r="9842" spans="1:8">
      <c r="A9842" t="n">
        <v>83550</v>
      </c>
      <c r="B9842" s="37" t="n">
        <v>26</v>
      </c>
      <c r="C9842" s="7" t="n">
        <v>8</v>
      </c>
      <c r="D9842" s="7" t="s">
        <v>715</v>
      </c>
      <c r="E9842" s="7" t="n">
        <v>2</v>
      </c>
      <c r="F9842" s="7" t="n">
        <v>0</v>
      </c>
    </row>
    <row r="9843" spans="1:8">
      <c r="A9843" t="s">
        <v>4</v>
      </c>
      <c r="B9843" s="4" t="s">
        <v>5</v>
      </c>
    </row>
    <row r="9844" spans="1:8">
      <c r="A9844" t="n">
        <v>83593</v>
      </c>
      <c r="B9844" s="28" t="n">
        <v>28</v>
      </c>
    </row>
    <row r="9845" spans="1:8">
      <c r="A9845" t="s">
        <v>4</v>
      </c>
      <c r="B9845" s="4" t="s">
        <v>5</v>
      </c>
      <c r="C9845" s="4" t="s">
        <v>13</v>
      </c>
      <c r="D9845" s="4" t="s">
        <v>10</v>
      </c>
      <c r="E9845" s="4" t="s">
        <v>6</v>
      </c>
    </row>
    <row r="9846" spans="1:8">
      <c r="A9846" t="n">
        <v>83594</v>
      </c>
      <c r="B9846" s="36" t="n">
        <v>51</v>
      </c>
      <c r="C9846" s="7" t="n">
        <v>4</v>
      </c>
      <c r="D9846" s="7" t="n">
        <v>7</v>
      </c>
      <c r="E9846" s="7" t="s">
        <v>46</v>
      </c>
    </row>
    <row r="9847" spans="1:8">
      <c r="A9847" t="s">
        <v>4</v>
      </c>
      <c r="B9847" s="4" t="s">
        <v>5</v>
      </c>
      <c r="C9847" s="4" t="s">
        <v>10</v>
      </c>
    </row>
    <row r="9848" spans="1:8">
      <c r="A9848" t="n">
        <v>83607</v>
      </c>
      <c r="B9848" s="30" t="n">
        <v>16</v>
      </c>
      <c r="C9848" s="7" t="n">
        <v>0</v>
      </c>
    </row>
    <row r="9849" spans="1:8">
      <c r="A9849" t="s">
        <v>4</v>
      </c>
      <c r="B9849" s="4" t="s">
        <v>5</v>
      </c>
      <c r="C9849" s="4" t="s">
        <v>10</v>
      </c>
      <c r="D9849" s="4" t="s">
        <v>37</v>
      </c>
      <c r="E9849" s="4" t="s">
        <v>13</v>
      </c>
      <c r="F9849" s="4" t="s">
        <v>13</v>
      </c>
    </row>
    <row r="9850" spans="1:8">
      <c r="A9850" t="n">
        <v>83610</v>
      </c>
      <c r="B9850" s="37" t="n">
        <v>26</v>
      </c>
      <c r="C9850" s="7" t="n">
        <v>7</v>
      </c>
      <c r="D9850" s="7" t="s">
        <v>716</v>
      </c>
      <c r="E9850" s="7" t="n">
        <v>2</v>
      </c>
      <c r="F9850" s="7" t="n">
        <v>0</v>
      </c>
    </row>
    <row r="9851" spans="1:8">
      <c r="A9851" t="s">
        <v>4</v>
      </c>
      <c r="B9851" s="4" t="s">
        <v>5</v>
      </c>
    </row>
    <row r="9852" spans="1:8">
      <c r="A9852" t="n">
        <v>83653</v>
      </c>
      <c r="B9852" s="28" t="n">
        <v>28</v>
      </c>
    </row>
    <row r="9853" spans="1:8">
      <c r="A9853" t="s">
        <v>4</v>
      </c>
      <c r="B9853" s="4" t="s">
        <v>5</v>
      </c>
      <c r="C9853" s="4" t="s">
        <v>13</v>
      </c>
      <c r="D9853" s="4" t="s">
        <v>10</v>
      </c>
      <c r="E9853" s="4" t="s">
        <v>6</v>
      </c>
      <c r="F9853" s="4" t="s">
        <v>6</v>
      </c>
      <c r="G9853" s="4" t="s">
        <v>6</v>
      </c>
      <c r="H9853" s="4" t="s">
        <v>6</v>
      </c>
    </row>
    <row r="9854" spans="1:8">
      <c r="A9854" t="n">
        <v>83654</v>
      </c>
      <c r="B9854" s="36" t="n">
        <v>51</v>
      </c>
      <c r="C9854" s="7" t="n">
        <v>3</v>
      </c>
      <c r="D9854" s="7" t="n">
        <v>1</v>
      </c>
      <c r="E9854" s="7" t="s">
        <v>717</v>
      </c>
      <c r="F9854" s="7" t="s">
        <v>107</v>
      </c>
      <c r="G9854" s="7" t="s">
        <v>50</v>
      </c>
      <c r="H9854" s="7" t="s">
        <v>51</v>
      </c>
    </row>
    <row r="9855" spans="1:8">
      <c r="A9855" t="s">
        <v>4</v>
      </c>
      <c r="B9855" s="4" t="s">
        <v>5</v>
      </c>
      <c r="C9855" s="4" t="s">
        <v>13</v>
      </c>
      <c r="D9855" s="4" t="s">
        <v>10</v>
      </c>
      <c r="E9855" s="4" t="s">
        <v>6</v>
      </c>
      <c r="F9855" s="4" t="s">
        <v>6</v>
      </c>
      <c r="G9855" s="4" t="s">
        <v>6</v>
      </c>
      <c r="H9855" s="4" t="s">
        <v>6</v>
      </c>
    </row>
    <row r="9856" spans="1:8">
      <c r="A9856" t="n">
        <v>83675</v>
      </c>
      <c r="B9856" s="36" t="n">
        <v>51</v>
      </c>
      <c r="C9856" s="7" t="n">
        <v>3</v>
      </c>
      <c r="D9856" s="7" t="n">
        <v>2</v>
      </c>
      <c r="E9856" s="7" t="s">
        <v>717</v>
      </c>
      <c r="F9856" s="7" t="s">
        <v>107</v>
      </c>
      <c r="G9856" s="7" t="s">
        <v>50</v>
      </c>
      <c r="H9856" s="7" t="s">
        <v>51</v>
      </c>
    </row>
    <row r="9857" spans="1:8">
      <c r="A9857" t="s">
        <v>4</v>
      </c>
      <c r="B9857" s="4" t="s">
        <v>5</v>
      </c>
      <c r="C9857" s="4" t="s">
        <v>13</v>
      </c>
      <c r="D9857" s="4" t="s">
        <v>10</v>
      </c>
      <c r="E9857" s="4" t="s">
        <v>6</v>
      </c>
      <c r="F9857" s="4" t="s">
        <v>6</v>
      </c>
      <c r="G9857" s="4" t="s">
        <v>6</v>
      </c>
      <c r="H9857" s="4" t="s">
        <v>6</v>
      </c>
    </row>
    <row r="9858" spans="1:8">
      <c r="A9858" t="n">
        <v>83696</v>
      </c>
      <c r="B9858" s="36" t="n">
        <v>51</v>
      </c>
      <c r="C9858" s="7" t="n">
        <v>3</v>
      </c>
      <c r="D9858" s="7" t="n">
        <v>4</v>
      </c>
      <c r="E9858" s="7" t="s">
        <v>162</v>
      </c>
      <c r="F9858" s="7" t="s">
        <v>107</v>
      </c>
      <c r="G9858" s="7" t="s">
        <v>50</v>
      </c>
      <c r="H9858" s="7" t="s">
        <v>51</v>
      </c>
    </row>
    <row r="9859" spans="1:8">
      <c r="A9859" t="s">
        <v>4</v>
      </c>
      <c r="B9859" s="4" t="s">
        <v>5</v>
      </c>
      <c r="C9859" s="4" t="s">
        <v>13</v>
      </c>
      <c r="D9859" s="4" t="s">
        <v>10</v>
      </c>
      <c r="E9859" s="4" t="s">
        <v>6</v>
      </c>
      <c r="F9859" s="4" t="s">
        <v>6</v>
      </c>
      <c r="G9859" s="4" t="s">
        <v>6</v>
      </c>
      <c r="H9859" s="4" t="s">
        <v>6</v>
      </c>
    </row>
    <row r="9860" spans="1:8">
      <c r="A9860" t="n">
        <v>83709</v>
      </c>
      <c r="B9860" s="36" t="n">
        <v>51</v>
      </c>
      <c r="C9860" s="7" t="n">
        <v>3</v>
      </c>
      <c r="D9860" s="7" t="n">
        <v>7</v>
      </c>
      <c r="E9860" s="7" t="s">
        <v>155</v>
      </c>
      <c r="F9860" s="7" t="s">
        <v>107</v>
      </c>
      <c r="G9860" s="7" t="s">
        <v>50</v>
      </c>
      <c r="H9860" s="7" t="s">
        <v>51</v>
      </c>
    </row>
    <row r="9861" spans="1:8">
      <c r="A9861" t="s">
        <v>4</v>
      </c>
      <c r="B9861" s="4" t="s">
        <v>5</v>
      </c>
      <c r="C9861" s="4" t="s">
        <v>13</v>
      </c>
      <c r="D9861" s="4" t="s">
        <v>10</v>
      </c>
      <c r="E9861" s="4" t="s">
        <v>6</v>
      </c>
      <c r="F9861" s="4" t="s">
        <v>6</v>
      </c>
      <c r="G9861" s="4" t="s">
        <v>6</v>
      </c>
      <c r="H9861" s="4" t="s">
        <v>6</v>
      </c>
    </row>
    <row r="9862" spans="1:8">
      <c r="A9862" t="n">
        <v>83722</v>
      </c>
      <c r="B9862" s="36" t="n">
        <v>51</v>
      </c>
      <c r="C9862" s="7" t="n">
        <v>3</v>
      </c>
      <c r="D9862" s="7" t="n">
        <v>8</v>
      </c>
      <c r="E9862" s="7" t="s">
        <v>155</v>
      </c>
      <c r="F9862" s="7" t="s">
        <v>107</v>
      </c>
      <c r="G9862" s="7" t="s">
        <v>50</v>
      </c>
      <c r="H9862" s="7" t="s">
        <v>51</v>
      </c>
    </row>
    <row r="9863" spans="1:8">
      <c r="A9863" t="s">
        <v>4</v>
      </c>
      <c r="B9863" s="4" t="s">
        <v>5</v>
      </c>
      <c r="C9863" s="4" t="s">
        <v>13</v>
      </c>
      <c r="D9863" s="4" t="s">
        <v>10</v>
      </c>
      <c r="E9863" s="4" t="s">
        <v>6</v>
      </c>
      <c r="F9863" s="4" t="s">
        <v>6</v>
      </c>
      <c r="G9863" s="4" t="s">
        <v>6</v>
      </c>
      <c r="H9863" s="4" t="s">
        <v>6</v>
      </c>
    </row>
    <row r="9864" spans="1:8">
      <c r="A9864" t="n">
        <v>83735</v>
      </c>
      <c r="B9864" s="36" t="n">
        <v>51</v>
      </c>
      <c r="C9864" s="7" t="n">
        <v>3</v>
      </c>
      <c r="D9864" s="7" t="n">
        <v>9</v>
      </c>
      <c r="E9864" s="7" t="s">
        <v>717</v>
      </c>
      <c r="F9864" s="7" t="s">
        <v>107</v>
      </c>
      <c r="G9864" s="7" t="s">
        <v>50</v>
      </c>
      <c r="H9864" s="7" t="s">
        <v>51</v>
      </c>
    </row>
    <row r="9865" spans="1:8">
      <c r="A9865" t="s">
        <v>4</v>
      </c>
      <c r="B9865" s="4" t="s">
        <v>5</v>
      </c>
      <c r="C9865" s="4" t="s">
        <v>10</v>
      </c>
      <c r="D9865" s="4" t="s">
        <v>13</v>
      </c>
      <c r="E9865" s="4" t="s">
        <v>22</v>
      </c>
      <c r="F9865" s="4" t="s">
        <v>10</v>
      </c>
    </row>
    <row r="9866" spans="1:8">
      <c r="A9866" t="n">
        <v>83756</v>
      </c>
      <c r="B9866" s="60" t="n">
        <v>59</v>
      </c>
      <c r="C9866" s="7" t="n">
        <v>0</v>
      </c>
      <c r="D9866" s="7" t="n">
        <v>8</v>
      </c>
      <c r="E9866" s="7" t="n">
        <v>0.150000005960464</v>
      </c>
      <c r="F9866" s="7" t="n">
        <v>0</v>
      </c>
    </row>
    <row r="9867" spans="1:8">
      <c r="A9867" t="s">
        <v>4</v>
      </c>
      <c r="B9867" s="4" t="s">
        <v>5</v>
      </c>
      <c r="C9867" s="4" t="s">
        <v>10</v>
      </c>
      <c r="D9867" s="4" t="s">
        <v>13</v>
      </c>
      <c r="E9867" s="4" t="s">
        <v>22</v>
      </c>
      <c r="F9867" s="4" t="s">
        <v>10</v>
      </c>
    </row>
    <row r="9868" spans="1:8">
      <c r="A9868" t="n">
        <v>83766</v>
      </c>
      <c r="B9868" s="60" t="n">
        <v>59</v>
      </c>
      <c r="C9868" s="7" t="n">
        <v>1</v>
      </c>
      <c r="D9868" s="7" t="n">
        <v>8</v>
      </c>
      <c r="E9868" s="7" t="n">
        <v>0.150000005960464</v>
      </c>
      <c r="F9868" s="7" t="n">
        <v>0</v>
      </c>
    </row>
    <row r="9869" spans="1:8">
      <c r="A9869" t="s">
        <v>4</v>
      </c>
      <c r="B9869" s="4" t="s">
        <v>5</v>
      </c>
      <c r="C9869" s="4" t="s">
        <v>10</v>
      </c>
      <c r="D9869" s="4" t="s">
        <v>13</v>
      </c>
      <c r="E9869" s="4" t="s">
        <v>22</v>
      </c>
      <c r="F9869" s="4" t="s">
        <v>10</v>
      </c>
    </row>
    <row r="9870" spans="1:8">
      <c r="A9870" t="n">
        <v>83776</v>
      </c>
      <c r="B9870" s="60" t="n">
        <v>59</v>
      </c>
      <c r="C9870" s="7" t="n">
        <v>2</v>
      </c>
      <c r="D9870" s="7" t="n">
        <v>8</v>
      </c>
      <c r="E9870" s="7" t="n">
        <v>0.150000005960464</v>
      </c>
      <c r="F9870" s="7" t="n">
        <v>0</v>
      </c>
    </row>
    <row r="9871" spans="1:8">
      <c r="A9871" t="s">
        <v>4</v>
      </c>
      <c r="B9871" s="4" t="s">
        <v>5</v>
      </c>
      <c r="C9871" s="4" t="s">
        <v>10</v>
      </c>
      <c r="D9871" s="4" t="s">
        <v>13</v>
      </c>
      <c r="E9871" s="4" t="s">
        <v>22</v>
      </c>
      <c r="F9871" s="4" t="s">
        <v>10</v>
      </c>
    </row>
    <row r="9872" spans="1:8">
      <c r="A9872" t="n">
        <v>83786</v>
      </c>
      <c r="B9872" s="60" t="n">
        <v>59</v>
      </c>
      <c r="C9872" s="7" t="n">
        <v>4</v>
      </c>
      <c r="D9872" s="7" t="n">
        <v>8</v>
      </c>
      <c r="E9872" s="7" t="n">
        <v>0.150000005960464</v>
      </c>
      <c r="F9872" s="7" t="n">
        <v>0</v>
      </c>
    </row>
    <row r="9873" spans="1:8">
      <c r="A9873" t="s">
        <v>4</v>
      </c>
      <c r="B9873" s="4" t="s">
        <v>5</v>
      </c>
      <c r="C9873" s="4" t="s">
        <v>10</v>
      </c>
      <c r="D9873" s="4" t="s">
        <v>13</v>
      </c>
      <c r="E9873" s="4" t="s">
        <v>22</v>
      </c>
      <c r="F9873" s="4" t="s">
        <v>10</v>
      </c>
    </row>
    <row r="9874" spans="1:8">
      <c r="A9874" t="n">
        <v>83796</v>
      </c>
      <c r="B9874" s="60" t="n">
        <v>59</v>
      </c>
      <c r="C9874" s="7" t="n">
        <v>7</v>
      </c>
      <c r="D9874" s="7" t="n">
        <v>8</v>
      </c>
      <c r="E9874" s="7" t="n">
        <v>0.150000005960464</v>
      </c>
      <c r="F9874" s="7" t="n">
        <v>0</v>
      </c>
    </row>
    <row r="9875" spans="1:8">
      <c r="A9875" t="s">
        <v>4</v>
      </c>
      <c r="B9875" s="4" t="s">
        <v>5</v>
      </c>
      <c r="C9875" s="4" t="s">
        <v>10</v>
      </c>
      <c r="D9875" s="4" t="s">
        <v>13</v>
      </c>
      <c r="E9875" s="4" t="s">
        <v>22</v>
      </c>
      <c r="F9875" s="4" t="s">
        <v>10</v>
      </c>
    </row>
    <row r="9876" spans="1:8">
      <c r="A9876" t="n">
        <v>83806</v>
      </c>
      <c r="B9876" s="60" t="n">
        <v>59</v>
      </c>
      <c r="C9876" s="7" t="n">
        <v>8</v>
      </c>
      <c r="D9876" s="7" t="n">
        <v>8</v>
      </c>
      <c r="E9876" s="7" t="n">
        <v>0.150000005960464</v>
      </c>
      <c r="F9876" s="7" t="n">
        <v>0</v>
      </c>
    </row>
    <row r="9877" spans="1:8">
      <c r="A9877" t="s">
        <v>4</v>
      </c>
      <c r="B9877" s="4" t="s">
        <v>5</v>
      </c>
      <c r="C9877" s="4" t="s">
        <v>10</v>
      </c>
      <c r="D9877" s="4" t="s">
        <v>13</v>
      </c>
      <c r="E9877" s="4" t="s">
        <v>22</v>
      </c>
      <c r="F9877" s="4" t="s">
        <v>10</v>
      </c>
    </row>
    <row r="9878" spans="1:8">
      <c r="A9878" t="n">
        <v>83816</v>
      </c>
      <c r="B9878" s="60" t="n">
        <v>59</v>
      </c>
      <c r="C9878" s="7" t="n">
        <v>9</v>
      </c>
      <c r="D9878" s="7" t="n">
        <v>8</v>
      </c>
      <c r="E9878" s="7" t="n">
        <v>0.150000005960464</v>
      </c>
      <c r="F9878" s="7" t="n">
        <v>0</v>
      </c>
    </row>
    <row r="9879" spans="1:8">
      <c r="A9879" t="s">
        <v>4</v>
      </c>
      <c r="B9879" s="4" t="s">
        <v>5</v>
      </c>
      <c r="C9879" s="4" t="s">
        <v>10</v>
      </c>
      <c r="D9879" s="4" t="s">
        <v>13</v>
      </c>
      <c r="E9879" s="4" t="s">
        <v>22</v>
      </c>
      <c r="F9879" s="4" t="s">
        <v>10</v>
      </c>
    </row>
    <row r="9880" spans="1:8">
      <c r="A9880" t="n">
        <v>83826</v>
      </c>
      <c r="B9880" s="60" t="n">
        <v>59</v>
      </c>
      <c r="C9880" s="7" t="n">
        <v>16</v>
      </c>
      <c r="D9880" s="7" t="n">
        <v>8</v>
      </c>
      <c r="E9880" s="7" t="n">
        <v>0.150000005960464</v>
      </c>
      <c r="F9880" s="7" t="n">
        <v>0</v>
      </c>
    </row>
    <row r="9881" spans="1:8">
      <c r="A9881" t="s">
        <v>4</v>
      </c>
      <c r="B9881" s="4" t="s">
        <v>5</v>
      </c>
      <c r="C9881" s="4" t="s">
        <v>10</v>
      </c>
      <c r="D9881" s="4" t="s">
        <v>13</v>
      </c>
      <c r="E9881" s="4" t="s">
        <v>22</v>
      </c>
      <c r="F9881" s="4" t="s">
        <v>10</v>
      </c>
    </row>
    <row r="9882" spans="1:8">
      <c r="A9882" t="n">
        <v>83836</v>
      </c>
      <c r="B9882" s="60" t="n">
        <v>59</v>
      </c>
      <c r="C9882" s="7" t="n">
        <v>15</v>
      </c>
      <c r="D9882" s="7" t="n">
        <v>8</v>
      </c>
      <c r="E9882" s="7" t="n">
        <v>0.150000005960464</v>
      </c>
      <c r="F9882" s="7" t="n">
        <v>0</v>
      </c>
    </row>
    <row r="9883" spans="1:8">
      <c r="A9883" t="s">
        <v>4</v>
      </c>
      <c r="B9883" s="4" t="s">
        <v>5</v>
      </c>
      <c r="C9883" s="4" t="s">
        <v>10</v>
      </c>
      <c r="D9883" s="4" t="s">
        <v>13</v>
      </c>
      <c r="E9883" s="4" t="s">
        <v>22</v>
      </c>
      <c r="F9883" s="4" t="s">
        <v>10</v>
      </c>
    </row>
    <row r="9884" spans="1:8">
      <c r="A9884" t="n">
        <v>83846</v>
      </c>
      <c r="B9884" s="60" t="n">
        <v>59</v>
      </c>
      <c r="C9884" s="7" t="n">
        <v>14</v>
      </c>
      <c r="D9884" s="7" t="n">
        <v>8</v>
      </c>
      <c r="E9884" s="7" t="n">
        <v>0.150000005960464</v>
      </c>
      <c r="F9884" s="7" t="n">
        <v>0</v>
      </c>
    </row>
    <row r="9885" spans="1:8">
      <c r="A9885" t="s">
        <v>4</v>
      </c>
      <c r="B9885" s="4" t="s">
        <v>5</v>
      </c>
      <c r="C9885" s="4" t="s">
        <v>10</v>
      </c>
    </row>
    <row r="9886" spans="1:8">
      <c r="A9886" t="n">
        <v>83856</v>
      </c>
      <c r="B9886" s="30" t="n">
        <v>16</v>
      </c>
      <c r="C9886" s="7" t="n">
        <v>1500</v>
      </c>
    </row>
    <row r="9887" spans="1:8">
      <c r="A9887" t="s">
        <v>4</v>
      </c>
      <c r="B9887" s="4" t="s">
        <v>5</v>
      </c>
      <c r="C9887" s="4" t="s">
        <v>10</v>
      </c>
      <c r="D9887" s="4" t="s">
        <v>13</v>
      </c>
      <c r="E9887" s="4" t="s">
        <v>22</v>
      </c>
      <c r="F9887" s="4" t="s">
        <v>10</v>
      </c>
    </row>
    <row r="9888" spans="1:8">
      <c r="A9888" t="n">
        <v>83859</v>
      </c>
      <c r="B9888" s="60" t="n">
        <v>59</v>
      </c>
      <c r="C9888" s="7" t="n">
        <v>0</v>
      </c>
      <c r="D9888" s="7" t="n">
        <v>255</v>
      </c>
      <c r="E9888" s="7" t="n">
        <v>0</v>
      </c>
      <c r="F9888" s="7" t="n">
        <v>0</v>
      </c>
    </row>
    <row r="9889" spans="1:6">
      <c r="A9889" t="s">
        <v>4</v>
      </c>
      <c r="B9889" s="4" t="s">
        <v>5</v>
      </c>
      <c r="C9889" s="4" t="s">
        <v>10</v>
      </c>
      <c r="D9889" s="4" t="s">
        <v>13</v>
      </c>
      <c r="E9889" s="4" t="s">
        <v>22</v>
      </c>
      <c r="F9889" s="4" t="s">
        <v>10</v>
      </c>
    </row>
    <row r="9890" spans="1:6">
      <c r="A9890" t="n">
        <v>83869</v>
      </c>
      <c r="B9890" s="60" t="n">
        <v>59</v>
      </c>
      <c r="C9890" s="7" t="n">
        <v>1</v>
      </c>
      <c r="D9890" s="7" t="n">
        <v>255</v>
      </c>
      <c r="E9890" s="7" t="n">
        <v>0</v>
      </c>
      <c r="F9890" s="7" t="n">
        <v>0</v>
      </c>
    </row>
    <row r="9891" spans="1:6">
      <c r="A9891" t="s">
        <v>4</v>
      </c>
      <c r="B9891" s="4" t="s">
        <v>5</v>
      </c>
      <c r="C9891" s="4" t="s">
        <v>10</v>
      </c>
      <c r="D9891" s="4" t="s">
        <v>13</v>
      </c>
      <c r="E9891" s="4" t="s">
        <v>22</v>
      </c>
      <c r="F9891" s="4" t="s">
        <v>10</v>
      </c>
    </row>
    <row r="9892" spans="1:6">
      <c r="A9892" t="n">
        <v>83879</v>
      </c>
      <c r="B9892" s="60" t="n">
        <v>59</v>
      </c>
      <c r="C9892" s="7" t="n">
        <v>2</v>
      </c>
      <c r="D9892" s="7" t="n">
        <v>255</v>
      </c>
      <c r="E9892" s="7" t="n">
        <v>0</v>
      </c>
      <c r="F9892" s="7" t="n">
        <v>0</v>
      </c>
    </row>
    <row r="9893" spans="1:6">
      <c r="A9893" t="s">
        <v>4</v>
      </c>
      <c r="B9893" s="4" t="s">
        <v>5</v>
      </c>
      <c r="C9893" s="4" t="s">
        <v>10</v>
      </c>
      <c r="D9893" s="4" t="s">
        <v>13</v>
      </c>
      <c r="E9893" s="4" t="s">
        <v>22</v>
      </c>
      <c r="F9893" s="4" t="s">
        <v>10</v>
      </c>
    </row>
    <row r="9894" spans="1:6">
      <c r="A9894" t="n">
        <v>83889</v>
      </c>
      <c r="B9894" s="60" t="n">
        <v>59</v>
      </c>
      <c r="C9894" s="7" t="n">
        <v>4</v>
      </c>
      <c r="D9894" s="7" t="n">
        <v>255</v>
      </c>
      <c r="E9894" s="7" t="n">
        <v>0</v>
      </c>
      <c r="F9894" s="7" t="n">
        <v>0</v>
      </c>
    </row>
    <row r="9895" spans="1:6">
      <c r="A9895" t="s">
        <v>4</v>
      </c>
      <c r="B9895" s="4" t="s">
        <v>5</v>
      </c>
      <c r="C9895" s="4" t="s">
        <v>10</v>
      </c>
      <c r="D9895" s="4" t="s">
        <v>13</v>
      </c>
      <c r="E9895" s="4" t="s">
        <v>22</v>
      </c>
      <c r="F9895" s="4" t="s">
        <v>10</v>
      </c>
    </row>
    <row r="9896" spans="1:6">
      <c r="A9896" t="n">
        <v>83899</v>
      </c>
      <c r="B9896" s="60" t="n">
        <v>59</v>
      </c>
      <c r="C9896" s="7" t="n">
        <v>7</v>
      </c>
      <c r="D9896" s="7" t="n">
        <v>255</v>
      </c>
      <c r="E9896" s="7" t="n">
        <v>0</v>
      </c>
      <c r="F9896" s="7" t="n">
        <v>0</v>
      </c>
    </row>
    <row r="9897" spans="1:6">
      <c r="A9897" t="s">
        <v>4</v>
      </c>
      <c r="B9897" s="4" t="s">
        <v>5</v>
      </c>
      <c r="C9897" s="4" t="s">
        <v>10</v>
      </c>
      <c r="D9897" s="4" t="s">
        <v>13</v>
      </c>
      <c r="E9897" s="4" t="s">
        <v>22</v>
      </c>
      <c r="F9897" s="4" t="s">
        <v>10</v>
      </c>
    </row>
    <row r="9898" spans="1:6">
      <c r="A9898" t="n">
        <v>83909</v>
      </c>
      <c r="B9898" s="60" t="n">
        <v>59</v>
      </c>
      <c r="C9898" s="7" t="n">
        <v>8</v>
      </c>
      <c r="D9898" s="7" t="n">
        <v>255</v>
      </c>
      <c r="E9898" s="7" t="n">
        <v>0</v>
      </c>
      <c r="F9898" s="7" t="n">
        <v>0</v>
      </c>
    </row>
    <row r="9899" spans="1:6">
      <c r="A9899" t="s">
        <v>4</v>
      </c>
      <c r="B9899" s="4" t="s">
        <v>5</v>
      </c>
      <c r="C9899" s="4" t="s">
        <v>10</v>
      </c>
      <c r="D9899" s="4" t="s">
        <v>13</v>
      </c>
      <c r="E9899" s="4" t="s">
        <v>22</v>
      </c>
      <c r="F9899" s="4" t="s">
        <v>10</v>
      </c>
    </row>
    <row r="9900" spans="1:6">
      <c r="A9900" t="n">
        <v>83919</v>
      </c>
      <c r="B9900" s="60" t="n">
        <v>59</v>
      </c>
      <c r="C9900" s="7" t="n">
        <v>9</v>
      </c>
      <c r="D9900" s="7" t="n">
        <v>255</v>
      </c>
      <c r="E9900" s="7" t="n">
        <v>0</v>
      </c>
      <c r="F9900" s="7" t="n">
        <v>0</v>
      </c>
    </row>
    <row r="9901" spans="1:6">
      <c r="A9901" t="s">
        <v>4</v>
      </c>
      <c r="B9901" s="4" t="s">
        <v>5</v>
      </c>
      <c r="C9901" s="4" t="s">
        <v>10</v>
      </c>
      <c r="D9901" s="4" t="s">
        <v>13</v>
      </c>
      <c r="E9901" s="4" t="s">
        <v>22</v>
      </c>
      <c r="F9901" s="4" t="s">
        <v>10</v>
      </c>
    </row>
    <row r="9902" spans="1:6">
      <c r="A9902" t="n">
        <v>83929</v>
      </c>
      <c r="B9902" s="60" t="n">
        <v>59</v>
      </c>
      <c r="C9902" s="7" t="n">
        <v>16</v>
      </c>
      <c r="D9902" s="7" t="n">
        <v>255</v>
      </c>
      <c r="E9902" s="7" t="n">
        <v>0</v>
      </c>
      <c r="F9902" s="7" t="n">
        <v>0</v>
      </c>
    </row>
    <row r="9903" spans="1:6">
      <c r="A9903" t="s">
        <v>4</v>
      </c>
      <c r="B9903" s="4" t="s">
        <v>5</v>
      </c>
      <c r="C9903" s="4" t="s">
        <v>10</v>
      </c>
      <c r="D9903" s="4" t="s">
        <v>13</v>
      </c>
      <c r="E9903" s="4" t="s">
        <v>22</v>
      </c>
      <c r="F9903" s="4" t="s">
        <v>10</v>
      </c>
    </row>
    <row r="9904" spans="1:6">
      <c r="A9904" t="n">
        <v>83939</v>
      </c>
      <c r="B9904" s="60" t="n">
        <v>59</v>
      </c>
      <c r="C9904" s="7" t="n">
        <v>15</v>
      </c>
      <c r="D9904" s="7" t="n">
        <v>255</v>
      </c>
      <c r="E9904" s="7" t="n">
        <v>0</v>
      </c>
      <c r="F9904" s="7" t="n">
        <v>0</v>
      </c>
    </row>
    <row r="9905" spans="1:6">
      <c r="A9905" t="s">
        <v>4</v>
      </c>
      <c r="B9905" s="4" t="s">
        <v>5</v>
      </c>
      <c r="C9905" s="4" t="s">
        <v>10</v>
      </c>
      <c r="D9905" s="4" t="s">
        <v>13</v>
      </c>
      <c r="E9905" s="4" t="s">
        <v>22</v>
      </c>
      <c r="F9905" s="4" t="s">
        <v>10</v>
      </c>
    </row>
    <row r="9906" spans="1:6">
      <c r="A9906" t="n">
        <v>83949</v>
      </c>
      <c r="B9906" s="60" t="n">
        <v>59</v>
      </c>
      <c r="C9906" s="7" t="n">
        <v>16</v>
      </c>
      <c r="D9906" s="7" t="n">
        <v>255</v>
      </c>
      <c r="E9906" s="7" t="n">
        <v>0</v>
      </c>
      <c r="F9906" s="7" t="n">
        <v>0</v>
      </c>
    </row>
    <row r="9907" spans="1:6">
      <c r="A9907" t="s">
        <v>4</v>
      </c>
      <c r="B9907" s="4" t="s">
        <v>5</v>
      </c>
      <c r="C9907" s="4" t="s">
        <v>10</v>
      </c>
      <c r="D9907" s="4" t="s">
        <v>13</v>
      </c>
      <c r="E9907" s="4" t="s">
        <v>22</v>
      </c>
      <c r="F9907" s="4" t="s">
        <v>10</v>
      </c>
    </row>
    <row r="9908" spans="1:6">
      <c r="A9908" t="n">
        <v>83959</v>
      </c>
      <c r="B9908" s="60" t="n">
        <v>59</v>
      </c>
      <c r="C9908" s="7" t="n">
        <v>14</v>
      </c>
      <c r="D9908" s="7" t="n">
        <v>255</v>
      </c>
      <c r="E9908" s="7" t="n">
        <v>0</v>
      </c>
      <c r="F9908" s="7" t="n">
        <v>0</v>
      </c>
    </row>
    <row r="9909" spans="1:6">
      <c r="A9909" t="s">
        <v>4</v>
      </c>
      <c r="B9909" s="4" t="s">
        <v>5</v>
      </c>
      <c r="C9909" s="4" t="s">
        <v>10</v>
      </c>
    </row>
    <row r="9910" spans="1:6">
      <c r="A9910" t="n">
        <v>83969</v>
      </c>
      <c r="B9910" s="30" t="n">
        <v>16</v>
      </c>
      <c r="C9910" s="7" t="n">
        <v>500</v>
      </c>
    </row>
    <row r="9911" spans="1:6">
      <c r="A9911" t="s">
        <v>4</v>
      </c>
      <c r="B9911" s="4" t="s">
        <v>5</v>
      </c>
      <c r="C9911" s="4" t="s">
        <v>13</v>
      </c>
      <c r="D9911" s="4" t="s">
        <v>10</v>
      </c>
      <c r="E9911" s="4" t="s">
        <v>22</v>
      </c>
    </row>
    <row r="9912" spans="1:6">
      <c r="A9912" t="n">
        <v>83972</v>
      </c>
      <c r="B9912" s="34" t="n">
        <v>58</v>
      </c>
      <c r="C9912" s="7" t="n">
        <v>101</v>
      </c>
      <c r="D9912" s="7" t="n">
        <v>300</v>
      </c>
      <c r="E9912" s="7" t="n">
        <v>1</v>
      </c>
    </row>
    <row r="9913" spans="1:6">
      <c r="A9913" t="s">
        <v>4</v>
      </c>
      <c r="B9913" s="4" t="s">
        <v>5</v>
      </c>
      <c r="C9913" s="4" t="s">
        <v>13</v>
      </c>
      <c r="D9913" s="4" t="s">
        <v>10</v>
      </c>
    </row>
    <row r="9914" spans="1:6">
      <c r="A9914" t="n">
        <v>83980</v>
      </c>
      <c r="B9914" s="34" t="n">
        <v>58</v>
      </c>
      <c r="C9914" s="7" t="n">
        <v>254</v>
      </c>
      <c r="D9914" s="7" t="n">
        <v>0</v>
      </c>
    </row>
    <row r="9915" spans="1:6">
      <c r="A9915" t="s">
        <v>4</v>
      </c>
      <c r="B9915" s="4" t="s">
        <v>5</v>
      </c>
      <c r="C9915" s="4" t="s">
        <v>13</v>
      </c>
      <c r="D9915" s="4" t="s">
        <v>13</v>
      </c>
      <c r="E9915" s="4" t="s">
        <v>22</v>
      </c>
      <c r="F9915" s="4" t="s">
        <v>22</v>
      </c>
      <c r="G9915" s="4" t="s">
        <v>22</v>
      </c>
      <c r="H9915" s="4" t="s">
        <v>10</v>
      </c>
    </row>
    <row r="9916" spans="1:6">
      <c r="A9916" t="n">
        <v>83984</v>
      </c>
      <c r="B9916" s="32" t="n">
        <v>45</v>
      </c>
      <c r="C9916" s="7" t="n">
        <v>2</v>
      </c>
      <c r="D9916" s="7" t="n">
        <v>3</v>
      </c>
      <c r="E9916" s="7" t="n">
        <v>88.9000015258789</v>
      </c>
      <c r="F9916" s="7" t="n">
        <v>37.8499984741211</v>
      </c>
      <c r="G9916" s="7" t="n">
        <v>-234.850006103516</v>
      </c>
      <c r="H9916" s="7" t="n">
        <v>0</v>
      </c>
    </row>
    <row r="9917" spans="1:6">
      <c r="A9917" t="s">
        <v>4</v>
      </c>
      <c r="B9917" s="4" t="s">
        <v>5</v>
      </c>
      <c r="C9917" s="4" t="s">
        <v>13</v>
      </c>
      <c r="D9917" s="4" t="s">
        <v>13</v>
      </c>
      <c r="E9917" s="4" t="s">
        <v>22</v>
      </c>
      <c r="F9917" s="4" t="s">
        <v>22</v>
      </c>
      <c r="G9917" s="4" t="s">
        <v>22</v>
      </c>
      <c r="H9917" s="4" t="s">
        <v>10</v>
      </c>
      <c r="I9917" s="4" t="s">
        <v>13</v>
      </c>
    </row>
    <row r="9918" spans="1:6">
      <c r="A9918" t="n">
        <v>84001</v>
      </c>
      <c r="B9918" s="32" t="n">
        <v>45</v>
      </c>
      <c r="C9918" s="7" t="n">
        <v>4</v>
      </c>
      <c r="D9918" s="7" t="n">
        <v>3</v>
      </c>
      <c r="E9918" s="7" t="n">
        <v>343</v>
      </c>
      <c r="F9918" s="7" t="n">
        <v>331</v>
      </c>
      <c r="G9918" s="7" t="n">
        <v>0</v>
      </c>
      <c r="H9918" s="7" t="n">
        <v>0</v>
      </c>
      <c r="I9918" s="7" t="n">
        <v>0</v>
      </c>
    </row>
    <row r="9919" spans="1:6">
      <c r="A9919" t="s">
        <v>4</v>
      </c>
      <c r="B9919" s="4" t="s">
        <v>5</v>
      </c>
      <c r="C9919" s="4" t="s">
        <v>13</v>
      </c>
      <c r="D9919" s="4" t="s">
        <v>13</v>
      </c>
      <c r="E9919" s="4" t="s">
        <v>22</v>
      </c>
      <c r="F9919" s="4" t="s">
        <v>10</v>
      </c>
    </row>
    <row r="9920" spans="1:6">
      <c r="A9920" t="n">
        <v>84019</v>
      </c>
      <c r="B9920" s="32" t="n">
        <v>45</v>
      </c>
      <c r="C9920" s="7" t="n">
        <v>5</v>
      </c>
      <c r="D9920" s="7" t="n">
        <v>3</v>
      </c>
      <c r="E9920" s="7" t="n">
        <v>2.5</v>
      </c>
      <c r="F9920" s="7" t="n">
        <v>0</v>
      </c>
    </row>
    <row r="9921" spans="1:9">
      <c r="A9921" t="s">
        <v>4</v>
      </c>
      <c r="B9921" s="4" t="s">
        <v>5</v>
      </c>
      <c r="C9921" s="4" t="s">
        <v>13</v>
      </c>
      <c r="D9921" s="4" t="s">
        <v>13</v>
      </c>
      <c r="E9921" s="4" t="s">
        <v>22</v>
      </c>
      <c r="F9921" s="4" t="s">
        <v>10</v>
      </c>
    </row>
    <row r="9922" spans="1:9">
      <c r="A9922" t="n">
        <v>84028</v>
      </c>
      <c r="B9922" s="32" t="n">
        <v>45</v>
      </c>
      <c r="C9922" s="7" t="n">
        <v>11</v>
      </c>
      <c r="D9922" s="7" t="n">
        <v>3</v>
      </c>
      <c r="E9922" s="7" t="n">
        <v>35.4000015258789</v>
      </c>
      <c r="F9922" s="7" t="n">
        <v>0</v>
      </c>
    </row>
    <row r="9923" spans="1:9">
      <c r="A9923" t="s">
        <v>4</v>
      </c>
      <c r="B9923" s="4" t="s">
        <v>5</v>
      </c>
      <c r="C9923" s="4" t="s">
        <v>13</v>
      </c>
      <c r="D9923" s="4" t="s">
        <v>10</v>
      </c>
    </row>
    <row r="9924" spans="1:9">
      <c r="A9924" t="n">
        <v>84037</v>
      </c>
      <c r="B9924" s="34" t="n">
        <v>58</v>
      </c>
      <c r="C9924" s="7" t="n">
        <v>255</v>
      </c>
      <c r="D9924" s="7" t="n">
        <v>0</v>
      </c>
    </row>
    <row r="9925" spans="1:9">
      <c r="A9925" t="s">
        <v>4</v>
      </c>
      <c r="B9925" s="4" t="s">
        <v>5</v>
      </c>
      <c r="C9925" s="4" t="s">
        <v>13</v>
      </c>
      <c r="D9925" s="4" t="s">
        <v>10</v>
      </c>
      <c r="E9925" s="4" t="s">
        <v>6</v>
      </c>
    </row>
    <row r="9926" spans="1:9">
      <c r="A9926" t="n">
        <v>84041</v>
      </c>
      <c r="B9926" s="36" t="n">
        <v>51</v>
      </c>
      <c r="C9926" s="7" t="n">
        <v>4</v>
      </c>
      <c r="D9926" s="7" t="n">
        <v>7033</v>
      </c>
      <c r="E9926" s="7" t="s">
        <v>61</v>
      </c>
    </row>
    <row r="9927" spans="1:9">
      <c r="A9927" t="s">
        <v>4</v>
      </c>
      <c r="B9927" s="4" t="s">
        <v>5</v>
      </c>
      <c r="C9927" s="4" t="s">
        <v>10</v>
      </c>
    </row>
    <row r="9928" spans="1:9">
      <c r="A9928" t="n">
        <v>84054</v>
      </c>
      <c r="B9928" s="30" t="n">
        <v>16</v>
      </c>
      <c r="C9928" s="7" t="n">
        <v>0</v>
      </c>
    </row>
    <row r="9929" spans="1:9">
      <c r="A9929" t="s">
        <v>4</v>
      </c>
      <c r="B9929" s="4" t="s">
        <v>5</v>
      </c>
      <c r="C9929" s="4" t="s">
        <v>10</v>
      </c>
      <c r="D9929" s="4" t="s">
        <v>37</v>
      </c>
      <c r="E9929" s="4" t="s">
        <v>13</v>
      </c>
      <c r="F9929" s="4" t="s">
        <v>13</v>
      </c>
    </row>
    <row r="9930" spans="1:9">
      <c r="A9930" t="n">
        <v>84057</v>
      </c>
      <c r="B9930" s="37" t="n">
        <v>26</v>
      </c>
      <c r="C9930" s="7" t="n">
        <v>7033</v>
      </c>
      <c r="D9930" s="7" t="s">
        <v>718</v>
      </c>
      <c r="E9930" s="7" t="n">
        <v>2</v>
      </c>
      <c r="F9930" s="7" t="n">
        <v>0</v>
      </c>
    </row>
    <row r="9931" spans="1:9">
      <c r="A9931" t="s">
        <v>4</v>
      </c>
      <c r="B9931" s="4" t="s">
        <v>5</v>
      </c>
    </row>
    <row r="9932" spans="1:9">
      <c r="A9932" t="n">
        <v>84172</v>
      </c>
      <c r="B9932" s="28" t="n">
        <v>28</v>
      </c>
    </row>
    <row r="9933" spans="1:9">
      <c r="A9933" t="s">
        <v>4</v>
      </c>
      <c r="B9933" s="4" t="s">
        <v>5</v>
      </c>
      <c r="C9933" s="4" t="s">
        <v>13</v>
      </c>
      <c r="D9933" s="4" t="s">
        <v>10</v>
      </c>
      <c r="E9933" s="4" t="s">
        <v>6</v>
      </c>
    </row>
    <row r="9934" spans="1:9">
      <c r="A9934" t="n">
        <v>84173</v>
      </c>
      <c r="B9934" s="36" t="n">
        <v>51</v>
      </c>
      <c r="C9934" s="7" t="n">
        <v>4</v>
      </c>
      <c r="D9934" s="7" t="n">
        <v>0</v>
      </c>
      <c r="E9934" s="7" t="s">
        <v>108</v>
      </c>
    </row>
    <row r="9935" spans="1:9">
      <c r="A9935" t="s">
        <v>4</v>
      </c>
      <c r="B9935" s="4" t="s">
        <v>5</v>
      </c>
      <c r="C9935" s="4" t="s">
        <v>10</v>
      </c>
    </row>
    <row r="9936" spans="1:9">
      <c r="A9936" t="n">
        <v>84187</v>
      </c>
      <c r="B9936" s="30" t="n">
        <v>16</v>
      </c>
      <c r="C9936" s="7" t="n">
        <v>0</v>
      </c>
    </row>
    <row r="9937" spans="1:6">
      <c r="A9937" t="s">
        <v>4</v>
      </c>
      <c r="B9937" s="4" t="s">
        <v>5</v>
      </c>
      <c r="C9937" s="4" t="s">
        <v>10</v>
      </c>
      <c r="D9937" s="4" t="s">
        <v>37</v>
      </c>
      <c r="E9937" s="4" t="s">
        <v>13</v>
      </c>
      <c r="F9937" s="4" t="s">
        <v>13</v>
      </c>
    </row>
    <row r="9938" spans="1:6">
      <c r="A9938" t="n">
        <v>84190</v>
      </c>
      <c r="B9938" s="37" t="n">
        <v>26</v>
      </c>
      <c r="C9938" s="7" t="n">
        <v>0</v>
      </c>
      <c r="D9938" s="7" t="s">
        <v>719</v>
      </c>
      <c r="E9938" s="7" t="n">
        <v>2</v>
      </c>
      <c r="F9938" s="7" t="n">
        <v>0</v>
      </c>
    </row>
    <row r="9939" spans="1:6">
      <c r="A9939" t="s">
        <v>4</v>
      </c>
      <c r="B9939" s="4" t="s">
        <v>5</v>
      </c>
    </row>
    <row r="9940" spans="1:6">
      <c r="A9940" t="n">
        <v>84209</v>
      </c>
      <c r="B9940" s="28" t="n">
        <v>28</v>
      </c>
    </row>
    <row r="9941" spans="1:6">
      <c r="A9941" t="s">
        <v>4</v>
      </c>
      <c r="B9941" s="4" t="s">
        <v>5</v>
      </c>
      <c r="C9941" s="4" t="s">
        <v>13</v>
      </c>
      <c r="D9941" s="4" t="s">
        <v>10</v>
      </c>
      <c r="E9941" s="4" t="s">
        <v>10</v>
      </c>
      <c r="F9941" s="4" t="s">
        <v>13</v>
      </c>
    </row>
    <row r="9942" spans="1:6">
      <c r="A9942" t="n">
        <v>84210</v>
      </c>
      <c r="B9942" s="26" t="n">
        <v>25</v>
      </c>
      <c r="C9942" s="7" t="n">
        <v>1</v>
      </c>
      <c r="D9942" s="7" t="n">
        <v>60</v>
      </c>
      <c r="E9942" s="7" t="n">
        <v>640</v>
      </c>
      <c r="F9942" s="7" t="n">
        <v>1</v>
      </c>
    </row>
    <row r="9943" spans="1:6">
      <c r="A9943" t="s">
        <v>4</v>
      </c>
      <c r="B9943" s="4" t="s">
        <v>5</v>
      </c>
      <c r="C9943" s="4" t="s">
        <v>13</v>
      </c>
      <c r="D9943" s="4" t="s">
        <v>10</v>
      </c>
      <c r="E9943" s="4" t="s">
        <v>6</v>
      </c>
    </row>
    <row r="9944" spans="1:6">
      <c r="A9944" t="n">
        <v>84217</v>
      </c>
      <c r="B9944" s="36" t="n">
        <v>51</v>
      </c>
      <c r="C9944" s="7" t="n">
        <v>4</v>
      </c>
      <c r="D9944" s="7" t="n">
        <v>7032</v>
      </c>
      <c r="E9944" s="7" t="s">
        <v>347</v>
      </c>
    </row>
    <row r="9945" spans="1:6">
      <c r="A9945" t="s">
        <v>4</v>
      </c>
      <c r="B9945" s="4" t="s">
        <v>5</v>
      </c>
      <c r="C9945" s="4" t="s">
        <v>10</v>
      </c>
    </row>
    <row r="9946" spans="1:6">
      <c r="A9946" t="n">
        <v>84231</v>
      </c>
      <c r="B9946" s="30" t="n">
        <v>16</v>
      </c>
      <c r="C9946" s="7" t="n">
        <v>0</v>
      </c>
    </row>
    <row r="9947" spans="1:6">
      <c r="A9947" t="s">
        <v>4</v>
      </c>
      <c r="B9947" s="4" t="s">
        <v>5</v>
      </c>
      <c r="C9947" s="4" t="s">
        <v>10</v>
      </c>
      <c r="D9947" s="4" t="s">
        <v>37</v>
      </c>
      <c r="E9947" s="4" t="s">
        <v>13</v>
      </c>
      <c r="F9947" s="4" t="s">
        <v>13</v>
      </c>
    </row>
    <row r="9948" spans="1:6">
      <c r="A9948" t="n">
        <v>84234</v>
      </c>
      <c r="B9948" s="37" t="n">
        <v>26</v>
      </c>
      <c r="C9948" s="7" t="n">
        <v>7032</v>
      </c>
      <c r="D9948" s="7" t="s">
        <v>720</v>
      </c>
      <c r="E9948" s="7" t="n">
        <v>2</v>
      </c>
      <c r="F9948" s="7" t="n">
        <v>0</v>
      </c>
    </row>
    <row r="9949" spans="1:6">
      <c r="A9949" t="s">
        <v>4</v>
      </c>
      <c r="B9949" s="4" t="s">
        <v>5</v>
      </c>
    </row>
    <row r="9950" spans="1:6">
      <c r="A9950" t="n">
        <v>84351</v>
      </c>
      <c r="B9950" s="28" t="n">
        <v>28</v>
      </c>
    </row>
    <row r="9951" spans="1:6">
      <c r="A9951" t="s">
        <v>4</v>
      </c>
      <c r="B9951" s="4" t="s">
        <v>5</v>
      </c>
      <c r="C9951" s="4" t="s">
        <v>13</v>
      </c>
      <c r="D9951" s="4" t="s">
        <v>10</v>
      </c>
      <c r="E9951" s="4" t="s">
        <v>10</v>
      </c>
      <c r="F9951" s="4" t="s">
        <v>13</v>
      </c>
    </row>
    <row r="9952" spans="1:6">
      <c r="A9952" t="n">
        <v>84352</v>
      </c>
      <c r="B9952" s="26" t="n">
        <v>25</v>
      </c>
      <c r="C9952" s="7" t="n">
        <v>1</v>
      </c>
      <c r="D9952" s="7" t="n">
        <v>60</v>
      </c>
      <c r="E9952" s="7" t="n">
        <v>640</v>
      </c>
      <c r="F9952" s="7" t="n">
        <v>2</v>
      </c>
    </row>
    <row r="9953" spans="1:6">
      <c r="A9953" t="s">
        <v>4</v>
      </c>
      <c r="B9953" s="4" t="s">
        <v>5</v>
      </c>
      <c r="C9953" s="4" t="s">
        <v>13</v>
      </c>
      <c r="D9953" s="4" t="s">
        <v>10</v>
      </c>
      <c r="E9953" s="4" t="s">
        <v>6</v>
      </c>
    </row>
    <row r="9954" spans="1:6">
      <c r="A9954" t="n">
        <v>84359</v>
      </c>
      <c r="B9954" s="36" t="n">
        <v>51</v>
      </c>
      <c r="C9954" s="7" t="n">
        <v>4</v>
      </c>
      <c r="D9954" s="7" t="n">
        <v>1</v>
      </c>
      <c r="E9954" s="7" t="s">
        <v>108</v>
      </c>
    </row>
    <row r="9955" spans="1:6">
      <c r="A9955" t="s">
        <v>4</v>
      </c>
      <c r="B9955" s="4" t="s">
        <v>5</v>
      </c>
      <c r="C9955" s="4" t="s">
        <v>10</v>
      </c>
    </row>
    <row r="9956" spans="1:6">
      <c r="A9956" t="n">
        <v>84373</v>
      </c>
      <c r="B9956" s="30" t="n">
        <v>16</v>
      </c>
      <c r="C9956" s="7" t="n">
        <v>0</v>
      </c>
    </row>
    <row r="9957" spans="1:6">
      <c r="A9957" t="s">
        <v>4</v>
      </c>
      <c r="B9957" s="4" t="s">
        <v>5</v>
      </c>
      <c r="C9957" s="4" t="s">
        <v>10</v>
      </c>
      <c r="D9957" s="4" t="s">
        <v>37</v>
      </c>
      <c r="E9957" s="4" t="s">
        <v>13</v>
      </c>
      <c r="F9957" s="4" t="s">
        <v>13</v>
      </c>
    </row>
    <row r="9958" spans="1:6">
      <c r="A9958" t="n">
        <v>84376</v>
      </c>
      <c r="B9958" s="37" t="n">
        <v>26</v>
      </c>
      <c r="C9958" s="7" t="n">
        <v>1</v>
      </c>
      <c r="D9958" s="7" t="s">
        <v>721</v>
      </c>
      <c r="E9958" s="7" t="n">
        <v>2</v>
      </c>
      <c r="F9958" s="7" t="n">
        <v>0</v>
      </c>
    </row>
    <row r="9959" spans="1:6">
      <c r="A9959" t="s">
        <v>4</v>
      </c>
      <c r="B9959" s="4" t="s">
        <v>5</v>
      </c>
    </row>
    <row r="9960" spans="1:6">
      <c r="A9960" t="n">
        <v>84434</v>
      </c>
      <c r="B9960" s="28" t="n">
        <v>28</v>
      </c>
    </row>
    <row r="9961" spans="1:6">
      <c r="A9961" t="s">
        <v>4</v>
      </c>
      <c r="B9961" s="4" t="s">
        <v>5</v>
      </c>
      <c r="C9961" s="4" t="s">
        <v>13</v>
      </c>
      <c r="D9961" s="4" t="s">
        <v>10</v>
      </c>
      <c r="E9961" s="4" t="s">
        <v>10</v>
      </c>
      <c r="F9961" s="4" t="s">
        <v>13</v>
      </c>
    </row>
    <row r="9962" spans="1:6">
      <c r="A9962" t="n">
        <v>84435</v>
      </c>
      <c r="B9962" s="26" t="n">
        <v>25</v>
      </c>
      <c r="C9962" s="7" t="n">
        <v>1</v>
      </c>
      <c r="D9962" s="7" t="n">
        <v>65535</v>
      </c>
      <c r="E9962" s="7" t="n">
        <v>65535</v>
      </c>
      <c r="F9962" s="7" t="n">
        <v>0</v>
      </c>
    </row>
    <row r="9963" spans="1:6">
      <c r="A9963" t="s">
        <v>4</v>
      </c>
      <c r="B9963" s="4" t="s">
        <v>5</v>
      </c>
      <c r="C9963" s="4" t="s">
        <v>10</v>
      </c>
      <c r="D9963" s="4" t="s">
        <v>13</v>
      </c>
    </row>
    <row r="9964" spans="1:6">
      <c r="A9964" t="n">
        <v>84442</v>
      </c>
      <c r="B9964" s="39" t="n">
        <v>89</v>
      </c>
      <c r="C9964" s="7" t="n">
        <v>65533</v>
      </c>
      <c r="D9964" s="7" t="n">
        <v>1</v>
      </c>
    </row>
    <row r="9965" spans="1:6">
      <c r="A9965" t="s">
        <v>4</v>
      </c>
      <c r="B9965" s="4" t="s">
        <v>5</v>
      </c>
      <c r="C9965" s="4" t="s">
        <v>13</v>
      </c>
      <c r="D9965" s="4" t="s">
        <v>10</v>
      </c>
      <c r="E9965" s="4" t="s">
        <v>22</v>
      </c>
    </row>
    <row r="9966" spans="1:6">
      <c r="A9966" t="n">
        <v>84446</v>
      </c>
      <c r="B9966" s="34" t="n">
        <v>58</v>
      </c>
      <c r="C9966" s="7" t="n">
        <v>101</v>
      </c>
      <c r="D9966" s="7" t="n">
        <v>300</v>
      </c>
      <c r="E9966" s="7" t="n">
        <v>1</v>
      </c>
    </row>
    <row r="9967" spans="1:6">
      <c r="A9967" t="s">
        <v>4</v>
      </c>
      <c r="B9967" s="4" t="s">
        <v>5</v>
      </c>
      <c r="C9967" s="4" t="s">
        <v>13</v>
      </c>
      <c r="D9967" s="4" t="s">
        <v>10</v>
      </c>
    </row>
    <row r="9968" spans="1:6">
      <c r="A9968" t="n">
        <v>84454</v>
      </c>
      <c r="B9968" s="34" t="n">
        <v>58</v>
      </c>
      <c r="C9968" s="7" t="n">
        <v>254</v>
      </c>
      <c r="D9968" s="7" t="n">
        <v>0</v>
      </c>
    </row>
    <row r="9969" spans="1:6">
      <c r="A9969" t="s">
        <v>4</v>
      </c>
      <c r="B9969" s="4" t="s">
        <v>5</v>
      </c>
      <c r="C9969" s="4" t="s">
        <v>13</v>
      </c>
      <c r="D9969" s="4" t="s">
        <v>13</v>
      </c>
      <c r="E9969" s="4" t="s">
        <v>22</v>
      </c>
      <c r="F9969" s="4" t="s">
        <v>22</v>
      </c>
      <c r="G9969" s="4" t="s">
        <v>22</v>
      </c>
      <c r="H9969" s="4" t="s">
        <v>10</v>
      </c>
    </row>
    <row r="9970" spans="1:6">
      <c r="A9970" t="n">
        <v>84458</v>
      </c>
      <c r="B9970" s="32" t="n">
        <v>45</v>
      </c>
      <c r="C9970" s="7" t="n">
        <v>2</v>
      </c>
      <c r="D9970" s="7" t="n">
        <v>3</v>
      </c>
      <c r="E9970" s="7" t="n">
        <v>88.8899993896484</v>
      </c>
      <c r="F9970" s="7" t="n">
        <v>37.4199981689453</v>
      </c>
      <c r="G9970" s="7" t="n">
        <v>-233.360000610352</v>
      </c>
      <c r="H9970" s="7" t="n">
        <v>0</v>
      </c>
    </row>
    <row r="9971" spans="1:6">
      <c r="A9971" t="s">
        <v>4</v>
      </c>
      <c r="B9971" s="4" t="s">
        <v>5</v>
      </c>
      <c r="C9971" s="4" t="s">
        <v>13</v>
      </c>
      <c r="D9971" s="4" t="s">
        <v>13</v>
      </c>
      <c r="E9971" s="4" t="s">
        <v>22</v>
      </c>
      <c r="F9971" s="4" t="s">
        <v>22</v>
      </c>
      <c r="G9971" s="4" t="s">
        <v>22</v>
      </c>
      <c r="H9971" s="4" t="s">
        <v>10</v>
      </c>
      <c r="I9971" s="4" t="s">
        <v>13</v>
      </c>
    </row>
    <row r="9972" spans="1:6">
      <c r="A9972" t="n">
        <v>84475</v>
      </c>
      <c r="B9972" s="32" t="n">
        <v>45</v>
      </c>
      <c r="C9972" s="7" t="n">
        <v>4</v>
      </c>
      <c r="D9972" s="7" t="n">
        <v>3</v>
      </c>
      <c r="E9972" s="7" t="n">
        <v>11</v>
      </c>
      <c r="F9972" s="7" t="n">
        <v>201.210006713867</v>
      </c>
      <c r="G9972" s="7" t="n">
        <v>0</v>
      </c>
      <c r="H9972" s="7" t="n">
        <v>0</v>
      </c>
      <c r="I9972" s="7" t="n">
        <v>0</v>
      </c>
    </row>
    <row r="9973" spans="1:6">
      <c r="A9973" t="s">
        <v>4</v>
      </c>
      <c r="B9973" s="4" t="s">
        <v>5</v>
      </c>
      <c r="C9973" s="4" t="s">
        <v>13</v>
      </c>
      <c r="D9973" s="4" t="s">
        <v>13</v>
      </c>
      <c r="E9973" s="4" t="s">
        <v>22</v>
      </c>
      <c r="F9973" s="4" t="s">
        <v>10</v>
      </c>
    </row>
    <row r="9974" spans="1:6">
      <c r="A9974" t="n">
        <v>84493</v>
      </c>
      <c r="B9974" s="32" t="n">
        <v>45</v>
      </c>
      <c r="C9974" s="7" t="n">
        <v>5</v>
      </c>
      <c r="D9974" s="7" t="n">
        <v>3</v>
      </c>
      <c r="E9974" s="7" t="n">
        <v>2.5</v>
      </c>
      <c r="F9974" s="7" t="n">
        <v>0</v>
      </c>
    </row>
    <row r="9975" spans="1:6">
      <c r="A9975" t="s">
        <v>4</v>
      </c>
      <c r="B9975" s="4" t="s">
        <v>5</v>
      </c>
      <c r="C9975" s="4" t="s">
        <v>13</v>
      </c>
      <c r="D9975" s="4" t="s">
        <v>13</v>
      </c>
      <c r="E9975" s="4" t="s">
        <v>22</v>
      </c>
      <c r="F9975" s="4" t="s">
        <v>10</v>
      </c>
    </row>
    <row r="9976" spans="1:6">
      <c r="A9976" t="n">
        <v>84502</v>
      </c>
      <c r="B9976" s="32" t="n">
        <v>45</v>
      </c>
      <c r="C9976" s="7" t="n">
        <v>11</v>
      </c>
      <c r="D9976" s="7" t="n">
        <v>3</v>
      </c>
      <c r="E9976" s="7" t="n">
        <v>34.2999992370605</v>
      </c>
      <c r="F9976" s="7" t="n">
        <v>0</v>
      </c>
    </row>
    <row r="9977" spans="1:6">
      <c r="A9977" t="s">
        <v>4</v>
      </c>
      <c r="B9977" s="4" t="s">
        <v>5</v>
      </c>
      <c r="C9977" s="4" t="s">
        <v>10</v>
      </c>
      <c r="D9977" s="4" t="s">
        <v>22</v>
      </c>
      <c r="E9977" s="4" t="s">
        <v>22</v>
      </c>
      <c r="F9977" s="4" t="s">
        <v>22</v>
      </c>
      <c r="G9977" s="4" t="s">
        <v>22</v>
      </c>
    </row>
    <row r="9978" spans="1:6">
      <c r="A9978" t="n">
        <v>84511</v>
      </c>
      <c r="B9978" s="43" t="n">
        <v>46</v>
      </c>
      <c r="C9978" s="7" t="n">
        <v>9</v>
      </c>
      <c r="D9978" s="7" t="n">
        <v>87.75</v>
      </c>
      <c r="E9978" s="7" t="n">
        <v>36.0499992370605</v>
      </c>
      <c r="F9978" s="7" t="n">
        <v>-232.5</v>
      </c>
      <c r="G9978" s="7" t="n">
        <v>0</v>
      </c>
    </row>
    <row r="9979" spans="1:6">
      <c r="A9979" t="s">
        <v>4</v>
      </c>
      <c r="B9979" s="4" t="s">
        <v>5</v>
      </c>
      <c r="C9979" s="4" t="s">
        <v>10</v>
      </c>
      <c r="D9979" s="4" t="s">
        <v>22</v>
      </c>
      <c r="E9979" s="4" t="s">
        <v>22</v>
      </c>
      <c r="F9979" s="4" t="s">
        <v>22</v>
      </c>
      <c r="G9979" s="4" t="s">
        <v>22</v>
      </c>
    </row>
    <row r="9980" spans="1:6">
      <c r="A9980" t="n">
        <v>84530</v>
      </c>
      <c r="B9980" s="43" t="n">
        <v>46</v>
      </c>
      <c r="C9980" s="7" t="n">
        <v>1</v>
      </c>
      <c r="D9980" s="7" t="n">
        <v>88.4499969482422</v>
      </c>
      <c r="E9980" s="7" t="n">
        <v>36.0499992370605</v>
      </c>
      <c r="F9980" s="7" t="n">
        <v>-233.199996948242</v>
      </c>
      <c r="G9980" s="7" t="n">
        <v>0</v>
      </c>
    </row>
    <row r="9981" spans="1:6">
      <c r="A9981" t="s">
        <v>4</v>
      </c>
      <c r="B9981" s="4" t="s">
        <v>5</v>
      </c>
      <c r="C9981" s="4" t="s">
        <v>10</v>
      </c>
      <c r="D9981" s="4" t="s">
        <v>22</v>
      </c>
      <c r="E9981" s="4" t="s">
        <v>22</v>
      </c>
      <c r="F9981" s="4" t="s">
        <v>22</v>
      </c>
      <c r="G9981" s="4" t="s">
        <v>22</v>
      </c>
    </row>
    <row r="9982" spans="1:6">
      <c r="A9982" t="n">
        <v>84549</v>
      </c>
      <c r="B9982" s="43" t="n">
        <v>46</v>
      </c>
      <c r="C9982" s="7" t="n">
        <v>4</v>
      </c>
      <c r="D9982" s="7" t="n">
        <v>89.6999969482422</v>
      </c>
      <c r="E9982" s="7" t="n">
        <v>36.060001373291</v>
      </c>
      <c r="F9982" s="7" t="n">
        <v>-233.149993896484</v>
      </c>
      <c r="G9982" s="7" t="n">
        <v>0</v>
      </c>
    </row>
    <row r="9983" spans="1:6">
      <c r="A9983" t="s">
        <v>4</v>
      </c>
      <c r="B9983" s="4" t="s">
        <v>5</v>
      </c>
      <c r="C9983" s="4" t="s">
        <v>10</v>
      </c>
      <c r="D9983" s="4" t="s">
        <v>22</v>
      </c>
      <c r="E9983" s="4" t="s">
        <v>22</v>
      </c>
      <c r="F9983" s="4" t="s">
        <v>22</v>
      </c>
      <c r="G9983" s="4" t="s">
        <v>22</v>
      </c>
    </row>
    <row r="9984" spans="1:6">
      <c r="A9984" t="n">
        <v>84568</v>
      </c>
      <c r="B9984" s="43" t="n">
        <v>46</v>
      </c>
      <c r="C9984" s="7" t="n">
        <v>8</v>
      </c>
      <c r="D9984" s="7" t="n">
        <v>90.6999969482422</v>
      </c>
      <c r="E9984" s="7" t="n">
        <v>36.060001373291</v>
      </c>
      <c r="F9984" s="7" t="n">
        <v>-232.949996948242</v>
      </c>
      <c r="G9984" s="7" t="n">
        <v>0</v>
      </c>
    </row>
    <row r="9985" spans="1:9">
      <c r="A9985" t="s">
        <v>4</v>
      </c>
      <c r="B9985" s="4" t="s">
        <v>5</v>
      </c>
      <c r="C9985" s="4" t="s">
        <v>10</v>
      </c>
      <c r="D9985" s="4" t="s">
        <v>10</v>
      </c>
      <c r="E9985" s="4" t="s">
        <v>22</v>
      </c>
      <c r="F9985" s="4" t="s">
        <v>13</v>
      </c>
    </row>
    <row r="9986" spans="1:9">
      <c r="A9986" t="n">
        <v>84587</v>
      </c>
      <c r="B9986" s="62" t="n">
        <v>53</v>
      </c>
      <c r="C9986" s="7" t="n">
        <v>7</v>
      </c>
      <c r="D9986" s="7" t="n">
        <v>0</v>
      </c>
      <c r="E9986" s="7" t="n">
        <v>0</v>
      </c>
      <c r="F9986" s="7" t="n">
        <v>0</v>
      </c>
    </row>
    <row r="9987" spans="1:9">
      <c r="A9987" t="s">
        <v>4</v>
      </c>
      <c r="B9987" s="4" t="s">
        <v>5</v>
      </c>
      <c r="C9987" s="4" t="s">
        <v>10</v>
      </c>
      <c r="D9987" s="4" t="s">
        <v>10</v>
      </c>
      <c r="E9987" s="4" t="s">
        <v>22</v>
      </c>
      <c r="F9987" s="4" t="s">
        <v>13</v>
      </c>
    </row>
    <row r="9988" spans="1:9">
      <c r="A9988" t="n">
        <v>84597</v>
      </c>
      <c r="B9988" s="62" t="n">
        <v>53</v>
      </c>
      <c r="C9988" s="7" t="n">
        <v>2</v>
      </c>
      <c r="D9988" s="7" t="n">
        <v>0</v>
      </c>
      <c r="E9988" s="7" t="n">
        <v>0</v>
      </c>
      <c r="F9988" s="7" t="n">
        <v>0</v>
      </c>
    </row>
    <row r="9989" spans="1:9">
      <c r="A9989" t="s">
        <v>4</v>
      </c>
      <c r="B9989" s="4" t="s">
        <v>5</v>
      </c>
      <c r="C9989" s="4" t="s">
        <v>10</v>
      </c>
      <c r="D9989" s="4" t="s">
        <v>10</v>
      </c>
      <c r="E9989" s="4" t="s">
        <v>22</v>
      </c>
      <c r="F9989" s="4" t="s">
        <v>13</v>
      </c>
    </row>
    <row r="9990" spans="1:9">
      <c r="A9990" t="n">
        <v>84607</v>
      </c>
      <c r="B9990" s="62" t="n">
        <v>53</v>
      </c>
      <c r="C9990" s="7" t="n">
        <v>4</v>
      </c>
      <c r="D9990" s="7" t="n">
        <v>0</v>
      </c>
      <c r="E9990" s="7" t="n">
        <v>0</v>
      </c>
      <c r="F9990" s="7" t="n">
        <v>0</v>
      </c>
    </row>
    <row r="9991" spans="1:9">
      <c r="A9991" t="s">
        <v>4</v>
      </c>
      <c r="B9991" s="4" t="s">
        <v>5</v>
      </c>
      <c r="C9991" s="4" t="s">
        <v>10</v>
      </c>
      <c r="D9991" s="4" t="s">
        <v>10</v>
      </c>
      <c r="E9991" s="4" t="s">
        <v>22</v>
      </c>
      <c r="F9991" s="4" t="s">
        <v>13</v>
      </c>
    </row>
    <row r="9992" spans="1:9">
      <c r="A9992" t="n">
        <v>84617</v>
      </c>
      <c r="B9992" s="62" t="n">
        <v>53</v>
      </c>
      <c r="C9992" s="7" t="n">
        <v>1</v>
      </c>
      <c r="D9992" s="7" t="n">
        <v>0</v>
      </c>
      <c r="E9992" s="7" t="n">
        <v>0</v>
      </c>
      <c r="F9992" s="7" t="n">
        <v>0</v>
      </c>
    </row>
    <row r="9993" spans="1:9">
      <c r="A9993" t="s">
        <v>4</v>
      </c>
      <c r="B9993" s="4" t="s">
        <v>5</v>
      </c>
      <c r="C9993" s="4" t="s">
        <v>10</v>
      </c>
      <c r="D9993" s="4" t="s">
        <v>10</v>
      </c>
      <c r="E9993" s="4" t="s">
        <v>22</v>
      </c>
      <c r="F9993" s="4" t="s">
        <v>13</v>
      </c>
    </row>
    <row r="9994" spans="1:9">
      <c r="A9994" t="n">
        <v>84627</v>
      </c>
      <c r="B9994" s="62" t="n">
        <v>53</v>
      </c>
      <c r="C9994" s="7" t="n">
        <v>9</v>
      </c>
      <c r="D9994" s="7" t="n">
        <v>0</v>
      </c>
      <c r="E9994" s="7" t="n">
        <v>0</v>
      </c>
      <c r="F9994" s="7" t="n">
        <v>0</v>
      </c>
    </row>
    <row r="9995" spans="1:9">
      <c r="A9995" t="s">
        <v>4</v>
      </c>
      <c r="B9995" s="4" t="s">
        <v>5</v>
      </c>
      <c r="C9995" s="4" t="s">
        <v>10</v>
      </c>
      <c r="D9995" s="4" t="s">
        <v>10</v>
      </c>
      <c r="E9995" s="4" t="s">
        <v>22</v>
      </c>
      <c r="F9995" s="4" t="s">
        <v>13</v>
      </c>
    </row>
    <row r="9996" spans="1:9">
      <c r="A9996" t="n">
        <v>84637</v>
      </c>
      <c r="B9996" s="62" t="n">
        <v>53</v>
      </c>
      <c r="C9996" s="7" t="n">
        <v>8</v>
      </c>
      <c r="D9996" s="7" t="n">
        <v>0</v>
      </c>
      <c r="E9996" s="7" t="n">
        <v>0</v>
      </c>
      <c r="F9996" s="7" t="n">
        <v>0</v>
      </c>
    </row>
    <row r="9997" spans="1:9">
      <c r="A9997" t="s">
        <v>4</v>
      </c>
      <c r="B9997" s="4" t="s">
        <v>5</v>
      </c>
      <c r="C9997" s="4" t="s">
        <v>10</v>
      </c>
      <c r="D9997" s="4" t="s">
        <v>10</v>
      </c>
      <c r="E9997" s="4" t="s">
        <v>22</v>
      </c>
      <c r="F9997" s="4" t="s">
        <v>13</v>
      </c>
    </row>
    <row r="9998" spans="1:9">
      <c r="A9998" t="n">
        <v>84647</v>
      </c>
      <c r="B9998" s="62" t="n">
        <v>53</v>
      </c>
      <c r="C9998" s="7" t="n">
        <v>15</v>
      </c>
      <c r="D9998" s="7" t="n">
        <v>0</v>
      </c>
      <c r="E9998" s="7" t="n">
        <v>0</v>
      </c>
      <c r="F9998" s="7" t="n">
        <v>0</v>
      </c>
    </row>
    <row r="9999" spans="1:9">
      <c r="A9999" t="s">
        <v>4</v>
      </c>
      <c r="B9999" s="4" t="s">
        <v>5</v>
      </c>
      <c r="C9999" s="4" t="s">
        <v>10</v>
      </c>
      <c r="D9999" s="4" t="s">
        <v>10</v>
      </c>
      <c r="E9999" s="4" t="s">
        <v>22</v>
      </c>
      <c r="F9999" s="4" t="s">
        <v>13</v>
      </c>
    </row>
    <row r="10000" spans="1:9">
      <c r="A10000" t="n">
        <v>84657</v>
      </c>
      <c r="B10000" s="62" t="n">
        <v>53</v>
      </c>
      <c r="C10000" s="7" t="n">
        <v>16</v>
      </c>
      <c r="D10000" s="7" t="n">
        <v>0</v>
      </c>
      <c r="E10000" s="7" t="n">
        <v>0</v>
      </c>
      <c r="F10000" s="7" t="n">
        <v>0</v>
      </c>
    </row>
    <row r="10001" spans="1:6">
      <c r="A10001" t="s">
        <v>4</v>
      </c>
      <c r="B10001" s="4" t="s">
        <v>5</v>
      </c>
      <c r="C10001" s="4" t="s">
        <v>10</v>
      </c>
      <c r="D10001" s="4" t="s">
        <v>10</v>
      </c>
      <c r="E10001" s="4" t="s">
        <v>22</v>
      </c>
      <c r="F10001" s="4" t="s">
        <v>13</v>
      </c>
    </row>
    <row r="10002" spans="1:6">
      <c r="A10002" t="n">
        <v>84667</v>
      </c>
      <c r="B10002" s="62" t="n">
        <v>53</v>
      </c>
      <c r="C10002" s="7" t="n">
        <v>14</v>
      </c>
      <c r="D10002" s="7" t="n">
        <v>0</v>
      </c>
      <c r="E10002" s="7" t="n">
        <v>0</v>
      </c>
      <c r="F10002" s="7" t="n">
        <v>0</v>
      </c>
    </row>
    <row r="10003" spans="1:6">
      <c r="A10003" t="s">
        <v>4</v>
      </c>
      <c r="B10003" s="4" t="s">
        <v>5</v>
      </c>
      <c r="C10003" s="4" t="s">
        <v>10</v>
      </c>
      <c r="D10003" s="4" t="s">
        <v>10</v>
      </c>
      <c r="E10003" s="4" t="s">
        <v>22</v>
      </c>
      <c r="F10003" s="4" t="s">
        <v>13</v>
      </c>
    </row>
    <row r="10004" spans="1:6">
      <c r="A10004" t="n">
        <v>84677</v>
      </c>
      <c r="B10004" s="62" t="n">
        <v>53</v>
      </c>
      <c r="C10004" s="7" t="n">
        <v>7032</v>
      </c>
      <c r="D10004" s="7" t="n">
        <v>0</v>
      </c>
      <c r="E10004" s="7" t="n">
        <v>0</v>
      </c>
      <c r="F10004" s="7" t="n">
        <v>0</v>
      </c>
    </row>
    <row r="10005" spans="1:6">
      <c r="A10005" t="s">
        <v>4</v>
      </c>
      <c r="B10005" s="4" t="s">
        <v>5</v>
      </c>
      <c r="C10005" s="4" t="s">
        <v>10</v>
      </c>
      <c r="D10005" s="4" t="s">
        <v>10</v>
      </c>
      <c r="E10005" s="4" t="s">
        <v>10</v>
      </c>
    </row>
    <row r="10006" spans="1:6">
      <c r="A10006" t="n">
        <v>84687</v>
      </c>
      <c r="B10006" s="58" t="n">
        <v>61</v>
      </c>
      <c r="C10006" s="7" t="n">
        <v>7</v>
      </c>
      <c r="D10006" s="7" t="n">
        <v>0</v>
      </c>
      <c r="E10006" s="7" t="n">
        <v>0</v>
      </c>
    </row>
    <row r="10007" spans="1:6">
      <c r="A10007" t="s">
        <v>4</v>
      </c>
      <c r="B10007" s="4" t="s">
        <v>5</v>
      </c>
      <c r="C10007" s="4" t="s">
        <v>10</v>
      </c>
      <c r="D10007" s="4" t="s">
        <v>10</v>
      </c>
      <c r="E10007" s="4" t="s">
        <v>10</v>
      </c>
    </row>
    <row r="10008" spans="1:6">
      <c r="A10008" t="n">
        <v>84694</v>
      </c>
      <c r="B10008" s="58" t="n">
        <v>61</v>
      </c>
      <c r="C10008" s="7" t="n">
        <v>2</v>
      </c>
      <c r="D10008" s="7" t="n">
        <v>0</v>
      </c>
      <c r="E10008" s="7" t="n">
        <v>0</v>
      </c>
    </row>
    <row r="10009" spans="1:6">
      <c r="A10009" t="s">
        <v>4</v>
      </c>
      <c r="B10009" s="4" t="s">
        <v>5</v>
      </c>
      <c r="C10009" s="4" t="s">
        <v>10</v>
      </c>
      <c r="D10009" s="4" t="s">
        <v>10</v>
      </c>
      <c r="E10009" s="4" t="s">
        <v>10</v>
      </c>
    </row>
    <row r="10010" spans="1:6">
      <c r="A10010" t="n">
        <v>84701</v>
      </c>
      <c r="B10010" s="58" t="n">
        <v>61</v>
      </c>
      <c r="C10010" s="7" t="n">
        <v>4</v>
      </c>
      <c r="D10010" s="7" t="n">
        <v>0</v>
      </c>
      <c r="E10010" s="7" t="n">
        <v>0</v>
      </c>
    </row>
    <row r="10011" spans="1:6">
      <c r="A10011" t="s">
        <v>4</v>
      </c>
      <c r="B10011" s="4" t="s">
        <v>5</v>
      </c>
      <c r="C10011" s="4" t="s">
        <v>10</v>
      </c>
      <c r="D10011" s="4" t="s">
        <v>10</v>
      </c>
      <c r="E10011" s="4" t="s">
        <v>10</v>
      </c>
    </row>
    <row r="10012" spans="1:6">
      <c r="A10012" t="n">
        <v>84708</v>
      </c>
      <c r="B10012" s="58" t="n">
        <v>61</v>
      </c>
      <c r="C10012" s="7" t="n">
        <v>1</v>
      </c>
      <c r="D10012" s="7" t="n">
        <v>0</v>
      </c>
      <c r="E10012" s="7" t="n">
        <v>0</v>
      </c>
    </row>
    <row r="10013" spans="1:6">
      <c r="A10013" t="s">
        <v>4</v>
      </c>
      <c r="B10013" s="4" t="s">
        <v>5</v>
      </c>
      <c r="C10013" s="4" t="s">
        <v>10</v>
      </c>
      <c r="D10013" s="4" t="s">
        <v>10</v>
      </c>
      <c r="E10013" s="4" t="s">
        <v>10</v>
      </c>
    </row>
    <row r="10014" spans="1:6">
      <c r="A10014" t="n">
        <v>84715</v>
      </c>
      <c r="B10014" s="58" t="n">
        <v>61</v>
      </c>
      <c r="C10014" s="7" t="n">
        <v>9</v>
      </c>
      <c r="D10014" s="7" t="n">
        <v>0</v>
      </c>
      <c r="E10014" s="7" t="n">
        <v>0</v>
      </c>
    </row>
    <row r="10015" spans="1:6">
      <c r="A10015" t="s">
        <v>4</v>
      </c>
      <c r="B10015" s="4" t="s">
        <v>5</v>
      </c>
      <c r="C10015" s="4" t="s">
        <v>10</v>
      </c>
      <c r="D10015" s="4" t="s">
        <v>10</v>
      </c>
      <c r="E10015" s="4" t="s">
        <v>10</v>
      </c>
    </row>
    <row r="10016" spans="1:6">
      <c r="A10016" t="n">
        <v>84722</v>
      </c>
      <c r="B10016" s="58" t="n">
        <v>61</v>
      </c>
      <c r="C10016" s="7" t="n">
        <v>8</v>
      </c>
      <c r="D10016" s="7" t="n">
        <v>0</v>
      </c>
      <c r="E10016" s="7" t="n">
        <v>0</v>
      </c>
    </row>
    <row r="10017" spans="1:6">
      <c r="A10017" t="s">
        <v>4</v>
      </c>
      <c r="B10017" s="4" t="s">
        <v>5</v>
      </c>
      <c r="C10017" s="4" t="s">
        <v>10</v>
      </c>
      <c r="D10017" s="4" t="s">
        <v>10</v>
      </c>
      <c r="E10017" s="4" t="s">
        <v>10</v>
      </c>
    </row>
    <row r="10018" spans="1:6">
      <c r="A10018" t="n">
        <v>84729</v>
      </c>
      <c r="B10018" s="58" t="n">
        <v>61</v>
      </c>
      <c r="C10018" s="7" t="n">
        <v>15</v>
      </c>
      <c r="D10018" s="7" t="n">
        <v>0</v>
      </c>
      <c r="E10018" s="7" t="n">
        <v>0</v>
      </c>
    </row>
    <row r="10019" spans="1:6">
      <c r="A10019" t="s">
        <v>4</v>
      </c>
      <c r="B10019" s="4" t="s">
        <v>5</v>
      </c>
      <c r="C10019" s="4" t="s">
        <v>10</v>
      </c>
      <c r="D10019" s="4" t="s">
        <v>10</v>
      </c>
      <c r="E10019" s="4" t="s">
        <v>10</v>
      </c>
    </row>
    <row r="10020" spans="1:6">
      <c r="A10020" t="n">
        <v>84736</v>
      </c>
      <c r="B10020" s="58" t="n">
        <v>61</v>
      </c>
      <c r="C10020" s="7" t="n">
        <v>16</v>
      </c>
      <c r="D10020" s="7" t="n">
        <v>0</v>
      </c>
      <c r="E10020" s="7" t="n">
        <v>0</v>
      </c>
    </row>
    <row r="10021" spans="1:6">
      <c r="A10021" t="s">
        <v>4</v>
      </c>
      <c r="B10021" s="4" t="s">
        <v>5</v>
      </c>
      <c r="C10021" s="4" t="s">
        <v>10</v>
      </c>
      <c r="D10021" s="4" t="s">
        <v>10</v>
      </c>
      <c r="E10021" s="4" t="s">
        <v>10</v>
      </c>
    </row>
    <row r="10022" spans="1:6">
      <c r="A10022" t="n">
        <v>84743</v>
      </c>
      <c r="B10022" s="58" t="n">
        <v>61</v>
      </c>
      <c r="C10022" s="7" t="n">
        <v>14</v>
      </c>
      <c r="D10022" s="7" t="n">
        <v>0</v>
      </c>
      <c r="E10022" s="7" t="n">
        <v>0</v>
      </c>
    </row>
    <row r="10023" spans="1:6">
      <c r="A10023" t="s">
        <v>4</v>
      </c>
      <c r="B10023" s="4" t="s">
        <v>5</v>
      </c>
      <c r="C10023" s="4" t="s">
        <v>10</v>
      </c>
      <c r="D10023" s="4" t="s">
        <v>10</v>
      </c>
      <c r="E10023" s="4" t="s">
        <v>10</v>
      </c>
    </row>
    <row r="10024" spans="1:6">
      <c r="A10024" t="n">
        <v>84750</v>
      </c>
      <c r="B10024" s="58" t="n">
        <v>61</v>
      </c>
      <c r="C10024" s="7" t="n">
        <v>7032</v>
      </c>
      <c r="D10024" s="7" t="n">
        <v>0</v>
      </c>
      <c r="E10024" s="7" t="n">
        <v>0</v>
      </c>
    </row>
    <row r="10025" spans="1:6">
      <c r="A10025" t="s">
        <v>4</v>
      </c>
      <c r="B10025" s="4" t="s">
        <v>5</v>
      </c>
      <c r="C10025" s="4" t="s">
        <v>13</v>
      </c>
      <c r="D10025" s="4" t="s">
        <v>10</v>
      </c>
      <c r="E10025" s="4" t="s">
        <v>6</v>
      </c>
      <c r="F10025" s="4" t="s">
        <v>6</v>
      </c>
      <c r="G10025" s="4" t="s">
        <v>6</v>
      </c>
      <c r="H10025" s="4" t="s">
        <v>6</v>
      </c>
    </row>
    <row r="10026" spans="1:6">
      <c r="A10026" t="n">
        <v>84757</v>
      </c>
      <c r="B10026" s="36" t="n">
        <v>51</v>
      </c>
      <c r="C10026" s="7" t="n">
        <v>3</v>
      </c>
      <c r="D10026" s="7" t="n">
        <v>1</v>
      </c>
      <c r="E10026" s="7" t="s">
        <v>48</v>
      </c>
      <c r="F10026" s="7" t="s">
        <v>49</v>
      </c>
      <c r="G10026" s="7" t="s">
        <v>50</v>
      </c>
      <c r="H10026" s="7" t="s">
        <v>51</v>
      </c>
    </row>
    <row r="10027" spans="1:6">
      <c r="A10027" t="s">
        <v>4</v>
      </c>
      <c r="B10027" s="4" t="s">
        <v>5</v>
      </c>
      <c r="C10027" s="4" t="s">
        <v>13</v>
      </c>
      <c r="D10027" s="4" t="s">
        <v>10</v>
      </c>
      <c r="E10027" s="4" t="s">
        <v>6</v>
      </c>
      <c r="F10027" s="4" t="s">
        <v>6</v>
      </c>
      <c r="G10027" s="4" t="s">
        <v>6</v>
      </c>
      <c r="H10027" s="4" t="s">
        <v>6</v>
      </c>
    </row>
    <row r="10028" spans="1:6">
      <c r="A10028" t="n">
        <v>84786</v>
      </c>
      <c r="B10028" s="36" t="n">
        <v>51</v>
      </c>
      <c r="C10028" s="7" t="n">
        <v>3</v>
      </c>
      <c r="D10028" s="7" t="n">
        <v>2</v>
      </c>
      <c r="E10028" s="7" t="s">
        <v>48</v>
      </c>
      <c r="F10028" s="7" t="s">
        <v>49</v>
      </c>
      <c r="G10028" s="7" t="s">
        <v>50</v>
      </c>
      <c r="H10028" s="7" t="s">
        <v>51</v>
      </c>
    </row>
    <row r="10029" spans="1:6">
      <c r="A10029" t="s">
        <v>4</v>
      </c>
      <c r="B10029" s="4" t="s">
        <v>5</v>
      </c>
      <c r="C10029" s="4" t="s">
        <v>13</v>
      </c>
      <c r="D10029" s="4" t="s">
        <v>10</v>
      </c>
      <c r="E10029" s="4" t="s">
        <v>6</v>
      </c>
      <c r="F10029" s="4" t="s">
        <v>6</v>
      </c>
      <c r="G10029" s="4" t="s">
        <v>6</v>
      </c>
      <c r="H10029" s="4" t="s">
        <v>6</v>
      </c>
    </row>
    <row r="10030" spans="1:6">
      <c r="A10030" t="n">
        <v>84815</v>
      </c>
      <c r="B10030" s="36" t="n">
        <v>51</v>
      </c>
      <c r="C10030" s="7" t="n">
        <v>3</v>
      </c>
      <c r="D10030" s="7" t="n">
        <v>4</v>
      </c>
      <c r="E10030" s="7" t="s">
        <v>48</v>
      </c>
      <c r="F10030" s="7" t="s">
        <v>49</v>
      </c>
      <c r="G10030" s="7" t="s">
        <v>50</v>
      </c>
      <c r="H10030" s="7" t="s">
        <v>51</v>
      </c>
    </row>
    <row r="10031" spans="1:6">
      <c r="A10031" t="s">
        <v>4</v>
      </c>
      <c r="B10031" s="4" t="s">
        <v>5</v>
      </c>
      <c r="C10031" s="4" t="s">
        <v>13</v>
      </c>
      <c r="D10031" s="4" t="s">
        <v>10</v>
      </c>
      <c r="E10031" s="4" t="s">
        <v>6</v>
      </c>
      <c r="F10031" s="4" t="s">
        <v>6</v>
      </c>
      <c r="G10031" s="4" t="s">
        <v>6</v>
      </c>
      <c r="H10031" s="4" t="s">
        <v>6</v>
      </c>
    </row>
    <row r="10032" spans="1:6">
      <c r="A10032" t="n">
        <v>84844</v>
      </c>
      <c r="B10032" s="36" t="n">
        <v>51</v>
      </c>
      <c r="C10032" s="7" t="n">
        <v>3</v>
      </c>
      <c r="D10032" s="7" t="n">
        <v>7</v>
      </c>
      <c r="E10032" s="7" t="s">
        <v>48</v>
      </c>
      <c r="F10032" s="7" t="s">
        <v>49</v>
      </c>
      <c r="G10032" s="7" t="s">
        <v>50</v>
      </c>
      <c r="H10032" s="7" t="s">
        <v>51</v>
      </c>
    </row>
    <row r="10033" spans="1:8">
      <c r="A10033" t="s">
        <v>4</v>
      </c>
      <c r="B10033" s="4" t="s">
        <v>5</v>
      </c>
      <c r="C10033" s="4" t="s">
        <v>13</v>
      </c>
      <c r="D10033" s="4" t="s">
        <v>10</v>
      </c>
      <c r="E10033" s="4" t="s">
        <v>6</v>
      </c>
      <c r="F10033" s="4" t="s">
        <v>6</v>
      </c>
      <c r="G10033" s="4" t="s">
        <v>6</v>
      </c>
      <c r="H10033" s="4" t="s">
        <v>6</v>
      </c>
    </row>
    <row r="10034" spans="1:8">
      <c r="A10034" t="n">
        <v>84873</v>
      </c>
      <c r="B10034" s="36" t="n">
        <v>51</v>
      </c>
      <c r="C10034" s="7" t="n">
        <v>3</v>
      </c>
      <c r="D10034" s="7" t="n">
        <v>8</v>
      </c>
      <c r="E10034" s="7" t="s">
        <v>48</v>
      </c>
      <c r="F10034" s="7" t="s">
        <v>49</v>
      </c>
      <c r="G10034" s="7" t="s">
        <v>50</v>
      </c>
      <c r="H10034" s="7" t="s">
        <v>51</v>
      </c>
    </row>
    <row r="10035" spans="1:8">
      <c r="A10035" t="s">
        <v>4</v>
      </c>
      <c r="B10035" s="4" t="s">
        <v>5</v>
      </c>
      <c r="C10035" s="4" t="s">
        <v>13</v>
      </c>
      <c r="D10035" s="4" t="s">
        <v>10</v>
      </c>
      <c r="E10035" s="4" t="s">
        <v>6</v>
      </c>
      <c r="F10035" s="4" t="s">
        <v>6</v>
      </c>
      <c r="G10035" s="4" t="s">
        <v>6</v>
      </c>
      <c r="H10035" s="4" t="s">
        <v>6</v>
      </c>
    </row>
    <row r="10036" spans="1:8">
      <c r="A10036" t="n">
        <v>84902</v>
      </c>
      <c r="B10036" s="36" t="n">
        <v>51</v>
      </c>
      <c r="C10036" s="7" t="n">
        <v>3</v>
      </c>
      <c r="D10036" s="7" t="n">
        <v>9</v>
      </c>
      <c r="E10036" s="7" t="s">
        <v>48</v>
      </c>
      <c r="F10036" s="7" t="s">
        <v>49</v>
      </c>
      <c r="G10036" s="7" t="s">
        <v>50</v>
      </c>
      <c r="H10036" s="7" t="s">
        <v>51</v>
      </c>
    </row>
    <row r="10037" spans="1:8">
      <c r="A10037" t="s">
        <v>4</v>
      </c>
      <c r="B10037" s="4" t="s">
        <v>5</v>
      </c>
      <c r="C10037" s="4" t="s">
        <v>13</v>
      </c>
      <c r="D10037" s="4" t="s">
        <v>10</v>
      </c>
      <c r="E10037" s="4" t="s">
        <v>6</v>
      </c>
      <c r="F10037" s="4" t="s">
        <v>6</v>
      </c>
      <c r="G10037" s="4" t="s">
        <v>6</v>
      </c>
      <c r="H10037" s="4" t="s">
        <v>6</v>
      </c>
    </row>
    <row r="10038" spans="1:8">
      <c r="A10038" t="n">
        <v>84931</v>
      </c>
      <c r="B10038" s="36" t="n">
        <v>51</v>
      </c>
      <c r="C10038" s="7" t="n">
        <v>3</v>
      </c>
      <c r="D10038" s="7" t="n">
        <v>16</v>
      </c>
      <c r="E10038" s="7" t="s">
        <v>48</v>
      </c>
      <c r="F10038" s="7" t="s">
        <v>49</v>
      </c>
      <c r="G10038" s="7" t="s">
        <v>50</v>
      </c>
      <c r="H10038" s="7" t="s">
        <v>51</v>
      </c>
    </row>
    <row r="10039" spans="1:8">
      <c r="A10039" t="s">
        <v>4</v>
      </c>
      <c r="B10039" s="4" t="s">
        <v>5</v>
      </c>
      <c r="C10039" s="4" t="s">
        <v>13</v>
      </c>
      <c r="D10039" s="4" t="s">
        <v>10</v>
      </c>
      <c r="E10039" s="4" t="s">
        <v>6</v>
      </c>
      <c r="F10039" s="4" t="s">
        <v>6</v>
      </c>
      <c r="G10039" s="4" t="s">
        <v>6</v>
      </c>
      <c r="H10039" s="4" t="s">
        <v>6</v>
      </c>
    </row>
    <row r="10040" spans="1:8">
      <c r="A10040" t="n">
        <v>84960</v>
      </c>
      <c r="B10040" s="36" t="n">
        <v>51</v>
      </c>
      <c r="C10040" s="7" t="n">
        <v>3</v>
      </c>
      <c r="D10040" s="7" t="n">
        <v>15</v>
      </c>
      <c r="E10040" s="7" t="s">
        <v>48</v>
      </c>
      <c r="F10040" s="7" t="s">
        <v>49</v>
      </c>
      <c r="G10040" s="7" t="s">
        <v>50</v>
      </c>
      <c r="H10040" s="7" t="s">
        <v>51</v>
      </c>
    </row>
    <row r="10041" spans="1:8">
      <c r="A10041" t="s">
        <v>4</v>
      </c>
      <c r="B10041" s="4" t="s">
        <v>5</v>
      </c>
      <c r="C10041" s="4" t="s">
        <v>13</v>
      </c>
      <c r="D10041" s="4" t="s">
        <v>10</v>
      </c>
      <c r="E10041" s="4" t="s">
        <v>6</v>
      </c>
      <c r="F10041" s="4" t="s">
        <v>6</v>
      </c>
      <c r="G10041" s="4" t="s">
        <v>6</v>
      </c>
      <c r="H10041" s="4" t="s">
        <v>6</v>
      </c>
    </row>
    <row r="10042" spans="1:8">
      <c r="A10042" t="n">
        <v>84989</v>
      </c>
      <c r="B10042" s="36" t="n">
        <v>51</v>
      </c>
      <c r="C10042" s="7" t="n">
        <v>3</v>
      </c>
      <c r="D10042" s="7" t="n">
        <v>14</v>
      </c>
      <c r="E10042" s="7" t="s">
        <v>48</v>
      </c>
      <c r="F10042" s="7" t="s">
        <v>49</v>
      </c>
      <c r="G10042" s="7" t="s">
        <v>50</v>
      </c>
      <c r="H10042" s="7" t="s">
        <v>51</v>
      </c>
    </row>
    <row r="10043" spans="1:8">
      <c r="A10043" t="s">
        <v>4</v>
      </c>
      <c r="B10043" s="4" t="s">
        <v>5</v>
      </c>
      <c r="C10043" s="4" t="s">
        <v>10</v>
      </c>
      <c r="D10043" s="4" t="s">
        <v>13</v>
      </c>
      <c r="E10043" s="4" t="s">
        <v>6</v>
      </c>
      <c r="F10043" s="4" t="s">
        <v>22</v>
      </c>
      <c r="G10043" s="4" t="s">
        <v>22</v>
      </c>
      <c r="H10043" s="4" t="s">
        <v>22</v>
      </c>
    </row>
    <row r="10044" spans="1:8">
      <c r="A10044" t="n">
        <v>85018</v>
      </c>
      <c r="B10044" s="47" t="n">
        <v>48</v>
      </c>
      <c r="C10044" s="7" t="n">
        <v>4</v>
      </c>
      <c r="D10044" s="7" t="n">
        <v>0</v>
      </c>
      <c r="E10044" s="7" t="s">
        <v>151</v>
      </c>
      <c r="F10044" s="7" t="n">
        <v>0</v>
      </c>
      <c r="G10044" s="7" t="n">
        <v>1</v>
      </c>
      <c r="H10044" s="7" t="n">
        <v>0</v>
      </c>
    </row>
    <row r="10045" spans="1:8">
      <c r="A10045" t="s">
        <v>4</v>
      </c>
      <c r="B10045" s="4" t="s">
        <v>5</v>
      </c>
      <c r="C10045" s="4" t="s">
        <v>10</v>
      </c>
      <c r="D10045" s="4" t="s">
        <v>13</v>
      </c>
      <c r="E10045" s="4" t="s">
        <v>6</v>
      </c>
      <c r="F10045" s="4" t="s">
        <v>22</v>
      </c>
      <c r="G10045" s="4" t="s">
        <v>22</v>
      </c>
      <c r="H10045" s="4" t="s">
        <v>22</v>
      </c>
    </row>
    <row r="10046" spans="1:8">
      <c r="A10046" t="n">
        <v>85044</v>
      </c>
      <c r="B10046" s="47" t="n">
        <v>48</v>
      </c>
      <c r="C10046" s="7" t="n">
        <v>8</v>
      </c>
      <c r="D10046" s="7" t="n">
        <v>0</v>
      </c>
      <c r="E10046" s="7" t="s">
        <v>151</v>
      </c>
      <c r="F10046" s="7" t="n">
        <v>0</v>
      </c>
      <c r="G10046" s="7" t="n">
        <v>1</v>
      </c>
      <c r="H10046" s="7" t="n">
        <v>0</v>
      </c>
    </row>
    <row r="10047" spans="1:8">
      <c r="A10047" t="s">
        <v>4</v>
      </c>
      <c r="B10047" s="4" t="s">
        <v>5</v>
      </c>
      <c r="C10047" s="4" t="s">
        <v>10</v>
      </c>
      <c r="D10047" s="4" t="s">
        <v>13</v>
      </c>
      <c r="E10047" s="4" t="s">
        <v>6</v>
      </c>
      <c r="F10047" s="4" t="s">
        <v>22</v>
      </c>
      <c r="G10047" s="4" t="s">
        <v>22</v>
      </c>
      <c r="H10047" s="4" t="s">
        <v>22</v>
      </c>
    </row>
    <row r="10048" spans="1:8">
      <c r="A10048" t="n">
        <v>85070</v>
      </c>
      <c r="B10048" s="47" t="n">
        <v>48</v>
      </c>
      <c r="C10048" s="7" t="n">
        <v>9</v>
      </c>
      <c r="D10048" s="7" t="n">
        <v>0</v>
      </c>
      <c r="E10048" s="7" t="s">
        <v>151</v>
      </c>
      <c r="F10048" s="7" t="n">
        <v>0</v>
      </c>
      <c r="G10048" s="7" t="n">
        <v>1</v>
      </c>
      <c r="H10048" s="7" t="n">
        <v>0</v>
      </c>
    </row>
    <row r="10049" spans="1:8">
      <c r="A10049" t="s">
        <v>4</v>
      </c>
      <c r="B10049" s="4" t="s">
        <v>5</v>
      </c>
      <c r="C10049" s="4" t="s">
        <v>13</v>
      </c>
      <c r="D10049" s="4" t="s">
        <v>10</v>
      </c>
    </row>
    <row r="10050" spans="1:8">
      <c r="A10050" t="n">
        <v>85096</v>
      </c>
      <c r="B10050" s="34" t="n">
        <v>58</v>
      </c>
      <c r="C10050" s="7" t="n">
        <v>255</v>
      </c>
      <c r="D10050" s="7" t="n">
        <v>0</v>
      </c>
    </row>
    <row r="10051" spans="1:8">
      <c r="A10051" t="s">
        <v>4</v>
      </c>
      <c r="B10051" s="4" t="s">
        <v>5</v>
      </c>
      <c r="C10051" s="4" t="s">
        <v>13</v>
      </c>
      <c r="D10051" s="4" t="s">
        <v>10</v>
      </c>
      <c r="E10051" s="4" t="s">
        <v>6</v>
      </c>
    </row>
    <row r="10052" spans="1:8">
      <c r="A10052" t="n">
        <v>85100</v>
      </c>
      <c r="B10052" s="36" t="n">
        <v>51</v>
      </c>
      <c r="C10052" s="7" t="n">
        <v>4</v>
      </c>
      <c r="D10052" s="7" t="n">
        <v>15</v>
      </c>
      <c r="E10052" s="7" t="s">
        <v>209</v>
      </c>
    </row>
    <row r="10053" spans="1:8">
      <c r="A10053" t="s">
        <v>4</v>
      </c>
      <c r="B10053" s="4" t="s">
        <v>5</v>
      </c>
      <c r="C10053" s="4" t="s">
        <v>10</v>
      </c>
    </row>
    <row r="10054" spans="1:8">
      <c r="A10054" t="n">
        <v>85114</v>
      </c>
      <c r="B10054" s="30" t="n">
        <v>16</v>
      </c>
      <c r="C10054" s="7" t="n">
        <v>0</v>
      </c>
    </row>
    <row r="10055" spans="1:8">
      <c r="A10055" t="s">
        <v>4</v>
      </c>
      <c r="B10055" s="4" t="s">
        <v>5</v>
      </c>
      <c r="C10055" s="4" t="s">
        <v>10</v>
      </c>
      <c r="D10055" s="4" t="s">
        <v>37</v>
      </c>
      <c r="E10055" s="4" t="s">
        <v>13</v>
      </c>
      <c r="F10055" s="4" t="s">
        <v>13</v>
      </c>
      <c r="G10055" s="4" t="s">
        <v>37</v>
      </c>
      <c r="H10055" s="4" t="s">
        <v>13</v>
      </c>
      <c r="I10055" s="4" t="s">
        <v>13</v>
      </c>
    </row>
    <row r="10056" spans="1:8">
      <c r="A10056" t="n">
        <v>85117</v>
      </c>
      <c r="B10056" s="37" t="n">
        <v>26</v>
      </c>
      <c r="C10056" s="7" t="n">
        <v>15</v>
      </c>
      <c r="D10056" s="7" t="s">
        <v>722</v>
      </c>
      <c r="E10056" s="7" t="n">
        <v>2</v>
      </c>
      <c r="F10056" s="7" t="n">
        <v>3</v>
      </c>
      <c r="G10056" s="7" t="s">
        <v>723</v>
      </c>
      <c r="H10056" s="7" t="n">
        <v>2</v>
      </c>
      <c r="I10056" s="7" t="n">
        <v>0</v>
      </c>
    </row>
    <row r="10057" spans="1:8">
      <c r="A10057" t="s">
        <v>4</v>
      </c>
      <c r="B10057" s="4" t="s">
        <v>5</v>
      </c>
    </row>
    <row r="10058" spans="1:8">
      <c r="A10058" t="n">
        <v>85304</v>
      </c>
      <c r="B10058" s="28" t="n">
        <v>28</v>
      </c>
    </row>
    <row r="10059" spans="1:8">
      <c r="A10059" t="s">
        <v>4</v>
      </c>
      <c r="B10059" s="4" t="s">
        <v>5</v>
      </c>
      <c r="C10059" s="4" t="s">
        <v>13</v>
      </c>
      <c r="D10059" s="4" t="s">
        <v>10</v>
      </c>
      <c r="E10059" s="4" t="s">
        <v>6</v>
      </c>
    </row>
    <row r="10060" spans="1:8">
      <c r="A10060" t="n">
        <v>85305</v>
      </c>
      <c r="B10060" s="36" t="n">
        <v>51</v>
      </c>
      <c r="C10060" s="7" t="n">
        <v>4</v>
      </c>
      <c r="D10060" s="7" t="n">
        <v>16</v>
      </c>
      <c r="E10060" s="7" t="s">
        <v>128</v>
      </c>
    </row>
    <row r="10061" spans="1:8">
      <c r="A10061" t="s">
        <v>4</v>
      </c>
      <c r="B10061" s="4" t="s">
        <v>5</v>
      </c>
      <c r="C10061" s="4" t="s">
        <v>10</v>
      </c>
    </row>
    <row r="10062" spans="1:8">
      <c r="A10062" t="n">
        <v>85319</v>
      </c>
      <c r="B10062" s="30" t="n">
        <v>16</v>
      </c>
      <c r="C10062" s="7" t="n">
        <v>0</v>
      </c>
    </row>
    <row r="10063" spans="1:8">
      <c r="A10063" t="s">
        <v>4</v>
      </c>
      <c r="B10063" s="4" t="s">
        <v>5</v>
      </c>
      <c r="C10063" s="4" t="s">
        <v>10</v>
      </c>
      <c r="D10063" s="4" t="s">
        <v>37</v>
      </c>
      <c r="E10063" s="4" t="s">
        <v>13</v>
      </c>
      <c r="F10063" s="4" t="s">
        <v>13</v>
      </c>
      <c r="G10063" s="4" t="s">
        <v>37</v>
      </c>
      <c r="H10063" s="4" t="s">
        <v>13</v>
      </c>
      <c r="I10063" s="4" t="s">
        <v>13</v>
      </c>
    </row>
    <row r="10064" spans="1:8">
      <c r="A10064" t="n">
        <v>85322</v>
      </c>
      <c r="B10064" s="37" t="n">
        <v>26</v>
      </c>
      <c r="C10064" s="7" t="n">
        <v>16</v>
      </c>
      <c r="D10064" s="7" t="s">
        <v>724</v>
      </c>
      <c r="E10064" s="7" t="n">
        <v>2</v>
      </c>
      <c r="F10064" s="7" t="n">
        <v>3</v>
      </c>
      <c r="G10064" s="7" t="s">
        <v>725</v>
      </c>
      <c r="H10064" s="7" t="n">
        <v>2</v>
      </c>
      <c r="I10064" s="7" t="n">
        <v>0</v>
      </c>
    </row>
    <row r="10065" spans="1:9">
      <c r="A10065" t="s">
        <v>4</v>
      </c>
      <c r="B10065" s="4" t="s">
        <v>5</v>
      </c>
    </row>
    <row r="10066" spans="1:9">
      <c r="A10066" t="n">
        <v>85507</v>
      </c>
      <c r="B10066" s="28" t="n">
        <v>28</v>
      </c>
    </row>
    <row r="10067" spans="1:9">
      <c r="A10067" t="s">
        <v>4</v>
      </c>
      <c r="B10067" s="4" t="s">
        <v>5</v>
      </c>
      <c r="C10067" s="4" t="s">
        <v>13</v>
      </c>
      <c r="D10067" s="4" t="s">
        <v>10</v>
      </c>
      <c r="E10067" s="4" t="s">
        <v>6</v>
      </c>
    </row>
    <row r="10068" spans="1:9">
      <c r="A10068" t="n">
        <v>85508</v>
      </c>
      <c r="B10068" s="36" t="n">
        <v>51</v>
      </c>
      <c r="C10068" s="7" t="n">
        <v>4</v>
      </c>
      <c r="D10068" s="7" t="n">
        <v>0</v>
      </c>
      <c r="E10068" s="7" t="s">
        <v>144</v>
      </c>
    </row>
    <row r="10069" spans="1:9">
      <c r="A10069" t="s">
        <v>4</v>
      </c>
      <c r="B10069" s="4" t="s">
        <v>5</v>
      </c>
      <c r="C10069" s="4" t="s">
        <v>10</v>
      </c>
    </row>
    <row r="10070" spans="1:9">
      <c r="A10070" t="n">
        <v>85522</v>
      </c>
      <c r="B10070" s="30" t="n">
        <v>16</v>
      </c>
      <c r="C10070" s="7" t="n">
        <v>0</v>
      </c>
    </row>
    <row r="10071" spans="1:9">
      <c r="A10071" t="s">
        <v>4</v>
      </c>
      <c r="B10071" s="4" t="s">
        <v>5</v>
      </c>
      <c r="C10071" s="4" t="s">
        <v>10</v>
      </c>
      <c r="D10071" s="4" t="s">
        <v>37</v>
      </c>
      <c r="E10071" s="4" t="s">
        <v>13</v>
      </c>
      <c r="F10071" s="4" t="s">
        <v>13</v>
      </c>
    </row>
    <row r="10072" spans="1:9">
      <c r="A10072" t="n">
        <v>85525</v>
      </c>
      <c r="B10072" s="37" t="n">
        <v>26</v>
      </c>
      <c r="C10072" s="7" t="n">
        <v>0</v>
      </c>
      <c r="D10072" s="7" t="s">
        <v>726</v>
      </c>
      <c r="E10072" s="7" t="n">
        <v>2</v>
      </c>
      <c r="F10072" s="7" t="n">
        <v>0</v>
      </c>
    </row>
    <row r="10073" spans="1:9">
      <c r="A10073" t="s">
        <v>4</v>
      </c>
      <c r="B10073" s="4" t="s">
        <v>5</v>
      </c>
    </row>
    <row r="10074" spans="1:9">
      <c r="A10074" t="n">
        <v>85561</v>
      </c>
      <c r="B10074" s="28" t="n">
        <v>28</v>
      </c>
    </row>
    <row r="10075" spans="1:9">
      <c r="A10075" t="s">
        <v>4</v>
      </c>
      <c r="B10075" s="4" t="s">
        <v>5</v>
      </c>
      <c r="C10075" s="4" t="s">
        <v>13</v>
      </c>
      <c r="D10075" s="4" t="s">
        <v>13</v>
      </c>
      <c r="E10075" s="4" t="s">
        <v>22</v>
      </c>
      <c r="F10075" s="4" t="s">
        <v>22</v>
      </c>
      <c r="G10075" s="4" t="s">
        <v>22</v>
      </c>
      <c r="H10075" s="4" t="s">
        <v>10</v>
      </c>
    </row>
    <row r="10076" spans="1:9">
      <c r="A10076" t="n">
        <v>85562</v>
      </c>
      <c r="B10076" s="32" t="n">
        <v>45</v>
      </c>
      <c r="C10076" s="7" t="n">
        <v>2</v>
      </c>
      <c r="D10076" s="7" t="n">
        <v>3</v>
      </c>
      <c r="E10076" s="7" t="n">
        <v>88.9899978637695</v>
      </c>
      <c r="F10076" s="7" t="n">
        <v>37.4199981689453</v>
      </c>
      <c r="G10076" s="7" t="n">
        <v>-233.289993286133</v>
      </c>
      <c r="H10076" s="7" t="n">
        <v>2000</v>
      </c>
    </row>
    <row r="10077" spans="1:9">
      <c r="A10077" t="s">
        <v>4</v>
      </c>
      <c r="B10077" s="4" t="s">
        <v>5</v>
      </c>
      <c r="C10077" s="4" t="s">
        <v>13</v>
      </c>
      <c r="D10077" s="4" t="s">
        <v>13</v>
      </c>
      <c r="E10077" s="4" t="s">
        <v>22</v>
      </c>
      <c r="F10077" s="4" t="s">
        <v>22</v>
      </c>
      <c r="G10077" s="4" t="s">
        <v>22</v>
      </c>
      <c r="H10077" s="4" t="s">
        <v>10</v>
      </c>
      <c r="I10077" s="4" t="s">
        <v>13</v>
      </c>
    </row>
    <row r="10078" spans="1:9">
      <c r="A10078" t="n">
        <v>85579</v>
      </c>
      <c r="B10078" s="32" t="n">
        <v>45</v>
      </c>
      <c r="C10078" s="7" t="n">
        <v>4</v>
      </c>
      <c r="D10078" s="7" t="n">
        <v>3</v>
      </c>
      <c r="E10078" s="7" t="n">
        <v>11</v>
      </c>
      <c r="F10078" s="7" t="n">
        <v>196.800003051758</v>
      </c>
      <c r="G10078" s="7" t="n">
        <v>0</v>
      </c>
      <c r="H10078" s="7" t="n">
        <v>2000</v>
      </c>
      <c r="I10078" s="7" t="n">
        <v>1</v>
      </c>
    </row>
    <row r="10079" spans="1:9">
      <c r="A10079" t="s">
        <v>4</v>
      </c>
      <c r="B10079" s="4" t="s">
        <v>5</v>
      </c>
      <c r="C10079" s="4" t="s">
        <v>10</v>
      </c>
      <c r="D10079" s="4" t="s">
        <v>10</v>
      </c>
      <c r="E10079" s="4" t="s">
        <v>10</v>
      </c>
    </row>
    <row r="10080" spans="1:9">
      <c r="A10080" t="n">
        <v>85597</v>
      </c>
      <c r="B10080" s="58" t="n">
        <v>61</v>
      </c>
      <c r="C10080" s="7" t="n">
        <v>0</v>
      </c>
      <c r="D10080" s="7" t="n">
        <v>65533</v>
      </c>
      <c r="E10080" s="7" t="n">
        <v>1000</v>
      </c>
    </row>
    <row r="10081" spans="1:9">
      <c r="A10081" t="s">
        <v>4</v>
      </c>
      <c r="B10081" s="4" t="s">
        <v>5</v>
      </c>
      <c r="C10081" s="4" t="s">
        <v>10</v>
      </c>
      <c r="D10081" s="4" t="s">
        <v>22</v>
      </c>
      <c r="E10081" s="4" t="s">
        <v>22</v>
      </c>
      <c r="F10081" s="4" t="s">
        <v>13</v>
      </c>
    </row>
    <row r="10082" spans="1:9">
      <c r="A10082" t="n">
        <v>85604</v>
      </c>
      <c r="B10082" s="70" t="n">
        <v>52</v>
      </c>
      <c r="C10082" s="7" t="n">
        <v>0</v>
      </c>
      <c r="D10082" s="7" t="n">
        <v>0</v>
      </c>
      <c r="E10082" s="7" t="n">
        <v>10</v>
      </c>
      <c r="F10082" s="7" t="n">
        <v>0</v>
      </c>
    </row>
    <row r="10083" spans="1:9">
      <c r="A10083" t="s">
        <v>4</v>
      </c>
      <c r="B10083" s="4" t="s">
        <v>5</v>
      </c>
      <c r="C10083" s="4" t="s">
        <v>10</v>
      </c>
    </row>
    <row r="10084" spans="1:9">
      <c r="A10084" t="n">
        <v>85616</v>
      </c>
      <c r="B10084" s="71" t="n">
        <v>54</v>
      </c>
      <c r="C10084" s="7" t="n">
        <v>0</v>
      </c>
    </row>
    <row r="10085" spans="1:9">
      <c r="A10085" t="s">
        <v>4</v>
      </c>
      <c r="B10085" s="4" t="s">
        <v>5</v>
      </c>
      <c r="C10085" s="4" t="s">
        <v>13</v>
      </c>
      <c r="D10085" s="4" t="s">
        <v>10</v>
      </c>
    </row>
    <row r="10086" spans="1:9">
      <c r="A10086" t="n">
        <v>85619</v>
      </c>
      <c r="B10086" s="32" t="n">
        <v>45</v>
      </c>
      <c r="C10086" s="7" t="n">
        <v>7</v>
      </c>
      <c r="D10086" s="7" t="n">
        <v>255</v>
      </c>
    </row>
    <row r="10087" spans="1:9">
      <c r="A10087" t="s">
        <v>4</v>
      </c>
      <c r="B10087" s="4" t="s">
        <v>5</v>
      </c>
      <c r="C10087" s="4" t="s">
        <v>13</v>
      </c>
      <c r="D10087" s="4" t="s">
        <v>10</v>
      </c>
      <c r="E10087" s="4" t="s">
        <v>6</v>
      </c>
    </row>
    <row r="10088" spans="1:9">
      <c r="A10088" t="n">
        <v>85623</v>
      </c>
      <c r="B10088" s="36" t="n">
        <v>51</v>
      </c>
      <c r="C10088" s="7" t="n">
        <v>4</v>
      </c>
      <c r="D10088" s="7" t="n">
        <v>0</v>
      </c>
      <c r="E10088" s="7" t="s">
        <v>46</v>
      </c>
    </row>
    <row r="10089" spans="1:9">
      <c r="A10089" t="s">
        <v>4</v>
      </c>
      <c r="B10089" s="4" t="s">
        <v>5</v>
      </c>
      <c r="C10089" s="4" t="s">
        <v>10</v>
      </c>
    </row>
    <row r="10090" spans="1:9">
      <c r="A10090" t="n">
        <v>85636</v>
      </c>
      <c r="B10090" s="30" t="n">
        <v>16</v>
      </c>
      <c r="C10090" s="7" t="n">
        <v>0</v>
      </c>
    </row>
    <row r="10091" spans="1:9">
      <c r="A10091" t="s">
        <v>4</v>
      </c>
      <c r="B10091" s="4" t="s">
        <v>5</v>
      </c>
      <c r="C10091" s="4" t="s">
        <v>10</v>
      </c>
      <c r="D10091" s="4" t="s">
        <v>37</v>
      </c>
      <c r="E10091" s="4" t="s">
        <v>13</v>
      </c>
      <c r="F10091" s="4" t="s">
        <v>13</v>
      </c>
      <c r="G10091" s="4" t="s">
        <v>37</v>
      </c>
      <c r="H10091" s="4" t="s">
        <v>13</v>
      </c>
      <c r="I10091" s="4" t="s">
        <v>13</v>
      </c>
      <c r="J10091" s="4" t="s">
        <v>37</v>
      </c>
      <c r="K10091" s="4" t="s">
        <v>13</v>
      </c>
      <c r="L10091" s="4" t="s">
        <v>13</v>
      </c>
    </row>
    <row r="10092" spans="1:9">
      <c r="A10092" t="n">
        <v>85639</v>
      </c>
      <c r="B10092" s="37" t="n">
        <v>26</v>
      </c>
      <c r="C10092" s="7" t="n">
        <v>0</v>
      </c>
      <c r="D10092" s="7" t="s">
        <v>727</v>
      </c>
      <c r="E10092" s="7" t="n">
        <v>2</v>
      </c>
      <c r="F10092" s="7" t="n">
        <v>3</v>
      </c>
      <c r="G10092" s="7" t="s">
        <v>728</v>
      </c>
      <c r="H10092" s="7" t="n">
        <v>2</v>
      </c>
      <c r="I10092" s="7" t="n">
        <v>3</v>
      </c>
      <c r="J10092" s="7" t="s">
        <v>729</v>
      </c>
      <c r="K10092" s="7" t="n">
        <v>2</v>
      </c>
      <c r="L10092" s="7" t="n">
        <v>0</v>
      </c>
    </row>
    <row r="10093" spans="1:9">
      <c r="A10093" t="s">
        <v>4</v>
      </c>
      <c r="B10093" s="4" t="s">
        <v>5</v>
      </c>
    </row>
    <row r="10094" spans="1:9">
      <c r="A10094" t="n">
        <v>85923</v>
      </c>
      <c r="B10094" s="28" t="n">
        <v>28</v>
      </c>
    </row>
    <row r="10095" spans="1:9">
      <c r="A10095" t="s">
        <v>4</v>
      </c>
      <c r="B10095" s="4" t="s">
        <v>5</v>
      </c>
      <c r="C10095" s="4" t="s">
        <v>13</v>
      </c>
      <c r="D10095" s="4" t="s">
        <v>10</v>
      </c>
      <c r="E10095" s="4" t="s">
        <v>6</v>
      </c>
    </row>
    <row r="10096" spans="1:9">
      <c r="A10096" t="n">
        <v>85924</v>
      </c>
      <c r="B10096" s="36" t="n">
        <v>51</v>
      </c>
      <c r="C10096" s="7" t="n">
        <v>4</v>
      </c>
      <c r="D10096" s="7" t="n">
        <v>14</v>
      </c>
      <c r="E10096" s="7" t="s">
        <v>113</v>
      </c>
    </row>
    <row r="10097" spans="1:12">
      <c r="A10097" t="s">
        <v>4</v>
      </c>
      <c r="B10097" s="4" t="s">
        <v>5</v>
      </c>
      <c r="C10097" s="4" t="s">
        <v>10</v>
      </c>
    </row>
    <row r="10098" spans="1:12">
      <c r="A10098" t="n">
        <v>85938</v>
      </c>
      <c r="B10098" s="30" t="n">
        <v>16</v>
      </c>
      <c r="C10098" s="7" t="n">
        <v>0</v>
      </c>
    </row>
    <row r="10099" spans="1:12">
      <c r="A10099" t="s">
        <v>4</v>
      </c>
      <c r="B10099" s="4" t="s">
        <v>5</v>
      </c>
      <c r="C10099" s="4" t="s">
        <v>10</v>
      </c>
      <c r="D10099" s="4" t="s">
        <v>37</v>
      </c>
      <c r="E10099" s="4" t="s">
        <v>13</v>
      </c>
      <c r="F10099" s="4" t="s">
        <v>13</v>
      </c>
      <c r="G10099" s="4" t="s">
        <v>37</v>
      </c>
      <c r="H10099" s="4" t="s">
        <v>13</v>
      </c>
      <c r="I10099" s="4" t="s">
        <v>13</v>
      </c>
    </row>
    <row r="10100" spans="1:12">
      <c r="A10100" t="n">
        <v>85941</v>
      </c>
      <c r="B10100" s="37" t="n">
        <v>26</v>
      </c>
      <c r="C10100" s="7" t="n">
        <v>14</v>
      </c>
      <c r="D10100" s="7" t="s">
        <v>730</v>
      </c>
      <c r="E10100" s="7" t="n">
        <v>2</v>
      </c>
      <c r="F10100" s="7" t="n">
        <v>3</v>
      </c>
      <c r="G10100" s="7" t="s">
        <v>731</v>
      </c>
      <c r="H10100" s="7" t="n">
        <v>2</v>
      </c>
      <c r="I10100" s="7" t="n">
        <v>0</v>
      </c>
    </row>
    <row r="10101" spans="1:12">
      <c r="A10101" t="s">
        <v>4</v>
      </c>
      <c r="B10101" s="4" t="s">
        <v>5</v>
      </c>
    </row>
    <row r="10102" spans="1:12">
      <c r="A10102" t="n">
        <v>86162</v>
      </c>
      <c r="B10102" s="28" t="n">
        <v>28</v>
      </c>
    </row>
    <row r="10103" spans="1:12">
      <c r="A10103" t="s">
        <v>4</v>
      </c>
      <c r="B10103" s="4" t="s">
        <v>5</v>
      </c>
      <c r="C10103" s="4" t="s">
        <v>10</v>
      </c>
      <c r="D10103" s="4" t="s">
        <v>10</v>
      </c>
      <c r="E10103" s="4" t="s">
        <v>10</v>
      </c>
    </row>
    <row r="10104" spans="1:12">
      <c r="A10104" t="n">
        <v>86163</v>
      </c>
      <c r="B10104" s="58" t="n">
        <v>61</v>
      </c>
      <c r="C10104" s="7" t="n">
        <v>0</v>
      </c>
      <c r="D10104" s="7" t="n">
        <v>14</v>
      </c>
      <c r="E10104" s="7" t="n">
        <v>1000</v>
      </c>
    </row>
    <row r="10105" spans="1:12">
      <c r="A10105" t="s">
        <v>4</v>
      </c>
      <c r="B10105" s="4" t="s">
        <v>5</v>
      </c>
      <c r="C10105" s="4" t="s">
        <v>13</v>
      </c>
      <c r="D10105" s="4" t="s">
        <v>10</v>
      </c>
      <c r="E10105" s="4" t="s">
        <v>6</v>
      </c>
    </row>
    <row r="10106" spans="1:12">
      <c r="A10106" t="n">
        <v>86170</v>
      </c>
      <c r="B10106" s="36" t="n">
        <v>51</v>
      </c>
      <c r="C10106" s="7" t="n">
        <v>4</v>
      </c>
      <c r="D10106" s="7" t="n">
        <v>0</v>
      </c>
      <c r="E10106" s="7" t="s">
        <v>108</v>
      </c>
    </row>
    <row r="10107" spans="1:12">
      <c r="A10107" t="s">
        <v>4</v>
      </c>
      <c r="B10107" s="4" t="s">
        <v>5</v>
      </c>
      <c r="C10107" s="4" t="s">
        <v>10</v>
      </c>
    </row>
    <row r="10108" spans="1:12">
      <c r="A10108" t="n">
        <v>86184</v>
      </c>
      <c r="B10108" s="30" t="n">
        <v>16</v>
      </c>
      <c r="C10108" s="7" t="n">
        <v>0</v>
      </c>
    </row>
    <row r="10109" spans="1:12">
      <c r="A10109" t="s">
        <v>4</v>
      </c>
      <c r="B10109" s="4" t="s">
        <v>5</v>
      </c>
      <c r="C10109" s="4" t="s">
        <v>10</v>
      </c>
      <c r="D10109" s="4" t="s">
        <v>37</v>
      </c>
      <c r="E10109" s="4" t="s">
        <v>13</v>
      </c>
      <c r="F10109" s="4" t="s">
        <v>13</v>
      </c>
    </row>
    <row r="10110" spans="1:12">
      <c r="A10110" t="n">
        <v>86187</v>
      </c>
      <c r="B10110" s="37" t="n">
        <v>26</v>
      </c>
      <c r="C10110" s="7" t="n">
        <v>0</v>
      </c>
      <c r="D10110" s="7" t="s">
        <v>732</v>
      </c>
      <c r="E10110" s="7" t="n">
        <v>2</v>
      </c>
      <c r="F10110" s="7" t="n">
        <v>0</v>
      </c>
    </row>
    <row r="10111" spans="1:12">
      <c r="A10111" t="s">
        <v>4</v>
      </c>
      <c r="B10111" s="4" t="s">
        <v>5</v>
      </c>
    </row>
    <row r="10112" spans="1:12">
      <c r="A10112" t="n">
        <v>86231</v>
      </c>
      <c r="B10112" s="28" t="n">
        <v>28</v>
      </c>
    </row>
    <row r="10113" spans="1:9">
      <c r="A10113" t="s">
        <v>4</v>
      </c>
      <c r="B10113" s="4" t="s">
        <v>5</v>
      </c>
      <c r="C10113" s="4" t="s">
        <v>10</v>
      </c>
      <c r="D10113" s="4" t="s">
        <v>10</v>
      </c>
      <c r="E10113" s="4" t="s">
        <v>10</v>
      </c>
    </row>
    <row r="10114" spans="1:9">
      <c r="A10114" t="n">
        <v>86232</v>
      </c>
      <c r="B10114" s="58" t="n">
        <v>61</v>
      </c>
      <c r="C10114" s="7" t="n">
        <v>1</v>
      </c>
      <c r="D10114" s="7" t="n">
        <v>14</v>
      </c>
      <c r="E10114" s="7" t="n">
        <v>1000</v>
      </c>
    </row>
    <row r="10115" spans="1:9">
      <c r="A10115" t="s">
        <v>4</v>
      </c>
      <c r="B10115" s="4" t="s">
        <v>5</v>
      </c>
      <c r="C10115" s="4" t="s">
        <v>13</v>
      </c>
      <c r="D10115" s="4" t="s">
        <v>10</v>
      </c>
      <c r="E10115" s="4" t="s">
        <v>6</v>
      </c>
    </row>
    <row r="10116" spans="1:9">
      <c r="A10116" t="n">
        <v>86239</v>
      </c>
      <c r="B10116" s="36" t="n">
        <v>51</v>
      </c>
      <c r="C10116" s="7" t="n">
        <v>4</v>
      </c>
      <c r="D10116" s="7" t="n">
        <v>1</v>
      </c>
      <c r="E10116" s="7" t="s">
        <v>144</v>
      </c>
    </row>
    <row r="10117" spans="1:9">
      <c r="A10117" t="s">
        <v>4</v>
      </c>
      <c r="B10117" s="4" t="s">
        <v>5</v>
      </c>
      <c r="C10117" s="4" t="s">
        <v>10</v>
      </c>
    </row>
    <row r="10118" spans="1:9">
      <c r="A10118" t="n">
        <v>86253</v>
      </c>
      <c r="B10118" s="30" t="n">
        <v>16</v>
      </c>
      <c r="C10118" s="7" t="n">
        <v>0</v>
      </c>
    </row>
    <row r="10119" spans="1:9">
      <c r="A10119" t="s">
        <v>4</v>
      </c>
      <c r="B10119" s="4" t="s">
        <v>5</v>
      </c>
      <c r="C10119" s="4" t="s">
        <v>10</v>
      </c>
      <c r="D10119" s="4" t="s">
        <v>37</v>
      </c>
      <c r="E10119" s="4" t="s">
        <v>13</v>
      </c>
      <c r="F10119" s="4" t="s">
        <v>13</v>
      </c>
    </row>
    <row r="10120" spans="1:9">
      <c r="A10120" t="n">
        <v>86256</v>
      </c>
      <c r="B10120" s="37" t="n">
        <v>26</v>
      </c>
      <c r="C10120" s="7" t="n">
        <v>1</v>
      </c>
      <c r="D10120" s="7" t="s">
        <v>733</v>
      </c>
      <c r="E10120" s="7" t="n">
        <v>2</v>
      </c>
      <c r="F10120" s="7" t="n">
        <v>0</v>
      </c>
    </row>
    <row r="10121" spans="1:9">
      <c r="A10121" t="s">
        <v>4</v>
      </c>
      <c r="B10121" s="4" t="s">
        <v>5</v>
      </c>
    </row>
    <row r="10122" spans="1:9">
      <c r="A10122" t="n">
        <v>86334</v>
      </c>
      <c r="B10122" s="28" t="n">
        <v>28</v>
      </c>
    </row>
    <row r="10123" spans="1:9">
      <c r="A10123" t="s">
        <v>4</v>
      </c>
      <c r="B10123" s="4" t="s">
        <v>5</v>
      </c>
      <c r="C10123" s="4" t="s">
        <v>13</v>
      </c>
      <c r="D10123" s="4" t="s">
        <v>10</v>
      </c>
      <c r="E10123" s="4" t="s">
        <v>6</v>
      </c>
    </row>
    <row r="10124" spans="1:9">
      <c r="A10124" t="n">
        <v>86335</v>
      </c>
      <c r="B10124" s="36" t="n">
        <v>51</v>
      </c>
      <c r="C10124" s="7" t="n">
        <v>4</v>
      </c>
      <c r="D10124" s="7" t="n">
        <v>15</v>
      </c>
      <c r="E10124" s="7" t="s">
        <v>442</v>
      </c>
    </row>
    <row r="10125" spans="1:9">
      <c r="A10125" t="s">
        <v>4</v>
      </c>
      <c r="B10125" s="4" t="s">
        <v>5</v>
      </c>
      <c r="C10125" s="4" t="s">
        <v>10</v>
      </c>
    </row>
    <row r="10126" spans="1:9">
      <c r="A10126" t="n">
        <v>86348</v>
      </c>
      <c r="B10126" s="30" t="n">
        <v>16</v>
      </c>
      <c r="C10126" s="7" t="n">
        <v>0</v>
      </c>
    </row>
    <row r="10127" spans="1:9">
      <c r="A10127" t="s">
        <v>4</v>
      </c>
      <c r="B10127" s="4" t="s">
        <v>5</v>
      </c>
      <c r="C10127" s="4" t="s">
        <v>10</v>
      </c>
      <c r="D10127" s="4" t="s">
        <v>37</v>
      </c>
      <c r="E10127" s="4" t="s">
        <v>13</v>
      </c>
      <c r="F10127" s="4" t="s">
        <v>13</v>
      </c>
    </row>
    <row r="10128" spans="1:9">
      <c r="A10128" t="n">
        <v>86351</v>
      </c>
      <c r="B10128" s="37" t="n">
        <v>26</v>
      </c>
      <c r="C10128" s="7" t="n">
        <v>15</v>
      </c>
      <c r="D10128" s="7" t="s">
        <v>734</v>
      </c>
      <c r="E10128" s="7" t="n">
        <v>2</v>
      </c>
      <c r="F10128" s="7" t="n">
        <v>0</v>
      </c>
    </row>
    <row r="10129" spans="1:6">
      <c r="A10129" t="s">
        <v>4</v>
      </c>
      <c r="B10129" s="4" t="s">
        <v>5</v>
      </c>
    </row>
    <row r="10130" spans="1:6">
      <c r="A10130" t="n">
        <v>86441</v>
      </c>
      <c r="B10130" s="28" t="n">
        <v>28</v>
      </c>
    </row>
    <row r="10131" spans="1:6">
      <c r="A10131" t="s">
        <v>4</v>
      </c>
      <c r="B10131" s="4" t="s">
        <v>5</v>
      </c>
      <c r="C10131" s="4" t="s">
        <v>13</v>
      </c>
      <c r="D10131" s="4" t="s">
        <v>10</v>
      </c>
      <c r="E10131" s="4" t="s">
        <v>6</v>
      </c>
    </row>
    <row r="10132" spans="1:6">
      <c r="A10132" t="n">
        <v>86442</v>
      </c>
      <c r="B10132" s="36" t="n">
        <v>51</v>
      </c>
      <c r="C10132" s="7" t="n">
        <v>4</v>
      </c>
      <c r="D10132" s="7" t="n">
        <v>16</v>
      </c>
      <c r="E10132" s="7" t="s">
        <v>735</v>
      </c>
    </row>
    <row r="10133" spans="1:6">
      <c r="A10133" t="s">
        <v>4</v>
      </c>
      <c r="B10133" s="4" t="s">
        <v>5</v>
      </c>
      <c r="C10133" s="4" t="s">
        <v>10</v>
      </c>
    </row>
    <row r="10134" spans="1:6">
      <c r="A10134" t="n">
        <v>86455</v>
      </c>
      <c r="B10134" s="30" t="n">
        <v>16</v>
      </c>
      <c r="C10134" s="7" t="n">
        <v>0</v>
      </c>
    </row>
    <row r="10135" spans="1:6">
      <c r="A10135" t="s">
        <v>4</v>
      </c>
      <c r="B10135" s="4" t="s">
        <v>5</v>
      </c>
      <c r="C10135" s="4" t="s">
        <v>10</v>
      </c>
      <c r="D10135" s="4" t="s">
        <v>37</v>
      </c>
      <c r="E10135" s="4" t="s">
        <v>13</v>
      </c>
      <c r="F10135" s="4" t="s">
        <v>13</v>
      </c>
    </row>
    <row r="10136" spans="1:6">
      <c r="A10136" t="n">
        <v>86458</v>
      </c>
      <c r="B10136" s="37" t="n">
        <v>26</v>
      </c>
      <c r="C10136" s="7" t="n">
        <v>16</v>
      </c>
      <c r="D10136" s="7" t="s">
        <v>736</v>
      </c>
      <c r="E10136" s="7" t="n">
        <v>2</v>
      </c>
      <c r="F10136" s="7" t="n">
        <v>0</v>
      </c>
    </row>
    <row r="10137" spans="1:6">
      <c r="A10137" t="s">
        <v>4</v>
      </c>
      <c r="B10137" s="4" t="s">
        <v>5</v>
      </c>
    </row>
    <row r="10138" spans="1:6">
      <c r="A10138" t="n">
        <v>86485</v>
      </c>
      <c r="B10138" s="28" t="n">
        <v>28</v>
      </c>
    </row>
    <row r="10139" spans="1:6">
      <c r="A10139" t="s">
        <v>4</v>
      </c>
      <c r="B10139" s="4" t="s">
        <v>5</v>
      </c>
      <c r="C10139" s="4" t="s">
        <v>13</v>
      </c>
      <c r="D10139" s="4" t="s">
        <v>10</v>
      </c>
      <c r="E10139" s="4" t="s">
        <v>6</v>
      </c>
    </row>
    <row r="10140" spans="1:6">
      <c r="A10140" t="n">
        <v>86486</v>
      </c>
      <c r="B10140" s="36" t="n">
        <v>51</v>
      </c>
      <c r="C10140" s="7" t="n">
        <v>4</v>
      </c>
      <c r="D10140" s="7" t="n">
        <v>0</v>
      </c>
      <c r="E10140" s="7" t="s">
        <v>469</v>
      </c>
    </row>
    <row r="10141" spans="1:6">
      <c r="A10141" t="s">
        <v>4</v>
      </c>
      <c r="B10141" s="4" t="s">
        <v>5</v>
      </c>
      <c r="C10141" s="4" t="s">
        <v>10</v>
      </c>
    </row>
    <row r="10142" spans="1:6">
      <c r="A10142" t="n">
        <v>86500</v>
      </c>
      <c r="B10142" s="30" t="n">
        <v>16</v>
      </c>
      <c r="C10142" s="7" t="n">
        <v>0</v>
      </c>
    </row>
    <row r="10143" spans="1:6">
      <c r="A10143" t="s">
        <v>4</v>
      </c>
      <c r="B10143" s="4" t="s">
        <v>5</v>
      </c>
      <c r="C10143" s="4" t="s">
        <v>10</v>
      </c>
      <c r="D10143" s="4" t="s">
        <v>37</v>
      </c>
      <c r="E10143" s="4" t="s">
        <v>13</v>
      </c>
      <c r="F10143" s="4" t="s">
        <v>13</v>
      </c>
      <c r="G10143" s="4" t="s">
        <v>37</v>
      </c>
      <c r="H10143" s="4" t="s">
        <v>13</v>
      </c>
      <c r="I10143" s="4" t="s">
        <v>13</v>
      </c>
    </row>
    <row r="10144" spans="1:6">
      <c r="A10144" t="n">
        <v>86503</v>
      </c>
      <c r="B10144" s="37" t="n">
        <v>26</v>
      </c>
      <c r="C10144" s="7" t="n">
        <v>0</v>
      </c>
      <c r="D10144" s="7" t="s">
        <v>737</v>
      </c>
      <c r="E10144" s="7" t="n">
        <v>2</v>
      </c>
      <c r="F10144" s="7" t="n">
        <v>3</v>
      </c>
      <c r="G10144" s="7" t="s">
        <v>738</v>
      </c>
      <c r="H10144" s="7" t="n">
        <v>2</v>
      </c>
      <c r="I10144" s="7" t="n">
        <v>0</v>
      </c>
    </row>
    <row r="10145" spans="1:9">
      <c r="A10145" t="s">
        <v>4</v>
      </c>
      <c r="B10145" s="4" t="s">
        <v>5</v>
      </c>
    </row>
    <row r="10146" spans="1:9">
      <c r="A10146" t="n">
        <v>86584</v>
      </c>
      <c r="B10146" s="28" t="n">
        <v>28</v>
      </c>
    </row>
    <row r="10147" spans="1:9">
      <c r="A10147" t="s">
        <v>4</v>
      </c>
      <c r="B10147" s="4" t="s">
        <v>5</v>
      </c>
      <c r="C10147" s="4" t="s">
        <v>13</v>
      </c>
      <c r="D10147" s="4" t="s">
        <v>10</v>
      </c>
      <c r="E10147" s="4" t="s">
        <v>22</v>
      </c>
    </row>
    <row r="10148" spans="1:9">
      <c r="A10148" t="n">
        <v>86585</v>
      </c>
      <c r="B10148" s="34" t="n">
        <v>58</v>
      </c>
      <c r="C10148" s="7" t="n">
        <v>0</v>
      </c>
      <c r="D10148" s="7" t="n">
        <v>1000</v>
      </c>
      <c r="E10148" s="7" t="n">
        <v>1</v>
      </c>
    </row>
    <row r="10149" spans="1:9">
      <c r="A10149" t="s">
        <v>4</v>
      </c>
      <c r="B10149" s="4" t="s">
        <v>5</v>
      </c>
      <c r="C10149" s="4" t="s">
        <v>13</v>
      </c>
      <c r="D10149" s="4" t="s">
        <v>10</v>
      </c>
    </row>
    <row r="10150" spans="1:9">
      <c r="A10150" t="n">
        <v>86593</v>
      </c>
      <c r="B10150" s="34" t="n">
        <v>58</v>
      </c>
      <c r="C10150" s="7" t="n">
        <v>255</v>
      </c>
      <c r="D10150" s="7" t="n">
        <v>0</v>
      </c>
    </row>
    <row r="10151" spans="1:9">
      <c r="A10151" t="s">
        <v>4</v>
      </c>
      <c r="B10151" s="4" t="s">
        <v>5</v>
      </c>
      <c r="C10151" s="4" t="s">
        <v>13</v>
      </c>
      <c r="D10151" s="4" t="s">
        <v>10</v>
      </c>
      <c r="E10151" s="4" t="s">
        <v>22</v>
      </c>
      <c r="F10151" s="4" t="s">
        <v>10</v>
      </c>
      <c r="G10151" s="4" t="s">
        <v>9</v>
      </c>
      <c r="H10151" s="4" t="s">
        <v>9</v>
      </c>
      <c r="I10151" s="4" t="s">
        <v>10</v>
      </c>
      <c r="J10151" s="4" t="s">
        <v>10</v>
      </c>
      <c r="K10151" s="4" t="s">
        <v>9</v>
      </c>
      <c r="L10151" s="4" t="s">
        <v>9</v>
      </c>
      <c r="M10151" s="4" t="s">
        <v>9</v>
      </c>
      <c r="N10151" s="4" t="s">
        <v>9</v>
      </c>
      <c r="O10151" s="4" t="s">
        <v>6</v>
      </c>
    </row>
    <row r="10152" spans="1:9">
      <c r="A10152" t="n">
        <v>86597</v>
      </c>
      <c r="B10152" s="59" t="n">
        <v>50</v>
      </c>
      <c r="C10152" s="7" t="n">
        <v>0</v>
      </c>
      <c r="D10152" s="7" t="n">
        <v>12105</v>
      </c>
      <c r="E10152" s="7" t="n">
        <v>1</v>
      </c>
      <c r="F10152" s="7" t="n">
        <v>0</v>
      </c>
      <c r="G10152" s="7" t="n">
        <v>0</v>
      </c>
      <c r="H10152" s="7" t="n">
        <v>0</v>
      </c>
      <c r="I10152" s="7" t="n">
        <v>0</v>
      </c>
      <c r="J10152" s="7" t="n">
        <v>65533</v>
      </c>
      <c r="K10152" s="7" t="n">
        <v>0</v>
      </c>
      <c r="L10152" s="7" t="n">
        <v>0</v>
      </c>
      <c r="M10152" s="7" t="n">
        <v>0</v>
      </c>
      <c r="N10152" s="7" t="n">
        <v>0</v>
      </c>
      <c r="O10152" s="7" t="s">
        <v>12</v>
      </c>
    </row>
    <row r="10153" spans="1:9">
      <c r="A10153" t="s">
        <v>4</v>
      </c>
      <c r="B10153" s="4" t="s">
        <v>5</v>
      </c>
      <c r="C10153" s="4" t="s">
        <v>13</v>
      </c>
      <c r="D10153" s="4" t="s">
        <v>10</v>
      </c>
      <c r="E10153" s="4" t="s">
        <v>10</v>
      </c>
      <c r="F10153" s="4" t="s">
        <v>10</v>
      </c>
      <c r="G10153" s="4" t="s">
        <v>10</v>
      </c>
      <c r="H10153" s="4" t="s">
        <v>13</v>
      </c>
    </row>
    <row r="10154" spans="1:9">
      <c r="A10154" t="n">
        <v>86636</v>
      </c>
      <c r="B10154" s="26" t="n">
        <v>25</v>
      </c>
      <c r="C10154" s="7" t="n">
        <v>5</v>
      </c>
      <c r="D10154" s="7" t="n">
        <v>65535</v>
      </c>
      <c r="E10154" s="7" t="n">
        <v>500</v>
      </c>
      <c r="F10154" s="7" t="n">
        <v>800</v>
      </c>
      <c r="G10154" s="7" t="n">
        <v>140</v>
      </c>
      <c r="H10154" s="7" t="n">
        <v>0</v>
      </c>
    </row>
    <row r="10155" spans="1:9">
      <c r="A10155" t="s">
        <v>4</v>
      </c>
      <c r="B10155" s="4" t="s">
        <v>5</v>
      </c>
      <c r="C10155" s="4" t="s">
        <v>10</v>
      </c>
      <c r="D10155" s="4" t="s">
        <v>13</v>
      </c>
      <c r="E10155" s="4" t="s">
        <v>37</v>
      </c>
      <c r="F10155" s="4" t="s">
        <v>13</v>
      </c>
      <c r="G10155" s="4" t="s">
        <v>13</v>
      </c>
    </row>
    <row r="10156" spans="1:9">
      <c r="A10156" t="n">
        <v>86647</v>
      </c>
      <c r="B10156" s="27" t="n">
        <v>24</v>
      </c>
      <c r="C10156" s="7" t="n">
        <v>65533</v>
      </c>
      <c r="D10156" s="7" t="n">
        <v>11</v>
      </c>
      <c r="E10156" s="7" t="s">
        <v>739</v>
      </c>
      <c r="F10156" s="7" t="n">
        <v>2</v>
      </c>
      <c r="G10156" s="7" t="n">
        <v>0</v>
      </c>
    </row>
    <row r="10157" spans="1:9">
      <c r="A10157" t="s">
        <v>4</v>
      </c>
      <c r="B10157" s="4" t="s">
        <v>5</v>
      </c>
    </row>
    <row r="10158" spans="1:9">
      <c r="A10158" t="n">
        <v>86735</v>
      </c>
      <c r="B10158" s="28" t="n">
        <v>28</v>
      </c>
    </row>
    <row r="10159" spans="1:9">
      <c r="A10159" t="s">
        <v>4</v>
      </c>
      <c r="B10159" s="4" t="s">
        <v>5</v>
      </c>
      <c r="C10159" s="4" t="s">
        <v>10</v>
      </c>
      <c r="D10159" s="4" t="s">
        <v>13</v>
      </c>
      <c r="E10159" s="4" t="s">
        <v>37</v>
      </c>
      <c r="F10159" s="4" t="s">
        <v>13</v>
      </c>
      <c r="G10159" s="4" t="s">
        <v>13</v>
      </c>
    </row>
    <row r="10160" spans="1:9">
      <c r="A10160" t="n">
        <v>86736</v>
      </c>
      <c r="B10160" s="27" t="n">
        <v>24</v>
      </c>
      <c r="C10160" s="7" t="n">
        <v>65533</v>
      </c>
      <c r="D10160" s="7" t="n">
        <v>11</v>
      </c>
      <c r="E10160" s="7" t="s">
        <v>740</v>
      </c>
      <c r="F10160" s="7" t="n">
        <v>2</v>
      </c>
      <c r="G10160" s="7" t="n">
        <v>0</v>
      </c>
    </row>
    <row r="10161" spans="1:15">
      <c r="A10161" t="s">
        <v>4</v>
      </c>
      <c r="B10161" s="4" t="s">
        <v>5</v>
      </c>
    </row>
    <row r="10162" spans="1:15">
      <c r="A10162" t="n">
        <v>86835</v>
      </c>
      <c r="B10162" s="28" t="n">
        <v>28</v>
      </c>
    </row>
    <row r="10163" spans="1:15">
      <c r="A10163" t="s">
        <v>4</v>
      </c>
      <c r="B10163" s="4" t="s">
        <v>5</v>
      </c>
      <c r="C10163" s="4" t="s">
        <v>10</v>
      </c>
      <c r="D10163" s="4" t="s">
        <v>13</v>
      </c>
      <c r="E10163" s="4" t="s">
        <v>37</v>
      </c>
      <c r="F10163" s="4" t="s">
        <v>13</v>
      </c>
      <c r="G10163" s="4" t="s">
        <v>13</v>
      </c>
    </row>
    <row r="10164" spans="1:15">
      <c r="A10164" t="n">
        <v>86836</v>
      </c>
      <c r="B10164" s="27" t="n">
        <v>24</v>
      </c>
      <c r="C10164" s="7" t="n">
        <v>65533</v>
      </c>
      <c r="D10164" s="7" t="n">
        <v>11</v>
      </c>
      <c r="E10164" s="7" t="s">
        <v>601</v>
      </c>
      <c r="F10164" s="7" t="n">
        <v>2</v>
      </c>
      <c r="G10164" s="7" t="n">
        <v>0</v>
      </c>
    </row>
    <row r="10165" spans="1:15">
      <c r="A10165" t="s">
        <v>4</v>
      </c>
      <c r="B10165" s="4" t="s">
        <v>5</v>
      </c>
    </row>
    <row r="10166" spans="1:15">
      <c r="A10166" t="n">
        <v>86932</v>
      </c>
      <c r="B10166" s="28" t="n">
        <v>28</v>
      </c>
    </row>
    <row r="10167" spans="1:15">
      <c r="A10167" t="s">
        <v>4</v>
      </c>
      <c r="B10167" s="4" t="s">
        <v>5</v>
      </c>
      <c r="C10167" s="4" t="s">
        <v>13</v>
      </c>
    </row>
    <row r="10168" spans="1:15">
      <c r="A10168" t="n">
        <v>86933</v>
      </c>
      <c r="B10168" s="29" t="n">
        <v>27</v>
      </c>
      <c r="C10168" s="7" t="n">
        <v>0</v>
      </c>
    </row>
    <row r="10169" spans="1:15">
      <c r="A10169" t="s">
        <v>4</v>
      </c>
      <c r="B10169" s="4" t="s">
        <v>5</v>
      </c>
      <c r="C10169" s="4" t="s">
        <v>13</v>
      </c>
    </row>
    <row r="10170" spans="1:15">
      <c r="A10170" t="n">
        <v>86935</v>
      </c>
      <c r="B10170" s="29" t="n">
        <v>27</v>
      </c>
      <c r="C10170" s="7" t="n">
        <v>1</v>
      </c>
    </row>
    <row r="10171" spans="1:15">
      <c r="A10171" t="s">
        <v>4</v>
      </c>
      <c r="B10171" s="4" t="s">
        <v>5</v>
      </c>
      <c r="C10171" s="4" t="s">
        <v>13</v>
      </c>
      <c r="D10171" s="4" t="s">
        <v>10</v>
      </c>
      <c r="E10171" s="4" t="s">
        <v>10</v>
      </c>
      <c r="F10171" s="4" t="s">
        <v>10</v>
      </c>
      <c r="G10171" s="4" t="s">
        <v>10</v>
      </c>
      <c r="H10171" s="4" t="s">
        <v>13</v>
      </c>
    </row>
    <row r="10172" spans="1:15">
      <c r="A10172" t="n">
        <v>86937</v>
      </c>
      <c r="B10172" s="26" t="n">
        <v>25</v>
      </c>
      <c r="C10172" s="7" t="n">
        <v>5</v>
      </c>
      <c r="D10172" s="7" t="n">
        <v>65535</v>
      </c>
      <c r="E10172" s="7" t="n">
        <v>65535</v>
      </c>
      <c r="F10172" s="7" t="n">
        <v>65535</v>
      </c>
      <c r="G10172" s="7" t="n">
        <v>65535</v>
      </c>
      <c r="H10172" s="7" t="n">
        <v>0</v>
      </c>
    </row>
    <row r="10173" spans="1:15">
      <c r="A10173" t="s">
        <v>4</v>
      </c>
      <c r="B10173" s="4" t="s">
        <v>5</v>
      </c>
      <c r="C10173" s="4" t="s">
        <v>13</v>
      </c>
      <c r="D10173" s="4" t="s">
        <v>10</v>
      </c>
      <c r="E10173" s="4" t="s">
        <v>13</v>
      </c>
    </row>
    <row r="10174" spans="1:15">
      <c r="A10174" t="n">
        <v>86948</v>
      </c>
      <c r="B10174" s="11" t="n">
        <v>39</v>
      </c>
      <c r="C10174" s="7" t="n">
        <v>11</v>
      </c>
      <c r="D10174" s="7" t="n">
        <v>65533</v>
      </c>
      <c r="E10174" s="7" t="n">
        <v>203</v>
      </c>
    </row>
    <row r="10175" spans="1:15">
      <c r="A10175" t="s">
        <v>4</v>
      </c>
      <c r="B10175" s="4" t="s">
        <v>5</v>
      </c>
      <c r="C10175" s="4" t="s">
        <v>13</v>
      </c>
      <c r="D10175" s="4" t="s">
        <v>10</v>
      </c>
      <c r="E10175" s="4" t="s">
        <v>13</v>
      </c>
    </row>
    <row r="10176" spans="1:15">
      <c r="A10176" t="n">
        <v>86953</v>
      </c>
      <c r="B10176" s="46" t="n">
        <v>36</v>
      </c>
      <c r="C10176" s="7" t="n">
        <v>9</v>
      </c>
      <c r="D10176" s="7" t="n">
        <v>1</v>
      </c>
      <c r="E10176" s="7" t="n">
        <v>0</v>
      </c>
    </row>
    <row r="10177" spans="1:8">
      <c r="A10177" t="s">
        <v>4</v>
      </c>
      <c r="B10177" s="4" t="s">
        <v>5</v>
      </c>
      <c r="C10177" s="4" t="s">
        <v>13</v>
      </c>
      <c r="D10177" s="4" t="s">
        <v>10</v>
      </c>
      <c r="E10177" s="4" t="s">
        <v>13</v>
      </c>
    </row>
    <row r="10178" spans="1:8">
      <c r="A10178" t="n">
        <v>86958</v>
      </c>
      <c r="B10178" s="46" t="n">
        <v>36</v>
      </c>
      <c r="C10178" s="7" t="n">
        <v>9</v>
      </c>
      <c r="D10178" s="7" t="n">
        <v>8</v>
      </c>
      <c r="E10178" s="7" t="n">
        <v>0</v>
      </c>
    </row>
    <row r="10179" spans="1:8">
      <c r="A10179" t="s">
        <v>4</v>
      </c>
      <c r="B10179" s="4" t="s">
        <v>5</v>
      </c>
      <c r="C10179" s="4" t="s">
        <v>13</v>
      </c>
      <c r="D10179" s="4" t="s">
        <v>10</v>
      </c>
      <c r="E10179" s="4" t="s">
        <v>13</v>
      </c>
    </row>
    <row r="10180" spans="1:8">
      <c r="A10180" t="n">
        <v>86963</v>
      </c>
      <c r="B10180" s="46" t="n">
        <v>36</v>
      </c>
      <c r="C10180" s="7" t="n">
        <v>9</v>
      </c>
      <c r="D10180" s="7" t="n">
        <v>0</v>
      </c>
      <c r="E10180" s="7" t="n">
        <v>0</v>
      </c>
    </row>
    <row r="10181" spans="1:8">
      <c r="A10181" t="s">
        <v>4</v>
      </c>
      <c r="B10181" s="4" t="s">
        <v>5</v>
      </c>
      <c r="C10181" s="4" t="s">
        <v>13</v>
      </c>
      <c r="D10181" s="4" t="s">
        <v>10</v>
      </c>
      <c r="E10181" s="4" t="s">
        <v>13</v>
      </c>
    </row>
    <row r="10182" spans="1:8">
      <c r="A10182" t="n">
        <v>86968</v>
      </c>
      <c r="B10182" s="46" t="n">
        <v>36</v>
      </c>
      <c r="C10182" s="7" t="n">
        <v>9</v>
      </c>
      <c r="D10182" s="7" t="n">
        <v>16</v>
      </c>
      <c r="E10182" s="7" t="n">
        <v>0</v>
      </c>
    </row>
    <row r="10183" spans="1:8">
      <c r="A10183" t="s">
        <v>4</v>
      </c>
      <c r="B10183" s="4" t="s">
        <v>5</v>
      </c>
      <c r="C10183" s="4" t="s">
        <v>13</v>
      </c>
      <c r="D10183" s="4" t="s">
        <v>10</v>
      </c>
    </row>
    <row r="10184" spans="1:8">
      <c r="A10184" t="n">
        <v>86973</v>
      </c>
      <c r="B10184" s="10" t="n">
        <v>162</v>
      </c>
      <c r="C10184" s="7" t="n">
        <v>1</v>
      </c>
      <c r="D10184" s="7" t="n">
        <v>0</v>
      </c>
    </row>
    <row r="10185" spans="1:8">
      <c r="A10185" t="s">
        <v>4</v>
      </c>
      <c r="B10185" s="4" t="s">
        <v>5</v>
      </c>
    </row>
    <row r="10186" spans="1:8">
      <c r="A10186" t="n">
        <v>86977</v>
      </c>
      <c r="B10186" s="5" t="n">
        <v>1</v>
      </c>
    </row>
    <row r="10187" spans="1:8" s="3" customFormat="1" customHeight="0">
      <c r="A10187" s="3" t="s">
        <v>2</v>
      </c>
      <c r="B10187" s="3" t="s">
        <v>741</v>
      </c>
    </row>
    <row r="10188" spans="1:8">
      <c r="A10188" t="s">
        <v>4</v>
      </c>
      <c r="B10188" s="4" t="s">
        <v>5</v>
      </c>
      <c r="C10188" s="4" t="s">
        <v>13</v>
      </c>
      <c r="D10188" s="4" t="s">
        <v>13</v>
      </c>
      <c r="E10188" s="4" t="s">
        <v>13</v>
      </c>
      <c r="F10188" s="4" t="s">
        <v>13</v>
      </c>
      <c r="G10188" s="4" t="s">
        <v>10</v>
      </c>
      <c r="H10188" s="4" t="s">
        <v>26</v>
      </c>
      <c r="I10188" s="4" t="s">
        <v>10</v>
      </c>
      <c r="J10188" s="4" t="s">
        <v>26</v>
      </c>
      <c r="K10188" s="4" t="s">
        <v>10</v>
      </c>
      <c r="L10188" s="4" t="s">
        <v>26</v>
      </c>
      <c r="M10188" s="4" t="s">
        <v>10</v>
      </c>
      <c r="N10188" s="4" t="s">
        <v>26</v>
      </c>
      <c r="O10188" s="4" t="s">
        <v>26</v>
      </c>
    </row>
    <row r="10189" spans="1:8">
      <c r="A10189" t="n">
        <v>86980</v>
      </c>
      <c r="B10189" s="42" t="n">
        <v>6</v>
      </c>
      <c r="C10189" s="7" t="n">
        <v>35</v>
      </c>
      <c r="D10189" s="7" t="n">
        <v>0</v>
      </c>
      <c r="E10189" s="7" t="n">
        <v>1</v>
      </c>
      <c r="F10189" s="7" t="n">
        <v>4</v>
      </c>
      <c r="G10189" s="7" t="n">
        <v>0</v>
      </c>
      <c r="H10189" s="19" t="n">
        <f t="normal" ca="1">A10191</f>
        <v>0</v>
      </c>
      <c r="I10189" s="7" t="n">
        <v>1</v>
      </c>
      <c r="J10189" s="19" t="n">
        <f t="normal" ca="1">A10195</f>
        <v>0</v>
      </c>
      <c r="K10189" s="7" t="n">
        <v>2</v>
      </c>
      <c r="L10189" s="19" t="n">
        <f t="normal" ca="1">A10199</f>
        <v>0</v>
      </c>
      <c r="M10189" s="7" t="n">
        <v>3</v>
      </c>
      <c r="N10189" s="19" t="n">
        <f t="normal" ca="1">A10203</f>
        <v>0</v>
      </c>
      <c r="O10189" s="19" t="n">
        <f t="normal" ca="1">A10207</f>
        <v>0</v>
      </c>
    </row>
    <row r="10190" spans="1:8">
      <c r="A10190" t="s">
        <v>4</v>
      </c>
      <c r="B10190" s="4" t="s">
        <v>5</v>
      </c>
      <c r="C10190" s="4" t="s">
        <v>10</v>
      </c>
      <c r="D10190" s="4" t="s">
        <v>22</v>
      </c>
      <c r="E10190" s="4" t="s">
        <v>22</v>
      </c>
      <c r="F10190" s="4" t="s">
        <v>22</v>
      </c>
      <c r="G10190" s="4" t="s">
        <v>22</v>
      </c>
    </row>
    <row r="10191" spans="1:8">
      <c r="A10191" t="n">
        <v>87013</v>
      </c>
      <c r="B10191" s="43" t="n">
        <v>46</v>
      </c>
      <c r="C10191" s="7" t="n">
        <v>65534</v>
      </c>
      <c r="D10191" s="7" t="n">
        <v>87.6500015258789</v>
      </c>
      <c r="E10191" s="7" t="n">
        <v>36.0499992370605</v>
      </c>
      <c r="F10191" s="7" t="n">
        <v>-231.949996948242</v>
      </c>
      <c r="G10191" s="7" t="n">
        <v>180</v>
      </c>
    </row>
    <row r="10192" spans="1:8">
      <c r="A10192" t="s">
        <v>4</v>
      </c>
      <c r="B10192" s="4" t="s">
        <v>5</v>
      </c>
      <c r="C10192" s="4" t="s">
        <v>26</v>
      </c>
    </row>
    <row r="10193" spans="1:15">
      <c r="A10193" t="n">
        <v>87032</v>
      </c>
      <c r="B10193" s="23" t="n">
        <v>3</v>
      </c>
      <c r="C10193" s="19" t="n">
        <f t="normal" ca="1">A10207</f>
        <v>0</v>
      </c>
    </row>
    <row r="10194" spans="1:15">
      <c r="A10194" t="s">
        <v>4</v>
      </c>
      <c r="B10194" s="4" t="s">
        <v>5</v>
      </c>
      <c r="C10194" s="4" t="s">
        <v>10</v>
      </c>
      <c r="D10194" s="4" t="s">
        <v>22</v>
      </c>
      <c r="E10194" s="4" t="s">
        <v>22</v>
      </c>
      <c r="F10194" s="4" t="s">
        <v>22</v>
      </c>
      <c r="G10194" s="4" t="s">
        <v>22</v>
      </c>
    </row>
    <row r="10195" spans="1:15">
      <c r="A10195" t="n">
        <v>87037</v>
      </c>
      <c r="B10195" s="43" t="n">
        <v>46</v>
      </c>
      <c r="C10195" s="7" t="n">
        <v>65534</v>
      </c>
      <c r="D10195" s="7" t="n">
        <v>88.3499984741211</v>
      </c>
      <c r="E10195" s="7" t="n">
        <v>36.0499992370605</v>
      </c>
      <c r="F10195" s="7" t="n">
        <v>-232</v>
      </c>
      <c r="G10195" s="7" t="n">
        <v>180</v>
      </c>
    </row>
    <row r="10196" spans="1:15">
      <c r="A10196" t="s">
        <v>4</v>
      </c>
      <c r="B10196" s="4" t="s">
        <v>5</v>
      </c>
      <c r="C10196" s="4" t="s">
        <v>26</v>
      </c>
    </row>
    <row r="10197" spans="1:15">
      <c r="A10197" t="n">
        <v>87056</v>
      </c>
      <c r="B10197" s="23" t="n">
        <v>3</v>
      </c>
      <c r="C10197" s="19" t="n">
        <f t="normal" ca="1">A10207</f>
        <v>0</v>
      </c>
    </row>
    <row r="10198" spans="1:15">
      <c r="A10198" t="s">
        <v>4</v>
      </c>
      <c r="B10198" s="4" t="s">
        <v>5</v>
      </c>
      <c r="C10198" s="4" t="s">
        <v>10</v>
      </c>
      <c r="D10198" s="4" t="s">
        <v>22</v>
      </c>
      <c r="E10198" s="4" t="s">
        <v>22</v>
      </c>
      <c r="F10198" s="4" t="s">
        <v>22</v>
      </c>
      <c r="G10198" s="4" t="s">
        <v>22</v>
      </c>
    </row>
    <row r="10199" spans="1:15">
      <c r="A10199" t="n">
        <v>87061</v>
      </c>
      <c r="B10199" s="43" t="n">
        <v>46</v>
      </c>
      <c r="C10199" s="7" t="n">
        <v>65534</v>
      </c>
      <c r="D10199" s="7" t="n">
        <v>87.8000030517578</v>
      </c>
      <c r="E10199" s="7" t="n">
        <v>36.0499992370605</v>
      </c>
      <c r="F10199" s="7" t="n">
        <v>-231.25</v>
      </c>
      <c r="G10199" s="7" t="n">
        <v>180</v>
      </c>
    </row>
    <row r="10200" spans="1:15">
      <c r="A10200" t="s">
        <v>4</v>
      </c>
      <c r="B10200" s="4" t="s">
        <v>5</v>
      </c>
      <c r="C10200" s="4" t="s">
        <v>26</v>
      </c>
    </row>
    <row r="10201" spans="1:15">
      <c r="A10201" t="n">
        <v>87080</v>
      </c>
      <c r="B10201" s="23" t="n">
        <v>3</v>
      </c>
      <c r="C10201" s="19" t="n">
        <f t="normal" ca="1">A10207</f>
        <v>0</v>
      </c>
    </row>
    <row r="10202" spans="1:15">
      <c r="A10202" t="s">
        <v>4</v>
      </c>
      <c r="B10202" s="4" t="s">
        <v>5</v>
      </c>
      <c r="C10202" s="4" t="s">
        <v>10</v>
      </c>
      <c r="D10202" s="4" t="s">
        <v>22</v>
      </c>
      <c r="E10202" s="4" t="s">
        <v>22</v>
      </c>
      <c r="F10202" s="4" t="s">
        <v>22</v>
      </c>
      <c r="G10202" s="4" t="s">
        <v>22</v>
      </c>
    </row>
    <row r="10203" spans="1:15">
      <c r="A10203" t="n">
        <v>87085</v>
      </c>
      <c r="B10203" s="43" t="n">
        <v>46</v>
      </c>
      <c r="C10203" s="7" t="n">
        <v>65534</v>
      </c>
      <c r="D10203" s="7" t="n">
        <v>88.5500030517578</v>
      </c>
      <c r="E10203" s="7" t="n">
        <v>36.0499992370605</v>
      </c>
      <c r="F10203" s="7" t="n">
        <v>-230.949996948242</v>
      </c>
      <c r="G10203" s="7" t="n">
        <v>180</v>
      </c>
    </row>
    <row r="10204" spans="1:15">
      <c r="A10204" t="s">
        <v>4</v>
      </c>
      <c r="B10204" s="4" t="s">
        <v>5</v>
      </c>
      <c r="C10204" s="4" t="s">
        <v>26</v>
      </c>
    </row>
    <row r="10205" spans="1:15">
      <c r="A10205" t="n">
        <v>87104</v>
      </c>
      <c r="B10205" s="23" t="n">
        <v>3</v>
      </c>
      <c r="C10205" s="19" t="n">
        <f t="normal" ca="1">A10207</f>
        <v>0</v>
      </c>
    </row>
    <row r="10206" spans="1:15">
      <c r="A10206" t="s">
        <v>4</v>
      </c>
      <c r="B10206" s="4" t="s">
        <v>5</v>
      </c>
      <c r="C10206" s="4" t="s">
        <v>10</v>
      </c>
      <c r="D10206" s="4" t="s">
        <v>10</v>
      </c>
      <c r="E10206" s="4" t="s">
        <v>22</v>
      </c>
      <c r="F10206" s="4" t="s">
        <v>13</v>
      </c>
    </row>
    <row r="10207" spans="1:15">
      <c r="A10207" t="n">
        <v>87109</v>
      </c>
      <c r="B10207" s="62" t="n">
        <v>53</v>
      </c>
      <c r="C10207" s="7" t="n">
        <v>65534</v>
      </c>
      <c r="D10207" s="7" t="n">
        <v>0</v>
      </c>
      <c r="E10207" s="7" t="n">
        <v>0</v>
      </c>
      <c r="F10207" s="7" t="n">
        <v>0</v>
      </c>
    </row>
    <row r="10208" spans="1:15">
      <c r="A10208" t="s">
        <v>4</v>
      </c>
      <c r="B10208" s="4" t="s">
        <v>5</v>
      </c>
      <c r="C10208" s="4" t="s">
        <v>13</v>
      </c>
      <c r="D10208" s="4" t="s">
        <v>13</v>
      </c>
      <c r="E10208" s="4" t="s">
        <v>13</v>
      </c>
      <c r="F10208" s="4" t="s">
        <v>13</v>
      </c>
      <c r="G10208" s="4" t="s">
        <v>9</v>
      </c>
      <c r="H10208" s="4" t="s">
        <v>13</v>
      </c>
      <c r="I10208" s="4" t="s">
        <v>13</v>
      </c>
      <c r="J10208" s="4" t="s">
        <v>13</v>
      </c>
    </row>
    <row r="10209" spans="1:10">
      <c r="A10209" t="n">
        <v>87119</v>
      </c>
      <c r="B10209" s="83" t="n">
        <v>18</v>
      </c>
      <c r="C10209" s="7" t="n">
        <v>0</v>
      </c>
      <c r="D10209" s="7" t="n">
        <v>35</v>
      </c>
      <c r="E10209" s="7" t="n">
        <v>0</v>
      </c>
      <c r="F10209" s="7" t="n">
        <v>0</v>
      </c>
      <c r="G10209" s="7" t="n">
        <v>1</v>
      </c>
      <c r="H10209" s="7" t="n">
        <v>12</v>
      </c>
      <c r="I10209" s="7" t="n">
        <v>19</v>
      </c>
      <c r="J10209" s="7" t="n">
        <v>1</v>
      </c>
    </row>
    <row r="10210" spans="1:10">
      <c r="A10210" t="s">
        <v>4</v>
      </c>
      <c r="B10210" s="4" t="s">
        <v>5</v>
      </c>
    </row>
    <row r="10211" spans="1:10">
      <c r="A10211" t="n">
        <v>87131</v>
      </c>
      <c r="B10211" s="5" t="n">
        <v>1</v>
      </c>
    </row>
    <row r="10212" spans="1:10" s="3" customFormat="1" customHeight="0">
      <c r="A10212" s="3" t="s">
        <v>2</v>
      </c>
      <c r="B10212" s="3" t="s">
        <v>742</v>
      </c>
    </row>
    <row r="10213" spans="1:10">
      <c r="A10213" t="s">
        <v>4</v>
      </c>
      <c r="B10213" s="4" t="s">
        <v>5</v>
      </c>
      <c r="C10213" s="4" t="s">
        <v>13</v>
      </c>
      <c r="D10213" s="4" t="s">
        <v>13</v>
      </c>
      <c r="E10213" s="4" t="s">
        <v>13</v>
      </c>
      <c r="F10213" s="4" t="s">
        <v>13</v>
      </c>
      <c r="G10213" s="4" t="s">
        <v>10</v>
      </c>
      <c r="H10213" s="4" t="s">
        <v>26</v>
      </c>
      <c r="I10213" s="4" t="s">
        <v>10</v>
      </c>
      <c r="J10213" s="4" t="s">
        <v>26</v>
      </c>
      <c r="K10213" s="4" t="s">
        <v>26</v>
      </c>
    </row>
    <row r="10214" spans="1:10">
      <c r="A10214" t="n">
        <v>87132</v>
      </c>
      <c r="B10214" s="42" t="n">
        <v>6</v>
      </c>
      <c r="C10214" s="7" t="n">
        <v>35</v>
      </c>
      <c r="D10214" s="7" t="n">
        <v>0</v>
      </c>
      <c r="E10214" s="7" t="n">
        <v>1</v>
      </c>
      <c r="F10214" s="7" t="n">
        <v>2</v>
      </c>
      <c r="G10214" s="7" t="n">
        <v>0</v>
      </c>
      <c r="H10214" s="19" t="n">
        <f t="normal" ca="1">A10216</f>
        <v>0</v>
      </c>
      <c r="I10214" s="7" t="n">
        <v>1</v>
      </c>
      <c r="J10214" s="19" t="n">
        <f t="normal" ca="1">A10220</f>
        <v>0</v>
      </c>
      <c r="K10214" s="19" t="n">
        <f t="normal" ca="1">A10224</f>
        <v>0</v>
      </c>
    </row>
    <row r="10215" spans="1:10">
      <c r="A10215" t="s">
        <v>4</v>
      </c>
      <c r="B10215" s="4" t="s">
        <v>5</v>
      </c>
      <c r="C10215" s="4" t="s">
        <v>10</v>
      </c>
      <c r="D10215" s="4" t="s">
        <v>22</v>
      </c>
      <c r="E10215" s="4" t="s">
        <v>22</v>
      </c>
      <c r="F10215" s="4" t="s">
        <v>22</v>
      </c>
      <c r="G10215" s="4" t="s">
        <v>22</v>
      </c>
    </row>
    <row r="10216" spans="1:10">
      <c r="A10216" t="n">
        <v>87153</v>
      </c>
      <c r="B10216" s="43" t="n">
        <v>46</v>
      </c>
      <c r="C10216" s="7" t="n">
        <v>65534</v>
      </c>
      <c r="D10216" s="7" t="n">
        <v>89.3000030517578</v>
      </c>
      <c r="E10216" s="7" t="n">
        <v>36.0499992370605</v>
      </c>
      <c r="F10216" s="7" t="n">
        <v>-231.949996948242</v>
      </c>
      <c r="G10216" s="7" t="n">
        <v>180</v>
      </c>
    </row>
    <row r="10217" spans="1:10">
      <c r="A10217" t="s">
        <v>4</v>
      </c>
      <c r="B10217" s="4" t="s">
        <v>5</v>
      </c>
      <c r="C10217" s="4" t="s">
        <v>26</v>
      </c>
    </row>
    <row r="10218" spans="1:10">
      <c r="A10218" t="n">
        <v>87172</v>
      </c>
      <c r="B10218" s="23" t="n">
        <v>3</v>
      </c>
      <c r="C10218" s="19" t="n">
        <f t="normal" ca="1">A10224</f>
        <v>0</v>
      </c>
    </row>
    <row r="10219" spans="1:10">
      <c r="A10219" t="s">
        <v>4</v>
      </c>
      <c r="B10219" s="4" t="s">
        <v>5</v>
      </c>
      <c r="C10219" s="4" t="s">
        <v>10</v>
      </c>
      <c r="D10219" s="4" t="s">
        <v>22</v>
      </c>
      <c r="E10219" s="4" t="s">
        <v>22</v>
      </c>
      <c r="F10219" s="4" t="s">
        <v>22</v>
      </c>
      <c r="G10219" s="4" t="s">
        <v>22</v>
      </c>
    </row>
    <row r="10220" spans="1:10">
      <c r="A10220" t="n">
        <v>87177</v>
      </c>
      <c r="B10220" s="43" t="n">
        <v>46</v>
      </c>
      <c r="C10220" s="7" t="n">
        <v>65534</v>
      </c>
      <c r="D10220" s="7" t="n">
        <v>89.9499969482422</v>
      </c>
      <c r="E10220" s="7" t="n">
        <v>36.0499992370605</v>
      </c>
      <c r="F10220" s="7" t="n">
        <v>-231.600006103516</v>
      </c>
      <c r="G10220" s="7" t="n">
        <v>180</v>
      </c>
    </row>
    <row r="10221" spans="1:10">
      <c r="A10221" t="s">
        <v>4</v>
      </c>
      <c r="B10221" s="4" t="s">
        <v>5</v>
      </c>
      <c r="C10221" s="4" t="s">
        <v>26</v>
      </c>
    </row>
    <row r="10222" spans="1:10">
      <c r="A10222" t="n">
        <v>87196</v>
      </c>
      <c r="B10222" s="23" t="n">
        <v>3</v>
      </c>
      <c r="C10222" s="19" t="n">
        <f t="normal" ca="1">A10224</f>
        <v>0</v>
      </c>
    </row>
    <row r="10223" spans="1:10">
      <c r="A10223" t="s">
        <v>4</v>
      </c>
      <c r="B10223" s="4" t="s">
        <v>5</v>
      </c>
      <c r="C10223" s="4" t="s">
        <v>10</v>
      </c>
      <c r="D10223" s="4" t="s">
        <v>10</v>
      </c>
      <c r="E10223" s="4" t="s">
        <v>22</v>
      </c>
      <c r="F10223" s="4" t="s">
        <v>13</v>
      </c>
    </row>
    <row r="10224" spans="1:10">
      <c r="A10224" t="n">
        <v>87201</v>
      </c>
      <c r="B10224" s="62" t="n">
        <v>53</v>
      </c>
      <c r="C10224" s="7" t="n">
        <v>65534</v>
      </c>
      <c r="D10224" s="7" t="n">
        <v>0</v>
      </c>
      <c r="E10224" s="7" t="n">
        <v>0</v>
      </c>
      <c r="F10224" s="7" t="n">
        <v>0</v>
      </c>
    </row>
    <row r="10225" spans="1:11">
      <c r="A10225" t="s">
        <v>4</v>
      </c>
      <c r="B10225" s="4" t="s">
        <v>5</v>
      </c>
      <c r="C10225" s="4" t="s">
        <v>13</v>
      </c>
      <c r="D10225" s="4" t="s">
        <v>13</v>
      </c>
      <c r="E10225" s="4" t="s">
        <v>13</v>
      </c>
      <c r="F10225" s="4" t="s">
        <v>13</v>
      </c>
      <c r="G10225" s="4" t="s">
        <v>9</v>
      </c>
      <c r="H10225" s="4" t="s">
        <v>13</v>
      </c>
      <c r="I10225" s="4" t="s">
        <v>13</v>
      </c>
      <c r="J10225" s="4" t="s">
        <v>13</v>
      </c>
    </row>
    <row r="10226" spans="1:11">
      <c r="A10226" t="n">
        <v>87211</v>
      </c>
      <c r="B10226" s="83" t="n">
        <v>18</v>
      </c>
      <c r="C10226" s="7" t="n">
        <v>0</v>
      </c>
      <c r="D10226" s="7" t="n">
        <v>35</v>
      </c>
      <c r="E10226" s="7" t="n">
        <v>0</v>
      </c>
      <c r="F10226" s="7" t="n">
        <v>0</v>
      </c>
      <c r="G10226" s="7" t="n">
        <v>1</v>
      </c>
      <c r="H10226" s="7" t="n">
        <v>12</v>
      </c>
      <c r="I10226" s="7" t="n">
        <v>19</v>
      </c>
      <c r="J10226" s="7" t="n">
        <v>1</v>
      </c>
    </row>
    <row r="10227" spans="1:11">
      <c r="A10227" t="s">
        <v>4</v>
      </c>
      <c r="B10227" s="4" t="s">
        <v>5</v>
      </c>
    </row>
    <row r="10228" spans="1:11">
      <c r="A10228" t="n">
        <v>87223</v>
      </c>
      <c r="B10228" s="5" t="n">
        <v>1</v>
      </c>
    </row>
    <row r="10229" spans="1:11" s="3" customFormat="1" customHeight="0">
      <c r="A10229" s="3" t="s">
        <v>2</v>
      </c>
      <c r="B10229" s="3" t="s">
        <v>743</v>
      </c>
    </row>
    <row r="10230" spans="1:11">
      <c r="A10230" t="s">
        <v>4</v>
      </c>
      <c r="B10230" s="4" t="s">
        <v>5</v>
      </c>
      <c r="C10230" s="4" t="s">
        <v>13</v>
      </c>
      <c r="D10230" s="4" t="s">
        <v>13</v>
      </c>
      <c r="E10230" s="4" t="s">
        <v>13</v>
      </c>
      <c r="F10230" s="4" t="s">
        <v>13</v>
      </c>
    </row>
    <row r="10231" spans="1:11">
      <c r="A10231" t="n">
        <v>87224</v>
      </c>
      <c r="B10231" s="8" t="n">
        <v>14</v>
      </c>
      <c r="C10231" s="7" t="n">
        <v>2</v>
      </c>
      <c r="D10231" s="7" t="n">
        <v>0</v>
      </c>
      <c r="E10231" s="7" t="n">
        <v>0</v>
      </c>
      <c r="F10231" s="7" t="n">
        <v>0</v>
      </c>
    </row>
    <row r="10232" spans="1:11">
      <c r="A10232" t="s">
        <v>4</v>
      </c>
      <c r="B10232" s="4" t="s">
        <v>5</v>
      </c>
      <c r="C10232" s="4" t="s">
        <v>13</v>
      </c>
      <c r="D10232" s="17" t="s">
        <v>24</v>
      </c>
      <c r="E10232" s="4" t="s">
        <v>5</v>
      </c>
      <c r="F10232" s="4" t="s">
        <v>13</v>
      </c>
      <c r="G10232" s="4" t="s">
        <v>10</v>
      </c>
      <c r="H10232" s="17" t="s">
        <v>25</v>
      </c>
      <c r="I10232" s="4" t="s">
        <v>13</v>
      </c>
      <c r="J10232" s="4" t="s">
        <v>9</v>
      </c>
      <c r="K10232" s="4" t="s">
        <v>13</v>
      </c>
      <c r="L10232" s="4" t="s">
        <v>13</v>
      </c>
      <c r="M10232" s="17" t="s">
        <v>24</v>
      </c>
      <c r="N10232" s="4" t="s">
        <v>5</v>
      </c>
      <c r="O10232" s="4" t="s">
        <v>13</v>
      </c>
      <c r="P10232" s="4" t="s">
        <v>10</v>
      </c>
      <c r="Q10232" s="17" t="s">
        <v>25</v>
      </c>
      <c r="R10232" s="4" t="s">
        <v>13</v>
      </c>
      <c r="S10232" s="4" t="s">
        <v>9</v>
      </c>
      <c r="T10232" s="4" t="s">
        <v>13</v>
      </c>
      <c r="U10232" s="4" t="s">
        <v>13</v>
      </c>
      <c r="V10232" s="4" t="s">
        <v>13</v>
      </c>
      <c r="W10232" s="4" t="s">
        <v>26</v>
      </c>
    </row>
    <row r="10233" spans="1:11">
      <c r="A10233" t="n">
        <v>87229</v>
      </c>
      <c r="B10233" s="16" t="n">
        <v>5</v>
      </c>
      <c r="C10233" s="7" t="n">
        <v>28</v>
      </c>
      <c r="D10233" s="17" t="s">
        <v>3</v>
      </c>
      <c r="E10233" s="10" t="n">
        <v>162</v>
      </c>
      <c r="F10233" s="7" t="n">
        <v>3</v>
      </c>
      <c r="G10233" s="7" t="n">
        <v>4198</v>
      </c>
      <c r="H10233" s="17" t="s">
        <v>3</v>
      </c>
      <c r="I10233" s="7" t="n">
        <v>0</v>
      </c>
      <c r="J10233" s="7" t="n">
        <v>1</v>
      </c>
      <c r="K10233" s="7" t="n">
        <v>2</v>
      </c>
      <c r="L10233" s="7" t="n">
        <v>28</v>
      </c>
      <c r="M10233" s="17" t="s">
        <v>3</v>
      </c>
      <c r="N10233" s="10" t="n">
        <v>162</v>
      </c>
      <c r="O10233" s="7" t="n">
        <v>3</v>
      </c>
      <c r="P10233" s="7" t="n">
        <v>4198</v>
      </c>
      <c r="Q10233" s="17" t="s">
        <v>3</v>
      </c>
      <c r="R10233" s="7" t="n">
        <v>0</v>
      </c>
      <c r="S10233" s="7" t="n">
        <v>2</v>
      </c>
      <c r="T10233" s="7" t="n">
        <v>2</v>
      </c>
      <c r="U10233" s="7" t="n">
        <v>11</v>
      </c>
      <c r="V10233" s="7" t="n">
        <v>1</v>
      </c>
      <c r="W10233" s="19" t="n">
        <f t="normal" ca="1">A10237</f>
        <v>0</v>
      </c>
    </row>
    <row r="10234" spans="1:11">
      <c r="A10234" t="s">
        <v>4</v>
      </c>
      <c r="B10234" s="4" t="s">
        <v>5</v>
      </c>
      <c r="C10234" s="4" t="s">
        <v>13</v>
      </c>
      <c r="D10234" s="4" t="s">
        <v>10</v>
      </c>
      <c r="E10234" s="4" t="s">
        <v>22</v>
      </c>
    </row>
    <row r="10235" spans="1:11">
      <c r="A10235" t="n">
        <v>87258</v>
      </c>
      <c r="B10235" s="34" t="n">
        <v>58</v>
      </c>
      <c r="C10235" s="7" t="n">
        <v>0</v>
      </c>
      <c r="D10235" s="7" t="n">
        <v>0</v>
      </c>
      <c r="E10235" s="7" t="n">
        <v>1</v>
      </c>
    </row>
    <row r="10236" spans="1:11">
      <c r="A10236" t="s">
        <v>4</v>
      </c>
      <c r="B10236" s="4" t="s">
        <v>5</v>
      </c>
      <c r="C10236" s="4" t="s">
        <v>13</v>
      </c>
      <c r="D10236" s="17" t="s">
        <v>24</v>
      </c>
      <c r="E10236" s="4" t="s">
        <v>5</v>
      </c>
      <c r="F10236" s="4" t="s">
        <v>13</v>
      </c>
      <c r="G10236" s="4" t="s">
        <v>10</v>
      </c>
      <c r="H10236" s="17" t="s">
        <v>25</v>
      </c>
      <c r="I10236" s="4" t="s">
        <v>13</v>
      </c>
      <c r="J10236" s="4" t="s">
        <v>9</v>
      </c>
      <c r="K10236" s="4" t="s">
        <v>13</v>
      </c>
      <c r="L10236" s="4" t="s">
        <v>13</v>
      </c>
      <c r="M10236" s="17" t="s">
        <v>24</v>
      </c>
      <c r="N10236" s="4" t="s">
        <v>5</v>
      </c>
      <c r="O10236" s="4" t="s">
        <v>13</v>
      </c>
      <c r="P10236" s="4" t="s">
        <v>10</v>
      </c>
      <c r="Q10236" s="17" t="s">
        <v>25</v>
      </c>
      <c r="R10236" s="4" t="s">
        <v>13</v>
      </c>
      <c r="S10236" s="4" t="s">
        <v>9</v>
      </c>
      <c r="T10236" s="4" t="s">
        <v>13</v>
      </c>
      <c r="U10236" s="4" t="s">
        <v>13</v>
      </c>
      <c r="V10236" s="4" t="s">
        <v>13</v>
      </c>
      <c r="W10236" s="4" t="s">
        <v>26</v>
      </c>
    </row>
    <row r="10237" spans="1:11">
      <c r="A10237" t="n">
        <v>87266</v>
      </c>
      <c r="B10237" s="16" t="n">
        <v>5</v>
      </c>
      <c r="C10237" s="7" t="n">
        <v>28</v>
      </c>
      <c r="D10237" s="17" t="s">
        <v>3</v>
      </c>
      <c r="E10237" s="10" t="n">
        <v>162</v>
      </c>
      <c r="F10237" s="7" t="n">
        <v>3</v>
      </c>
      <c r="G10237" s="7" t="n">
        <v>4198</v>
      </c>
      <c r="H10237" s="17" t="s">
        <v>3</v>
      </c>
      <c r="I10237" s="7" t="n">
        <v>0</v>
      </c>
      <c r="J10237" s="7" t="n">
        <v>1</v>
      </c>
      <c r="K10237" s="7" t="n">
        <v>3</v>
      </c>
      <c r="L10237" s="7" t="n">
        <v>28</v>
      </c>
      <c r="M10237" s="17" t="s">
        <v>3</v>
      </c>
      <c r="N10237" s="10" t="n">
        <v>162</v>
      </c>
      <c r="O10237" s="7" t="n">
        <v>3</v>
      </c>
      <c r="P10237" s="7" t="n">
        <v>4198</v>
      </c>
      <c r="Q10237" s="17" t="s">
        <v>3</v>
      </c>
      <c r="R10237" s="7" t="n">
        <v>0</v>
      </c>
      <c r="S10237" s="7" t="n">
        <v>2</v>
      </c>
      <c r="T10237" s="7" t="n">
        <v>3</v>
      </c>
      <c r="U10237" s="7" t="n">
        <v>9</v>
      </c>
      <c r="V10237" s="7" t="n">
        <v>1</v>
      </c>
      <c r="W10237" s="19" t="n">
        <f t="normal" ca="1">A10247</f>
        <v>0</v>
      </c>
    </row>
    <row r="10238" spans="1:11">
      <c r="A10238" t="s">
        <v>4</v>
      </c>
      <c r="B10238" s="4" t="s">
        <v>5</v>
      </c>
      <c r="C10238" s="4" t="s">
        <v>13</v>
      </c>
      <c r="D10238" s="17" t="s">
        <v>24</v>
      </c>
      <c r="E10238" s="4" t="s">
        <v>5</v>
      </c>
      <c r="F10238" s="4" t="s">
        <v>10</v>
      </c>
      <c r="G10238" s="4" t="s">
        <v>13</v>
      </c>
      <c r="H10238" s="4" t="s">
        <v>13</v>
      </c>
      <c r="I10238" s="4" t="s">
        <v>6</v>
      </c>
      <c r="J10238" s="17" t="s">
        <v>25</v>
      </c>
      <c r="K10238" s="4" t="s">
        <v>13</v>
      </c>
      <c r="L10238" s="4" t="s">
        <v>13</v>
      </c>
      <c r="M10238" s="17" t="s">
        <v>24</v>
      </c>
      <c r="N10238" s="4" t="s">
        <v>5</v>
      </c>
      <c r="O10238" s="4" t="s">
        <v>13</v>
      </c>
      <c r="P10238" s="17" t="s">
        <v>25</v>
      </c>
      <c r="Q10238" s="4" t="s">
        <v>13</v>
      </c>
      <c r="R10238" s="4" t="s">
        <v>9</v>
      </c>
      <c r="S10238" s="4" t="s">
        <v>13</v>
      </c>
      <c r="T10238" s="4" t="s">
        <v>13</v>
      </c>
      <c r="U10238" s="4" t="s">
        <v>13</v>
      </c>
      <c r="V10238" s="17" t="s">
        <v>24</v>
      </c>
      <c r="W10238" s="4" t="s">
        <v>5</v>
      </c>
      <c r="X10238" s="4" t="s">
        <v>13</v>
      </c>
      <c r="Y10238" s="17" t="s">
        <v>25</v>
      </c>
      <c r="Z10238" s="4" t="s">
        <v>13</v>
      </c>
      <c r="AA10238" s="4" t="s">
        <v>9</v>
      </c>
      <c r="AB10238" s="4" t="s">
        <v>13</v>
      </c>
      <c r="AC10238" s="4" t="s">
        <v>13</v>
      </c>
      <c r="AD10238" s="4" t="s">
        <v>13</v>
      </c>
      <c r="AE10238" s="4" t="s">
        <v>26</v>
      </c>
    </row>
    <row r="10239" spans="1:11">
      <c r="A10239" t="n">
        <v>87295</v>
      </c>
      <c r="B10239" s="16" t="n">
        <v>5</v>
      </c>
      <c r="C10239" s="7" t="n">
        <v>28</v>
      </c>
      <c r="D10239" s="17" t="s">
        <v>3</v>
      </c>
      <c r="E10239" s="49" t="n">
        <v>47</v>
      </c>
      <c r="F10239" s="7" t="n">
        <v>61456</v>
      </c>
      <c r="G10239" s="7" t="n">
        <v>2</v>
      </c>
      <c r="H10239" s="7" t="n">
        <v>0</v>
      </c>
      <c r="I10239" s="7" t="s">
        <v>87</v>
      </c>
      <c r="J10239" s="17" t="s">
        <v>3</v>
      </c>
      <c r="K10239" s="7" t="n">
        <v>8</v>
      </c>
      <c r="L10239" s="7" t="n">
        <v>28</v>
      </c>
      <c r="M10239" s="17" t="s">
        <v>3</v>
      </c>
      <c r="N10239" s="12" t="n">
        <v>74</v>
      </c>
      <c r="O10239" s="7" t="n">
        <v>65</v>
      </c>
      <c r="P10239" s="17" t="s">
        <v>3</v>
      </c>
      <c r="Q10239" s="7" t="n">
        <v>0</v>
      </c>
      <c r="R10239" s="7" t="n">
        <v>1</v>
      </c>
      <c r="S10239" s="7" t="n">
        <v>3</v>
      </c>
      <c r="T10239" s="7" t="n">
        <v>9</v>
      </c>
      <c r="U10239" s="7" t="n">
        <v>28</v>
      </c>
      <c r="V10239" s="17" t="s">
        <v>3</v>
      </c>
      <c r="W10239" s="12" t="n">
        <v>74</v>
      </c>
      <c r="X10239" s="7" t="n">
        <v>65</v>
      </c>
      <c r="Y10239" s="17" t="s">
        <v>3</v>
      </c>
      <c r="Z10239" s="7" t="n">
        <v>0</v>
      </c>
      <c r="AA10239" s="7" t="n">
        <v>2</v>
      </c>
      <c r="AB10239" s="7" t="n">
        <v>3</v>
      </c>
      <c r="AC10239" s="7" t="n">
        <v>9</v>
      </c>
      <c r="AD10239" s="7" t="n">
        <v>1</v>
      </c>
      <c r="AE10239" s="19" t="n">
        <f t="normal" ca="1">A10243</f>
        <v>0</v>
      </c>
    </row>
    <row r="10240" spans="1:11">
      <c r="A10240" t="s">
        <v>4</v>
      </c>
      <c r="B10240" s="4" t="s">
        <v>5</v>
      </c>
      <c r="C10240" s="4" t="s">
        <v>10</v>
      </c>
      <c r="D10240" s="4" t="s">
        <v>13</v>
      </c>
      <c r="E10240" s="4" t="s">
        <v>13</v>
      </c>
      <c r="F10240" s="4" t="s">
        <v>6</v>
      </c>
    </row>
    <row r="10241" spans="1:31">
      <c r="A10241" t="n">
        <v>87343</v>
      </c>
      <c r="B10241" s="49" t="n">
        <v>47</v>
      </c>
      <c r="C10241" s="7" t="n">
        <v>61456</v>
      </c>
      <c r="D10241" s="7" t="n">
        <v>0</v>
      </c>
      <c r="E10241" s="7" t="n">
        <v>0</v>
      </c>
      <c r="F10241" s="7" t="s">
        <v>88</v>
      </c>
    </row>
    <row r="10242" spans="1:31">
      <c r="A10242" t="s">
        <v>4</v>
      </c>
      <c r="B10242" s="4" t="s">
        <v>5</v>
      </c>
      <c r="C10242" s="4" t="s">
        <v>13</v>
      </c>
      <c r="D10242" s="4" t="s">
        <v>10</v>
      </c>
      <c r="E10242" s="4" t="s">
        <v>22</v>
      </c>
    </row>
    <row r="10243" spans="1:31">
      <c r="A10243" t="n">
        <v>87356</v>
      </c>
      <c r="B10243" s="34" t="n">
        <v>58</v>
      </c>
      <c r="C10243" s="7" t="n">
        <v>0</v>
      </c>
      <c r="D10243" s="7" t="n">
        <v>300</v>
      </c>
      <c r="E10243" s="7" t="n">
        <v>1</v>
      </c>
    </row>
    <row r="10244" spans="1:31">
      <c r="A10244" t="s">
        <v>4</v>
      </c>
      <c r="B10244" s="4" t="s">
        <v>5</v>
      </c>
      <c r="C10244" s="4" t="s">
        <v>13</v>
      </c>
      <c r="D10244" s="4" t="s">
        <v>10</v>
      </c>
    </row>
    <row r="10245" spans="1:31">
      <c r="A10245" t="n">
        <v>87364</v>
      </c>
      <c r="B10245" s="34" t="n">
        <v>58</v>
      </c>
      <c r="C10245" s="7" t="n">
        <v>255</v>
      </c>
      <c r="D10245" s="7" t="n">
        <v>0</v>
      </c>
    </row>
    <row r="10246" spans="1:31">
      <c r="A10246" t="s">
        <v>4</v>
      </c>
      <c r="B10246" s="4" t="s">
        <v>5</v>
      </c>
      <c r="C10246" s="4" t="s">
        <v>13</v>
      </c>
      <c r="D10246" s="4" t="s">
        <v>13</v>
      </c>
      <c r="E10246" s="4" t="s">
        <v>13</v>
      </c>
      <c r="F10246" s="4" t="s">
        <v>13</v>
      </c>
    </row>
    <row r="10247" spans="1:31">
      <c r="A10247" t="n">
        <v>87368</v>
      </c>
      <c r="B10247" s="8" t="n">
        <v>14</v>
      </c>
      <c r="C10247" s="7" t="n">
        <v>0</v>
      </c>
      <c r="D10247" s="7" t="n">
        <v>0</v>
      </c>
      <c r="E10247" s="7" t="n">
        <v>0</v>
      </c>
      <c r="F10247" s="7" t="n">
        <v>64</v>
      </c>
    </row>
    <row r="10248" spans="1:31">
      <c r="A10248" t="s">
        <v>4</v>
      </c>
      <c r="B10248" s="4" t="s">
        <v>5</v>
      </c>
      <c r="C10248" s="4" t="s">
        <v>13</v>
      </c>
      <c r="D10248" s="4" t="s">
        <v>10</v>
      </c>
    </row>
    <row r="10249" spans="1:31">
      <c r="A10249" t="n">
        <v>87373</v>
      </c>
      <c r="B10249" s="25" t="n">
        <v>22</v>
      </c>
      <c r="C10249" s="7" t="n">
        <v>0</v>
      </c>
      <c r="D10249" s="7" t="n">
        <v>4198</v>
      </c>
    </row>
    <row r="10250" spans="1:31">
      <c r="A10250" t="s">
        <v>4</v>
      </c>
      <c r="B10250" s="4" t="s">
        <v>5</v>
      </c>
      <c r="C10250" s="4" t="s">
        <v>13</v>
      </c>
      <c r="D10250" s="4" t="s">
        <v>10</v>
      </c>
    </row>
    <row r="10251" spans="1:31">
      <c r="A10251" t="n">
        <v>87377</v>
      </c>
      <c r="B10251" s="34" t="n">
        <v>58</v>
      </c>
      <c r="C10251" s="7" t="n">
        <v>5</v>
      </c>
      <c r="D10251" s="7" t="n">
        <v>300</v>
      </c>
    </row>
    <row r="10252" spans="1:31">
      <c r="A10252" t="s">
        <v>4</v>
      </c>
      <c r="B10252" s="4" t="s">
        <v>5</v>
      </c>
      <c r="C10252" s="4" t="s">
        <v>22</v>
      </c>
      <c r="D10252" s="4" t="s">
        <v>10</v>
      </c>
    </row>
    <row r="10253" spans="1:31">
      <c r="A10253" t="n">
        <v>87381</v>
      </c>
      <c r="B10253" s="35" t="n">
        <v>103</v>
      </c>
      <c r="C10253" s="7" t="n">
        <v>0</v>
      </c>
      <c r="D10253" s="7" t="n">
        <v>300</v>
      </c>
    </row>
    <row r="10254" spans="1:31">
      <c r="A10254" t="s">
        <v>4</v>
      </c>
      <c r="B10254" s="4" t="s">
        <v>5</v>
      </c>
      <c r="C10254" s="4" t="s">
        <v>13</v>
      </c>
    </row>
    <row r="10255" spans="1:31">
      <c r="A10255" t="n">
        <v>87388</v>
      </c>
      <c r="B10255" s="40" t="n">
        <v>64</v>
      </c>
      <c r="C10255" s="7" t="n">
        <v>7</v>
      </c>
    </row>
    <row r="10256" spans="1:31">
      <c r="A10256" t="s">
        <v>4</v>
      </c>
      <c r="B10256" s="4" t="s">
        <v>5</v>
      </c>
      <c r="C10256" s="4" t="s">
        <v>13</v>
      </c>
      <c r="D10256" s="4" t="s">
        <v>10</v>
      </c>
    </row>
    <row r="10257" spans="1:6">
      <c r="A10257" t="n">
        <v>87390</v>
      </c>
      <c r="B10257" s="50" t="n">
        <v>72</v>
      </c>
      <c r="C10257" s="7" t="n">
        <v>5</v>
      </c>
      <c r="D10257" s="7" t="n">
        <v>0</v>
      </c>
    </row>
    <row r="10258" spans="1:6">
      <c r="A10258" t="s">
        <v>4</v>
      </c>
      <c r="B10258" s="4" t="s">
        <v>5</v>
      </c>
      <c r="C10258" s="4" t="s">
        <v>13</v>
      </c>
      <c r="D10258" s="17" t="s">
        <v>24</v>
      </c>
      <c r="E10258" s="4" t="s">
        <v>5</v>
      </c>
      <c r="F10258" s="4" t="s">
        <v>13</v>
      </c>
      <c r="G10258" s="4" t="s">
        <v>10</v>
      </c>
      <c r="H10258" s="17" t="s">
        <v>25</v>
      </c>
      <c r="I10258" s="4" t="s">
        <v>13</v>
      </c>
      <c r="J10258" s="4" t="s">
        <v>9</v>
      </c>
      <c r="K10258" s="4" t="s">
        <v>13</v>
      </c>
      <c r="L10258" s="4" t="s">
        <v>13</v>
      </c>
      <c r="M10258" s="4" t="s">
        <v>26</v>
      </c>
    </row>
    <row r="10259" spans="1:6">
      <c r="A10259" t="n">
        <v>87394</v>
      </c>
      <c r="B10259" s="16" t="n">
        <v>5</v>
      </c>
      <c r="C10259" s="7" t="n">
        <v>28</v>
      </c>
      <c r="D10259" s="17" t="s">
        <v>3</v>
      </c>
      <c r="E10259" s="10" t="n">
        <v>162</v>
      </c>
      <c r="F10259" s="7" t="n">
        <v>4</v>
      </c>
      <c r="G10259" s="7" t="n">
        <v>4198</v>
      </c>
      <c r="H10259" s="17" t="s">
        <v>3</v>
      </c>
      <c r="I10259" s="7" t="n">
        <v>0</v>
      </c>
      <c r="J10259" s="7" t="n">
        <v>1</v>
      </c>
      <c r="K10259" s="7" t="n">
        <v>2</v>
      </c>
      <c r="L10259" s="7" t="n">
        <v>1</v>
      </c>
      <c r="M10259" s="19" t="n">
        <f t="normal" ca="1">A10265</f>
        <v>0</v>
      </c>
    </row>
    <row r="10260" spans="1:6">
      <c r="A10260" t="s">
        <v>4</v>
      </c>
      <c r="B10260" s="4" t="s">
        <v>5</v>
      </c>
      <c r="C10260" s="4" t="s">
        <v>13</v>
      </c>
      <c r="D10260" s="4" t="s">
        <v>6</v>
      </c>
    </row>
    <row r="10261" spans="1:6">
      <c r="A10261" t="n">
        <v>87411</v>
      </c>
      <c r="B10261" s="9" t="n">
        <v>2</v>
      </c>
      <c r="C10261" s="7" t="n">
        <v>10</v>
      </c>
      <c r="D10261" s="7" t="s">
        <v>89</v>
      </c>
    </row>
    <row r="10262" spans="1:6">
      <c r="A10262" t="s">
        <v>4</v>
      </c>
      <c r="B10262" s="4" t="s">
        <v>5</v>
      </c>
      <c r="C10262" s="4" t="s">
        <v>10</v>
      </c>
    </row>
    <row r="10263" spans="1:6">
      <c r="A10263" t="n">
        <v>87428</v>
      </c>
      <c r="B10263" s="30" t="n">
        <v>16</v>
      </c>
      <c r="C10263" s="7" t="n">
        <v>0</v>
      </c>
    </row>
    <row r="10264" spans="1:6">
      <c r="A10264" t="s">
        <v>4</v>
      </c>
      <c r="B10264" s="4" t="s">
        <v>5</v>
      </c>
      <c r="C10264" s="4" t="s">
        <v>13</v>
      </c>
      <c r="D10264" s="4" t="s">
        <v>13</v>
      </c>
      <c r="E10264" s="4" t="s">
        <v>9</v>
      </c>
      <c r="F10264" s="4" t="s">
        <v>13</v>
      </c>
      <c r="G10264" s="4" t="s">
        <v>13</v>
      </c>
    </row>
    <row r="10265" spans="1:6">
      <c r="A10265" t="n">
        <v>87431</v>
      </c>
      <c r="B10265" s="83" t="n">
        <v>18</v>
      </c>
      <c r="C10265" s="7" t="n">
        <v>6</v>
      </c>
      <c r="D10265" s="7" t="n">
        <v>0</v>
      </c>
      <c r="E10265" s="7" t="n">
        <v>4</v>
      </c>
      <c r="F10265" s="7" t="n">
        <v>19</v>
      </c>
      <c r="G10265" s="7" t="n">
        <v>1</v>
      </c>
    </row>
    <row r="10266" spans="1:6">
      <c r="A10266" t="s">
        <v>4</v>
      </c>
      <c r="B10266" s="4" t="s">
        <v>5</v>
      </c>
      <c r="C10266" s="4" t="s">
        <v>13</v>
      </c>
      <c r="D10266" s="4" t="s">
        <v>6</v>
      </c>
    </row>
    <row r="10267" spans="1:6">
      <c r="A10267" t="n">
        <v>87440</v>
      </c>
      <c r="B10267" s="9" t="n">
        <v>2</v>
      </c>
      <c r="C10267" s="7" t="n">
        <v>10</v>
      </c>
      <c r="D10267" s="7" t="s">
        <v>603</v>
      </c>
    </row>
    <row r="10268" spans="1:6">
      <c r="A10268" t="s">
        <v>4</v>
      </c>
      <c r="B10268" s="4" t="s">
        <v>5</v>
      </c>
      <c r="C10268" s="4" t="s">
        <v>10</v>
      </c>
    </row>
    <row r="10269" spans="1:6">
      <c r="A10269" t="n">
        <v>87458</v>
      </c>
      <c r="B10269" s="30" t="n">
        <v>16</v>
      </c>
      <c r="C10269" s="7" t="n">
        <v>0</v>
      </c>
    </row>
    <row r="10270" spans="1:6">
      <c r="A10270" t="s">
        <v>4</v>
      </c>
      <c r="B10270" s="4" t="s">
        <v>5</v>
      </c>
      <c r="C10270" s="4" t="s">
        <v>13</v>
      </c>
      <c r="D10270" s="4" t="s">
        <v>10</v>
      </c>
      <c r="E10270" s="4" t="s">
        <v>9</v>
      </c>
    </row>
    <row r="10271" spans="1:6">
      <c r="A10271" t="n">
        <v>87461</v>
      </c>
      <c r="B10271" s="84" t="n">
        <v>167</v>
      </c>
      <c r="C10271" s="7" t="n">
        <v>0</v>
      </c>
      <c r="D10271" s="7" t="n">
        <v>0</v>
      </c>
      <c r="E10271" s="7" t="n">
        <v>48</v>
      </c>
    </row>
    <row r="10272" spans="1:6">
      <c r="A10272" t="s">
        <v>4</v>
      </c>
      <c r="B10272" s="4" t="s">
        <v>5</v>
      </c>
      <c r="C10272" s="4" t="s">
        <v>13</v>
      </c>
      <c r="D10272" s="4" t="s">
        <v>10</v>
      </c>
      <c r="E10272" s="4" t="s">
        <v>9</v>
      </c>
    </row>
    <row r="10273" spans="1:13">
      <c r="A10273" t="n">
        <v>87469</v>
      </c>
      <c r="B10273" s="84" t="n">
        <v>167</v>
      </c>
      <c r="C10273" s="7" t="n">
        <v>0</v>
      </c>
      <c r="D10273" s="7" t="n">
        <v>2</v>
      </c>
      <c r="E10273" s="7" t="n">
        <v>16</v>
      </c>
    </row>
    <row r="10274" spans="1:13">
      <c r="A10274" t="s">
        <v>4</v>
      </c>
      <c r="B10274" s="4" t="s">
        <v>5</v>
      </c>
      <c r="C10274" s="4" t="s">
        <v>13</v>
      </c>
      <c r="D10274" s="4" t="s">
        <v>10</v>
      </c>
      <c r="E10274" s="4" t="s">
        <v>9</v>
      </c>
    </row>
    <row r="10275" spans="1:13">
      <c r="A10275" t="n">
        <v>87477</v>
      </c>
      <c r="B10275" s="84" t="n">
        <v>167</v>
      </c>
      <c r="C10275" s="7" t="n">
        <v>0</v>
      </c>
      <c r="D10275" s="7" t="n">
        <v>4</v>
      </c>
      <c r="E10275" s="7" t="n">
        <v>16</v>
      </c>
    </row>
    <row r="10276" spans="1:13">
      <c r="A10276" t="s">
        <v>4</v>
      </c>
      <c r="B10276" s="4" t="s">
        <v>5</v>
      </c>
      <c r="C10276" s="4" t="s">
        <v>13</v>
      </c>
      <c r="D10276" s="4" t="s">
        <v>10</v>
      </c>
      <c r="E10276" s="4" t="s">
        <v>9</v>
      </c>
    </row>
    <row r="10277" spans="1:13">
      <c r="A10277" t="n">
        <v>87485</v>
      </c>
      <c r="B10277" s="84" t="n">
        <v>167</v>
      </c>
      <c r="C10277" s="7" t="n">
        <v>0</v>
      </c>
      <c r="D10277" s="7" t="n">
        <v>7</v>
      </c>
      <c r="E10277" s="7" t="n">
        <v>16</v>
      </c>
    </row>
    <row r="10278" spans="1:13">
      <c r="A10278" t="s">
        <v>4</v>
      </c>
      <c r="B10278" s="4" t="s">
        <v>5</v>
      </c>
      <c r="C10278" s="4" t="s">
        <v>13</v>
      </c>
      <c r="D10278" s="4" t="s">
        <v>10</v>
      </c>
      <c r="E10278" s="4" t="s">
        <v>9</v>
      </c>
    </row>
    <row r="10279" spans="1:13">
      <c r="A10279" t="n">
        <v>87493</v>
      </c>
      <c r="B10279" s="84" t="n">
        <v>167</v>
      </c>
      <c r="C10279" s="7" t="n">
        <v>0</v>
      </c>
      <c r="D10279" s="7" t="n">
        <v>8</v>
      </c>
      <c r="E10279" s="7" t="n">
        <v>16</v>
      </c>
    </row>
    <row r="10280" spans="1:13">
      <c r="A10280" t="s">
        <v>4</v>
      </c>
      <c r="B10280" s="4" t="s">
        <v>5</v>
      </c>
      <c r="C10280" s="4" t="s">
        <v>13</v>
      </c>
      <c r="D10280" s="4" t="s">
        <v>10</v>
      </c>
      <c r="E10280" s="4" t="s">
        <v>9</v>
      </c>
    </row>
    <row r="10281" spans="1:13">
      <c r="A10281" t="n">
        <v>87501</v>
      </c>
      <c r="B10281" s="84" t="n">
        <v>167</v>
      </c>
      <c r="C10281" s="7" t="n">
        <v>0</v>
      </c>
      <c r="D10281" s="7" t="n">
        <v>1</v>
      </c>
      <c r="E10281" s="7" t="n">
        <v>16</v>
      </c>
    </row>
    <row r="10282" spans="1:13">
      <c r="A10282" t="s">
        <v>4</v>
      </c>
      <c r="B10282" s="4" t="s">
        <v>5</v>
      </c>
      <c r="C10282" s="4" t="s">
        <v>13</v>
      </c>
      <c r="D10282" s="4" t="s">
        <v>10</v>
      </c>
      <c r="E10282" s="4" t="s">
        <v>9</v>
      </c>
    </row>
    <row r="10283" spans="1:13">
      <c r="A10283" t="n">
        <v>87509</v>
      </c>
      <c r="B10283" s="84" t="n">
        <v>167</v>
      </c>
      <c r="C10283" s="7" t="n">
        <v>0</v>
      </c>
      <c r="D10283" s="7" t="n">
        <v>9</v>
      </c>
      <c r="E10283" s="7" t="n">
        <v>16</v>
      </c>
    </row>
    <row r="10284" spans="1:13">
      <c r="A10284" t="s">
        <v>4</v>
      </c>
      <c r="B10284" s="4" t="s">
        <v>5</v>
      </c>
      <c r="C10284" s="4" t="s">
        <v>13</v>
      </c>
      <c r="D10284" s="4" t="s">
        <v>10</v>
      </c>
      <c r="E10284" s="4" t="s">
        <v>9</v>
      </c>
    </row>
    <row r="10285" spans="1:13">
      <c r="A10285" t="n">
        <v>87517</v>
      </c>
      <c r="B10285" s="84" t="n">
        <v>167</v>
      </c>
      <c r="C10285" s="7" t="n">
        <v>0</v>
      </c>
      <c r="D10285" s="7" t="n">
        <v>16</v>
      </c>
      <c r="E10285" s="7" t="n">
        <v>80</v>
      </c>
    </row>
    <row r="10286" spans="1:13">
      <c r="A10286" t="s">
        <v>4</v>
      </c>
      <c r="B10286" s="4" t="s">
        <v>5</v>
      </c>
      <c r="C10286" s="4" t="s">
        <v>13</v>
      </c>
      <c r="D10286" s="4" t="s">
        <v>10</v>
      </c>
      <c r="E10286" s="4" t="s">
        <v>9</v>
      </c>
    </row>
    <row r="10287" spans="1:13">
      <c r="A10287" t="n">
        <v>87525</v>
      </c>
      <c r="B10287" s="84" t="n">
        <v>167</v>
      </c>
      <c r="C10287" s="7" t="n">
        <v>0</v>
      </c>
      <c r="D10287" s="7" t="n">
        <v>15</v>
      </c>
      <c r="E10287" s="7" t="n">
        <v>80</v>
      </c>
    </row>
    <row r="10288" spans="1:13">
      <c r="A10288" t="s">
        <v>4</v>
      </c>
      <c r="B10288" s="4" t="s">
        <v>5</v>
      </c>
      <c r="C10288" s="4" t="s">
        <v>13</v>
      </c>
      <c r="D10288" s="4" t="s">
        <v>10</v>
      </c>
      <c r="E10288" s="4" t="s">
        <v>9</v>
      </c>
    </row>
    <row r="10289" spans="1:5">
      <c r="A10289" t="n">
        <v>87533</v>
      </c>
      <c r="B10289" s="84" t="n">
        <v>167</v>
      </c>
      <c r="C10289" s="7" t="n">
        <v>0</v>
      </c>
      <c r="D10289" s="7" t="n">
        <v>14</v>
      </c>
      <c r="E10289" s="7" t="n">
        <v>80</v>
      </c>
    </row>
    <row r="10290" spans="1:5">
      <c r="A10290" t="s">
        <v>4</v>
      </c>
      <c r="B10290" s="4" t="s">
        <v>5</v>
      </c>
      <c r="C10290" s="4" t="s">
        <v>10</v>
      </c>
    </row>
    <row r="10291" spans="1:5">
      <c r="A10291" t="n">
        <v>87541</v>
      </c>
      <c r="B10291" s="13" t="n">
        <v>12</v>
      </c>
      <c r="C10291" s="7" t="n">
        <v>6484</v>
      </c>
    </row>
    <row r="10292" spans="1:5">
      <c r="A10292" t="s">
        <v>4</v>
      </c>
      <c r="B10292" s="4" t="s">
        <v>5</v>
      </c>
      <c r="C10292" s="4" t="s">
        <v>13</v>
      </c>
      <c r="D10292" s="4" t="s">
        <v>13</v>
      </c>
      <c r="E10292" s="4" t="s">
        <v>9</v>
      </c>
      <c r="F10292" s="4" t="s">
        <v>13</v>
      </c>
      <c r="G10292" s="4" t="s">
        <v>13</v>
      </c>
    </row>
    <row r="10293" spans="1:5">
      <c r="A10293" t="n">
        <v>87544</v>
      </c>
      <c r="B10293" s="83" t="n">
        <v>18</v>
      </c>
      <c r="C10293" s="7" t="n">
        <v>0</v>
      </c>
      <c r="D10293" s="7" t="n">
        <v>0</v>
      </c>
      <c r="E10293" s="7" t="n">
        <v>0</v>
      </c>
      <c r="F10293" s="7" t="n">
        <v>19</v>
      </c>
      <c r="G10293" s="7" t="n">
        <v>1</v>
      </c>
    </row>
    <row r="10294" spans="1:5">
      <c r="A10294" t="s">
        <v>4</v>
      </c>
      <c r="B10294" s="4" t="s">
        <v>5</v>
      </c>
      <c r="C10294" s="4" t="s">
        <v>13</v>
      </c>
      <c r="D10294" s="4" t="s">
        <v>13</v>
      </c>
      <c r="E10294" s="4" t="s">
        <v>13</v>
      </c>
      <c r="F10294" s="4" t="s">
        <v>9</v>
      </c>
      <c r="G10294" s="4" t="s">
        <v>13</v>
      </c>
      <c r="H10294" s="4" t="s">
        <v>13</v>
      </c>
      <c r="I10294" s="4" t="s">
        <v>26</v>
      </c>
    </row>
    <row r="10295" spans="1:5">
      <c r="A10295" t="n">
        <v>87553</v>
      </c>
      <c r="B10295" s="16" t="n">
        <v>5</v>
      </c>
      <c r="C10295" s="7" t="n">
        <v>35</v>
      </c>
      <c r="D10295" s="7" t="n">
        <v>0</v>
      </c>
      <c r="E10295" s="7" t="n">
        <v>0</v>
      </c>
      <c r="F10295" s="7" t="n">
        <v>0</v>
      </c>
      <c r="G10295" s="7" t="n">
        <v>7</v>
      </c>
      <c r="H10295" s="7" t="n">
        <v>1</v>
      </c>
      <c r="I10295" s="19" t="n">
        <f t="normal" ca="1">A10377</f>
        <v>0</v>
      </c>
    </row>
    <row r="10296" spans="1:5">
      <c r="A10296" t="s">
        <v>4</v>
      </c>
      <c r="B10296" s="4" t="s">
        <v>5</v>
      </c>
      <c r="C10296" s="4" t="s">
        <v>13</v>
      </c>
      <c r="D10296" s="4" t="s">
        <v>10</v>
      </c>
      <c r="E10296" s="4" t="s">
        <v>10</v>
      </c>
      <c r="F10296" s="4" t="s">
        <v>10</v>
      </c>
      <c r="G10296" s="4" t="s">
        <v>10</v>
      </c>
      <c r="H10296" s="4" t="s">
        <v>13</v>
      </c>
    </row>
    <row r="10297" spans="1:5">
      <c r="A10297" t="n">
        <v>87567</v>
      </c>
      <c r="B10297" s="26" t="n">
        <v>25</v>
      </c>
      <c r="C10297" s="7" t="n">
        <v>5</v>
      </c>
      <c r="D10297" s="7" t="n">
        <v>65535</v>
      </c>
      <c r="E10297" s="7" t="n">
        <v>500</v>
      </c>
      <c r="F10297" s="7" t="n">
        <v>800</v>
      </c>
      <c r="G10297" s="7" t="n">
        <v>140</v>
      </c>
      <c r="H10297" s="7" t="n">
        <v>0</v>
      </c>
    </row>
    <row r="10298" spans="1:5">
      <c r="A10298" t="s">
        <v>4</v>
      </c>
      <c r="B10298" s="4" t="s">
        <v>5</v>
      </c>
      <c r="C10298" s="4" t="s">
        <v>13</v>
      </c>
      <c r="D10298" s="4" t="s">
        <v>13</v>
      </c>
      <c r="E10298" s="4" t="s">
        <v>9</v>
      </c>
      <c r="F10298" s="4" t="s">
        <v>13</v>
      </c>
      <c r="G10298" s="4" t="s">
        <v>13</v>
      </c>
    </row>
    <row r="10299" spans="1:5">
      <c r="A10299" t="n">
        <v>87578</v>
      </c>
      <c r="B10299" s="83" t="n">
        <v>18</v>
      </c>
      <c r="C10299" s="7" t="n">
        <v>0</v>
      </c>
      <c r="D10299" s="7" t="n">
        <v>0</v>
      </c>
      <c r="E10299" s="7" t="n">
        <v>0</v>
      </c>
      <c r="F10299" s="7" t="n">
        <v>19</v>
      </c>
      <c r="G10299" s="7" t="n">
        <v>1</v>
      </c>
    </row>
    <row r="10300" spans="1:5">
      <c r="A10300" t="s">
        <v>4</v>
      </c>
      <c r="B10300" s="4" t="s">
        <v>5</v>
      </c>
      <c r="C10300" s="4" t="s">
        <v>13</v>
      </c>
      <c r="D10300" s="4" t="s">
        <v>13</v>
      </c>
      <c r="E10300" s="4" t="s">
        <v>10</v>
      </c>
      <c r="F10300" s="4" t="s">
        <v>9</v>
      </c>
    </row>
    <row r="10301" spans="1:5">
      <c r="A10301" t="n">
        <v>87587</v>
      </c>
      <c r="B10301" s="86" t="n">
        <v>31</v>
      </c>
      <c r="C10301" s="7" t="n">
        <v>0</v>
      </c>
      <c r="D10301" s="7" t="n">
        <v>0</v>
      </c>
      <c r="E10301" s="7" t="n">
        <v>0</v>
      </c>
      <c r="F10301" s="7" t="n">
        <v>1107296256</v>
      </c>
    </row>
    <row r="10302" spans="1:5">
      <c r="A10302" t="s">
        <v>4</v>
      </c>
      <c r="B10302" s="4" t="s">
        <v>5</v>
      </c>
      <c r="C10302" s="4" t="s">
        <v>13</v>
      </c>
      <c r="D10302" s="4" t="s">
        <v>13</v>
      </c>
      <c r="E10302" s="4" t="s">
        <v>6</v>
      </c>
      <c r="F10302" s="4" t="s">
        <v>10</v>
      </c>
    </row>
    <row r="10303" spans="1:5">
      <c r="A10303" t="n">
        <v>87596</v>
      </c>
      <c r="B10303" s="86" t="n">
        <v>31</v>
      </c>
      <c r="C10303" s="7" t="n">
        <v>1</v>
      </c>
      <c r="D10303" s="7" t="n">
        <v>0</v>
      </c>
      <c r="E10303" s="7" t="s">
        <v>604</v>
      </c>
      <c r="F10303" s="7" t="n">
        <v>1</v>
      </c>
    </row>
    <row r="10304" spans="1:5">
      <c r="A10304" t="s">
        <v>4</v>
      </c>
      <c r="B10304" s="4" t="s">
        <v>5</v>
      </c>
      <c r="C10304" s="4" t="s">
        <v>13</v>
      </c>
      <c r="D10304" s="4" t="s">
        <v>13</v>
      </c>
      <c r="E10304" s="4" t="s">
        <v>6</v>
      </c>
      <c r="F10304" s="4" t="s">
        <v>10</v>
      </c>
    </row>
    <row r="10305" spans="1:9">
      <c r="A10305" t="n">
        <v>87616</v>
      </c>
      <c r="B10305" s="86" t="n">
        <v>31</v>
      </c>
      <c r="C10305" s="7" t="n">
        <v>1</v>
      </c>
      <c r="D10305" s="7" t="n">
        <v>0</v>
      </c>
      <c r="E10305" s="7" t="s">
        <v>605</v>
      </c>
      <c r="F10305" s="7" t="n">
        <v>2</v>
      </c>
    </row>
    <row r="10306" spans="1:9">
      <c r="A10306" t="s">
        <v>4</v>
      </c>
      <c r="B10306" s="4" t="s">
        <v>5</v>
      </c>
      <c r="C10306" s="4" t="s">
        <v>13</v>
      </c>
      <c r="D10306" s="4" t="s">
        <v>13</v>
      </c>
      <c r="E10306" s="4" t="s">
        <v>6</v>
      </c>
      <c r="F10306" s="4" t="s">
        <v>10</v>
      </c>
    </row>
    <row r="10307" spans="1:9">
      <c r="A10307" t="n">
        <v>87631</v>
      </c>
      <c r="B10307" s="86" t="n">
        <v>31</v>
      </c>
      <c r="C10307" s="7" t="n">
        <v>1</v>
      </c>
      <c r="D10307" s="7" t="n">
        <v>0</v>
      </c>
      <c r="E10307" s="7" t="s">
        <v>606</v>
      </c>
      <c r="F10307" s="7" t="n">
        <v>4</v>
      </c>
    </row>
    <row r="10308" spans="1:9">
      <c r="A10308" t="s">
        <v>4</v>
      </c>
      <c r="B10308" s="4" t="s">
        <v>5</v>
      </c>
      <c r="C10308" s="4" t="s">
        <v>13</v>
      </c>
      <c r="D10308" s="4" t="s">
        <v>13</v>
      </c>
      <c r="E10308" s="4" t="s">
        <v>13</v>
      </c>
      <c r="F10308" s="4" t="s">
        <v>10</v>
      </c>
      <c r="G10308" s="4" t="s">
        <v>10</v>
      </c>
      <c r="H10308" s="4" t="s">
        <v>13</v>
      </c>
    </row>
    <row r="10309" spans="1:9">
      <c r="A10309" t="n">
        <v>87644</v>
      </c>
      <c r="B10309" s="86" t="n">
        <v>31</v>
      </c>
      <c r="C10309" s="7" t="n">
        <v>2</v>
      </c>
      <c r="D10309" s="7" t="n">
        <v>0</v>
      </c>
      <c r="E10309" s="7" t="n">
        <v>0</v>
      </c>
      <c r="F10309" s="7" t="n">
        <v>65535</v>
      </c>
      <c r="G10309" s="7" t="n">
        <v>65535</v>
      </c>
      <c r="H10309" s="7" t="n">
        <v>0</v>
      </c>
    </row>
    <row r="10310" spans="1:9">
      <c r="A10310" t="s">
        <v>4</v>
      </c>
      <c r="B10310" s="4" t="s">
        <v>5</v>
      </c>
      <c r="C10310" s="4" t="s">
        <v>13</v>
      </c>
      <c r="D10310" s="4" t="s">
        <v>13</v>
      </c>
      <c r="E10310" s="4" t="s">
        <v>13</v>
      </c>
    </row>
    <row r="10311" spans="1:9">
      <c r="A10311" t="n">
        <v>87653</v>
      </c>
      <c r="B10311" s="86" t="n">
        <v>31</v>
      </c>
      <c r="C10311" s="7" t="n">
        <v>4</v>
      </c>
      <c r="D10311" s="7" t="n">
        <v>0</v>
      </c>
      <c r="E10311" s="7" t="n">
        <v>0</v>
      </c>
    </row>
    <row r="10312" spans="1:9">
      <c r="A10312" t="s">
        <v>4</v>
      </c>
      <c r="B10312" s="4" t="s">
        <v>5</v>
      </c>
      <c r="C10312" s="4" t="s">
        <v>13</v>
      </c>
      <c r="D10312" s="4" t="s">
        <v>13</v>
      </c>
    </row>
    <row r="10313" spans="1:9">
      <c r="A10313" t="n">
        <v>87657</v>
      </c>
      <c r="B10313" s="86" t="n">
        <v>31</v>
      </c>
      <c r="C10313" s="7" t="n">
        <v>3</v>
      </c>
      <c r="D10313" s="7" t="n">
        <v>0</v>
      </c>
    </row>
    <row r="10314" spans="1:9">
      <c r="A10314" t="s">
        <v>4</v>
      </c>
      <c r="B10314" s="4" t="s">
        <v>5</v>
      </c>
      <c r="C10314" s="4" t="s">
        <v>13</v>
      </c>
    </row>
    <row r="10315" spans="1:9">
      <c r="A10315" t="n">
        <v>87660</v>
      </c>
      <c r="B10315" s="29" t="n">
        <v>27</v>
      </c>
      <c r="C10315" s="7" t="n">
        <v>0</v>
      </c>
    </row>
    <row r="10316" spans="1:9">
      <c r="A10316" t="s">
        <v>4</v>
      </c>
      <c r="B10316" s="4" t="s">
        <v>5</v>
      </c>
      <c r="C10316" s="4" t="s">
        <v>13</v>
      </c>
      <c r="D10316" s="4" t="s">
        <v>10</v>
      </c>
      <c r="E10316" s="4" t="s">
        <v>10</v>
      </c>
      <c r="F10316" s="4" t="s">
        <v>10</v>
      </c>
      <c r="G10316" s="4" t="s">
        <v>10</v>
      </c>
      <c r="H10316" s="4" t="s">
        <v>13</v>
      </c>
    </row>
    <row r="10317" spans="1:9">
      <c r="A10317" t="n">
        <v>87662</v>
      </c>
      <c r="B10317" s="26" t="n">
        <v>25</v>
      </c>
      <c r="C10317" s="7" t="n">
        <v>5</v>
      </c>
      <c r="D10317" s="7" t="n">
        <v>65535</v>
      </c>
      <c r="E10317" s="7" t="n">
        <v>65535</v>
      </c>
      <c r="F10317" s="7" t="n">
        <v>65535</v>
      </c>
      <c r="G10317" s="7" t="n">
        <v>65535</v>
      </c>
      <c r="H10317" s="7" t="n">
        <v>0</v>
      </c>
    </row>
    <row r="10318" spans="1:9">
      <c r="A10318" t="s">
        <v>4</v>
      </c>
      <c r="B10318" s="4" t="s">
        <v>5</v>
      </c>
      <c r="C10318" s="4" t="s">
        <v>13</v>
      </c>
      <c r="D10318" s="4" t="s">
        <v>13</v>
      </c>
      <c r="E10318" s="4" t="s">
        <v>13</v>
      </c>
      <c r="F10318" s="4" t="s">
        <v>13</v>
      </c>
      <c r="G10318" s="4" t="s">
        <v>10</v>
      </c>
      <c r="H10318" s="4" t="s">
        <v>26</v>
      </c>
      <c r="I10318" s="4" t="s">
        <v>10</v>
      </c>
      <c r="J10318" s="4" t="s">
        <v>26</v>
      </c>
      <c r="K10318" s="4" t="s">
        <v>10</v>
      </c>
      <c r="L10318" s="4" t="s">
        <v>26</v>
      </c>
      <c r="M10318" s="4" t="s">
        <v>26</v>
      </c>
    </row>
    <row r="10319" spans="1:9">
      <c r="A10319" t="n">
        <v>87673</v>
      </c>
      <c r="B10319" s="42" t="n">
        <v>6</v>
      </c>
      <c r="C10319" s="7" t="n">
        <v>35</v>
      </c>
      <c r="D10319" s="7" t="n">
        <v>0</v>
      </c>
      <c r="E10319" s="7" t="n">
        <v>1</v>
      </c>
      <c r="F10319" s="7" t="n">
        <v>3</v>
      </c>
      <c r="G10319" s="7" t="n">
        <v>1</v>
      </c>
      <c r="H10319" s="19" t="n">
        <f t="normal" ca="1">A10321</f>
        <v>0</v>
      </c>
      <c r="I10319" s="7" t="n">
        <v>2</v>
      </c>
      <c r="J10319" s="19" t="n">
        <f t="normal" ca="1">A10329</f>
        <v>0</v>
      </c>
      <c r="K10319" s="7" t="n">
        <v>4</v>
      </c>
      <c r="L10319" s="19" t="n">
        <f t="normal" ca="1">A10371</f>
        <v>0</v>
      </c>
      <c r="M10319" s="19" t="n">
        <f t="normal" ca="1">A10375</f>
        <v>0</v>
      </c>
    </row>
    <row r="10320" spans="1:9">
      <c r="A10320" t="s">
        <v>4</v>
      </c>
      <c r="B10320" s="4" t="s">
        <v>5</v>
      </c>
      <c r="C10320" s="4" t="s">
        <v>13</v>
      </c>
    </row>
    <row r="10321" spans="1:13">
      <c r="A10321" t="n">
        <v>87700</v>
      </c>
      <c r="B10321" s="85" t="n">
        <v>117</v>
      </c>
      <c r="C10321" s="7" t="n">
        <v>4</v>
      </c>
    </row>
    <row r="10322" spans="1:13">
      <c r="A10322" t="s">
        <v>4</v>
      </c>
      <c r="B10322" s="4" t="s">
        <v>5</v>
      </c>
      <c r="C10322" s="4" t="s">
        <v>13</v>
      </c>
      <c r="D10322" s="4" t="s">
        <v>13</v>
      </c>
    </row>
    <row r="10323" spans="1:13">
      <c r="A10323" t="n">
        <v>87702</v>
      </c>
      <c r="B10323" s="85" t="n">
        <v>117</v>
      </c>
      <c r="C10323" s="7" t="n">
        <v>0</v>
      </c>
      <c r="D10323" s="7" t="n">
        <v>0</v>
      </c>
    </row>
    <row r="10324" spans="1:13">
      <c r="A10324" t="s">
        <v>4</v>
      </c>
      <c r="B10324" s="4" t="s">
        <v>5</v>
      </c>
      <c r="C10324" s="4" t="s">
        <v>13</v>
      </c>
    </row>
    <row r="10325" spans="1:13">
      <c r="A10325" t="n">
        <v>87705</v>
      </c>
      <c r="B10325" s="85" t="n">
        <v>117</v>
      </c>
      <c r="C10325" s="7" t="n">
        <v>1</v>
      </c>
    </row>
    <row r="10326" spans="1:13">
      <c r="A10326" t="s">
        <v>4</v>
      </c>
      <c r="B10326" s="4" t="s">
        <v>5</v>
      </c>
      <c r="C10326" s="4" t="s">
        <v>26</v>
      </c>
    </row>
    <row r="10327" spans="1:13">
      <c r="A10327" t="n">
        <v>87707</v>
      </c>
      <c r="B10327" s="23" t="n">
        <v>3</v>
      </c>
      <c r="C10327" s="19" t="n">
        <f t="normal" ca="1">A10375</f>
        <v>0</v>
      </c>
    </row>
    <row r="10328" spans="1:13">
      <c r="A10328" t="s">
        <v>4</v>
      </c>
      <c r="B10328" s="4" t="s">
        <v>5</v>
      </c>
      <c r="C10328" s="4" t="s">
        <v>13</v>
      </c>
      <c r="D10328" s="4" t="s">
        <v>10</v>
      </c>
      <c r="E10328" s="4" t="s">
        <v>9</v>
      </c>
    </row>
    <row r="10329" spans="1:13">
      <c r="A10329" t="n">
        <v>87712</v>
      </c>
      <c r="B10329" s="84" t="n">
        <v>167</v>
      </c>
      <c r="C10329" s="7" t="n">
        <v>0</v>
      </c>
      <c r="D10329" s="7" t="n">
        <v>2</v>
      </c>
      <c r="E10329" s="7" t="n">
        <v>1</v>
      </c>
    </row>
    <row r="10330" spans="1:13">
      <c r="A10330" t="s">
        <v>4</v>
      </c>
      <c r="B10330" s="4" t="s">
        <v>5</v>
      </c>
      <c r="C10330" s="4" t="s">
        <v>13</v>
      </c>
      <c r="D10330" s="4" t="s">
        <v>10</v>
      </c>
      <c r="E10330" s="4" t="s">
        <v>9</v>
      </c>
    </row>
    <row r="10331" spans="1:13">
      <c r="A10331" t="n">
        <v>87720</v>
      </c>
      <c r="B10331" s="84" t="n">
        <v>167</v>
      </c>
      <c r="C10331" s="7" t="n">
        <v>0</v>
      </c>
      <c r="D10331" s="7" t="n">
        <v>4</v>
      </c>
      <c r="E10331" s="7" t="n">
        <v>1</v>
      </c>
    </row>
    <row r="10332" spans="1:13">
      <c r="A10332" t="s">
        <v>4</v>
      </c>
      <c r="B10332" s="4" t="s">
        <v>5</v>
      </c>
      <c r="C10332" s="4" t="s">
        <v>13</v>
      </c>
      <c r="D10332" s="4" t="s">
        <v>10</v>
      </c>
      <c r="E10332" s="4" t="s">
        <v>9</v>
      </c>
    </row>
    <row r="10333" spans="1:13">
      <c r="A10333" t="n">
        <v>87728</v>
      </c>
      <c r="B10333" s="84" t="n">
        <v>167</v>
      </c>
      <c r="C10333" s="7" t="n">
        <v>0</v>
      </c>
      <c r="D10333" s="7" t="n">
        <v>7</v>
      </c>
      <c r="E10333" s="7" t="n">
        <v>1</v>
      </c>
    </row>
    <row r="10334" spans="1:13">
      <c r="A10334" t="s">
        <v>4</v>
      </c>
      <c r="B10334" s="4" t="s">
        <v>5</v>
      </c>
      <c r="C10334" s="4" t="s">
        <v>13</v>
      </c>
      <c r="D10334" s="4" t="s">
        <v>10</v>
      </c>
      <c r="E10334" s="4" t="s">
        <v>9</v>
      </c>
    </row>
    <row r="10335" spans="1:13">
      <c r="A10335" t="n">
        <v>87736</v>
      </c>
      <c r="B10335" s="84" t="n">
        <v>167</v>
      </c>
      <c r="C10335" s="7" t="n">
        <v>0</v>
      </c>
      <c r="D10335" s="7" t="n">
        <v>8</v>
      </c>
      <c r="E10335" s="7" t="n">
        <v>1</v>
      </c>
    </row>
    <row r="10336" spans="1:13">
      <c r="A10336" t="s">
        <v>4</v>
      </c>
      <c r="B10336" s="4" t="s">
        <v>5</v>
      </c>
      <c r="C10336" s="4" t="s">
        <v>13</v>
      </c>
      <c r="D10336" s="4" t="s">
        <v>10</v>
      </c>
      <c r="E10336" s="4" t="s">
        <v>9</v>
      </c>
    </row>
    <row r="10337" spans="1:5">
      <c r="A10337" t="n">
        <v>87744</v>
      </c>
      <c r="B10337" s="84" t="n">
        <v>167</v>
      </c>
      <c r="C10337" s="7" t="n">
        <v>0</v>
      </c>
      <c r="D10337" s="7" t="n">
        <v>1</v>
      </c>
      <c r="E10337" s="7" t="n">
        <v>1</v>
      </c>
    </row>
    <row r="10338" spans="1:5">
      <c r="A10338" t="s">
        <v>4</v>
      </c>
      <c r="B10338" s="4" t="s">
        <v>5</v>
      </c>
      <c r="C10338" s="4" t="s">
        <v>13</v>
      </c>
      <c r="D10338" s="4" t="s">
        <v>10</v>
      </c>
      <c r="E10338" s="4" t="s">
        <v>9</v>
      </c>
    </row>
    <row r="10339" spans="1:5">
      <c r="A10339" t="n">
        <v>87752</v>
      </c>
      <c r="B10339" s="84" t="n">
        <v>167</v>
      </c>
      <c r="C10339" s="7" t="n">
        <v>0</v>
      </c>
      <c r="D10339" s="7" t="n">
        <v>9</v>
      </c>
      <c r="E10339" s="7" t="n">
        <v>1</v>
      </c>
    </row>
    <row r="10340" spans="1:5">
      <c r="A10340" t="s">
        <v>4</v>
      </c>
      <c r="B10340" s="4" t="s">
        <v>5</v>
      </c>
      <c r="C10340" s="4" t="s">
        <v>13</v>
      </c>
      <c r="D10340" s="4" t="s">
        <v>10</v>
      </c>
      <c r="E10340" s="4" t="s">
        <v>9</v>
      </c>
    </row>
    <row r="10341" spans="1:5">
      <c r="A10341" t="n">
        <v>87760</v>
      </c>
      <c r="B10341" s="84" t="n">
        <v>167</v>
      </c>
      <c r="C10341" s="7" t="n">
        <v>0</v>
      </c>
      <c r="D10341" s="7" t="n">
        <v>16</v>
      </c>
      <c r="E10341" s="7" t="n">
        <v>1</v>
      </c>
    </row>
    <row r="10342" spans="1:5">
      <c r="A10342" t="s">
        <v>4</v>
      </c>
      <c r="B10342" s="4" t="s">
        <v>5</v>
      </c>
      <c r="C10342" s="4" t="s">
        <v>13</v>
      </c>
      <c r="D10342" s="4" t="s">
        <v>10</v>
      </c>
      <c r="E10342" s="4" t="s">
        <v>9</v>
      </c>
    </row>
    <row r="10343" spans="1:5">
      <c r="A10343" t="n">
        <v>87768</v>
      </c>
      <c r="B10343" s="84" t="n">
        <v>167</v>
      </c>
      <c r="C10343" s="7" t="n">
        <v>0</v>
      </c>
      <c r="D10343" s="7" t="n">
        <v>15</v>
      </c>
      <c r="E10343" s="7" t="n">
        <v>1</v>
      </c>
    </row>
    <row r="10344" spans="1:5">
      <c r="A10344" t="s">
        <v>4</v>
      </c>
      <c r="B10344" s="4" t="s">
        <v>5</v>
      </c>
      <c r="C10344" s="4" t="s">
        <v>13</v>
      </c>
      <c r="D10344" s="4" t="s">
        <v>10</v>
      </c>
      <c r="E10344" s="4" t="s">
        <v>9</v>
      </c>
    </row>
    <row r="10345" spans="1:5">
      <c r="A10345" t="n">
        <v>87776</v>
      </c>
      <c r="B10345" s="84" t="n">
        <v>167</v>
      </c>
      <c r="C10345" s="7" t="n">
        <v>0</v>
      </c>
      <c r="D10345" s="7" t="n">
        <v>14</v>
      </c>
      <c r="E10345" s="7" t="n">
        <v>1</v>
      </c>
    </row>
    <row r="10346" spans="1:5">
      <c r="A10346" t="s">
        <v>4</v>
      </c>
      <c r="B10346" s="4" t="s">
        <v>5</v>
      </c>
      <c r="C10346" s="4" t="s">
        <v>13</v>
      </c>
      <c r="D10346" s="4" t="s">
        <v>9</v>
      </c>
    </row>
    <row r="10347" spans="1:5">
      <c r="A10347" t="n">
        <v>87784</v>
      </c>
      <c r="B10347" s="87" t="n">
        <v>138</v>
      </c>
      <c r="C10347" s="7" t="n">
        <v>0</v>
      </c>
      <c r="D10347" s="7" t="n">
        <v>536871040</v>
      </c>
    </row>
    <row r="10348" spans="1:5">
      <c r="A10348" t="s">
        <v>4</v>
      </c>
      <c r="B10348" s="4" t="s">
        <v>5</v>
      </c>
      <c r="C10348" s="4" t="s">
        <v>13</v>
      </c>
    </row>
    <row r="10349" spans="1:5">
      <c r="A10349" t="n">
        <v>87790</v>
      </c>
      <c r="B10349" s="87" t="n">
        <v>138</v>
      </c>
      <c r="C10349" s="7" t="n">
        <v>1</v>
      </c>
    </row>
    <row r="10350" spans="1:5">
      <c r="A10350" t="s">
        <v>4</v>
      </c>
      <c r="B10350" s="4" t="s">
        <v>5</v>
      </c>
      <c r="C10350" s="4" t="s">
        <v>13</v>
      </c>
      <c r="D10350" s="4" t="s">
        <v>10</v>
      </c>
      <c r="E10350" s="4" t="s">
        <v>9</v>
      </c>
    </row>
    <row r="10351" spans="1:5">
      <c r="A10351" t="n">
        <v>87792</v>
      </c>
      <c r="B10351" s="84" t="n">
        <v>167</v>
      </c>
      <c r="C10351" s="7" t="n">
        <v>1</v>
      </c>
      <c r="D10351" s="7" t="n">
        <v>2</v>
      </c>
      <c r="E10351" s="7" t="n">
        <v>1</v>
      </c>
    </row>
    <row r="10352" spans="1:5">
      <c r="A10352" t="s">
        <v>4</v>
      </c>
      <c r="B10352" s="4" t="s">
        <v>5</v>
      </c>
      <c r="C10352" s="4" t="s">
        <v>13</v>
      </c>
      <c r="D10352" s="4" t="s">
        <v>10</v>
      </c>
      <c r="E10352" s="4" t="s">
        <v>9</v>
      </c>
    </row>
    <row r="10353" spans="1:5">
      <c r="A10353" t="n">
        <v>87800</v>
      </c>
      <c r="B10353" s="84" t="n">
        <v>167</v>
      </c>
      <c r="C10353" s="7" t="n">
        <v>1</v>
      </c>
      <c r="D10353" s="7" t="n">
        <v>4</v>
      </c>
      <c r="E10353" s="7" t="n">
        <v>1</v>
      </c>
    </row>
    <row r="10354" spans="1:5">
      <c r="A10354" t="s">
        <v>4</v>
      </c>
      <c r="B10354" s="4" t="s">
        <v>5</v>
      </c>
      <c r="C10354" s="4" t="s">
        <v>13</v>
      </c>
      <c r="D10354" s="4" t="s">
        <v>10</v>
      </c>
      <c r="E10354" s="4" t="s">
        <v>9</v>
      </c>
    </row>
    <row r="10355" spans="1:5">
      <c r="A10355" t="n">
        <v>87808</v>
      </c>
      <c r="B10355" s="84" t="n">
        <v>167</v>
      </c>
      <c r="C10355" s="7" t="n">
        <v>1</v>
      </c>
      <c r="D10355" s="7" t="n">
        <v>7</v>
      </c>
      <c r="E10355" s="7" t="n">
        <v>1</v>
      </c>
    </row>
    <row r="10356" spans="1:5">
      <c r="A10356" t="s">
        <v>4</v>
      </c>
      <c r="B10356" s="4" t="s">
        <v>5</v>
      </c>
      <c r="C10356" s="4" t="s">
        <v>13</v>
      </c>
      <c r="D10356" s="4" t="s">
        <v>10</v>
      </c>
      <c r="E10356" s="4" t="s">
        <v>9</v>
      </c>
    </row>
    <row r="10357" spans="1:5">
      <c r="A10357" t="n">
        <v>87816</v>
      </c>
      <c r="B10357" s="84" t="n">
        <v>167</v>
      </c>
      <c r="C10357" s="7" t="n">
        <v>1</v>
      </c>
      <c r="D10357" s="7" t="n">
        <v>8</v>
      </c>
      <c r="E10357" s="7" t="n">
        <v>1</v>
      </c>
    </row>
    <row r="10358" spans="1:5">
      <c r="A10358" t="s">
        <v>4</v>
      </c>
      <c r="B10358" s="4" t="s">
        <v>5</v>
      </c>
      <c r="C10358" s="4" t="s">
        <v>13</v>
      </c>
      <c r="D10358" s="4" t="s">
        <v>10</v>
      </c>
      <c r="E10358" s="4" t="s">
        <v>9</v>
      </c>
    </row>
    <row r="10359" spans="1:5">
      <c r="A10359" t="n">
        <v>87824</v>
      </c>
      <c r="B10359" s="84" t="n">
        <v>167</v>
      </c>
      <c r="C10359" s="7" t="n">
        <v>1</v>
      </c>
      <c r="D10359" s="7" t="n">
        <v>1</v>
      </c>
      <c r="E10359" s="7" t="n">
        <v>1</v>
      </c>
    </row>
    <row r="10360" spans="1:5">
      <c r="A10360" t="s">
        <v>4</v>
      </c>
      <c r="B10360" s="4" t="s">
        <v>5</v>
      </c>
      <c r="C10360" s="4" t="s">
        <v>13</v>
      </c>
      <c r="D10360" s="4" t="s">
        <v>10</v>
      </c>
      <c r="E10360" s="4" t="s">
        <v>9</v>
      </c>
    </row>
    <row r="10361" spans="1:5">
      <c r="A10361" t="n">
        <v>87832</v>
      </c>
      <c r="B10361" s="84" t="n">
        <v>167</v>
      </c>
      <c r="C10361" s="7" t="n">
        <v>1</v>
      </c>
      <c r="D10361" s="7" t="n">
        <v>9</v>
      </c>
      <c r="E10361" s="7" t="n">
        <v>1</v>
      </c>
    </row>
    <row r="10362" spans="1:5">
      <c r="A10362" t="s">
        <v>4</v>
      </c>
      <c r="B10362" s="4" t="s">
        <v>5</v>
      </c>
      <c r="C10362" s="4" t="s">
        <v>13</v>
      </c>
      <c r="D10362" s="4" t="s">
        <v>10</v>
      </c>
      <c r="E10362" s="4" t="s">
        <v>9</v>
      </c>
    </row>
    <row r="10363" spans="1:5">
      <c r="A10363" t="n">
        <v>87840</v>
      </c>
      <c r="B10363" s="84" t="n">
        <v>167</v>
      </c>
      <c r="C10363" s="7" t="n">
        <v>1</v>
      </c>
      <c r="D10363" s="7" t="n">
        <v>16</v>
      </c>
      <c r="E10363" s="7" t="n">
        <v>1</v>
      </c>
    </row>
    <row r="10364" spans="1:5">
      <c r="A10364" t="s">
        <v>4</v>
      </c>
      <c r="B10364" s="4" t="s">
        <v>5</v>
      </c>
      <c r="C10364" s="4" t="s">
        <v>13</v>
      </c>
      <c r="D10364" s="4" t="s">
        <v>10</v>
      </c>
      <c r="E10364" s="4" t="s">
        <v>9</v>
      </c>
    </row>
    <row r="10365" spans="1:5">
      <c r="A10365" t="n">
        <v>87848</v>
      </c>
      <c r="B10365" s="84" t="n">
        <v>167</v>
      </c>
      <c r="C10365" s="7" t="n">
        <v>1</v>
      </c>
      <c r="D10365" s="7" t="n">
        <v>15</v>
      </c>
      <c r="E10365" s="7" t="n">
        <v>1</v>
      </c>
    </row>
    <row r="10366" spans="1:5">
      <c r="A10366" t="s">
        <v>4</v>
      </c>
      <c r="B10366" s="4" t="s">
        <v>5</v>
      </c>
      <c r="C10366" s="4" t="s">
        <v>13</v>
      </c>
      <c r="D10366" s="4" t="s">
        <v>10</v>
      </c>
      <c r="E10366" s="4" t="s">
        <v>9</v>
      </c>
    </row>
    <row r="10367" spans="1:5">
      <c r="A10367" t="n">
        <v>87856</v>
      </c>
      <c r="B10367" s="84" t="n">
        <v>167</v>
      </c>
      <c r="C10367" s="7" t="n">
        <v>1</v>
      </c>
      <c r="D10367" s="7" t="n">
        <v>14</v>
      </c>
      <c r="E10367" s="7" t="n">
        <v>1</v>
      </c>
    </row>
    <row r="10368" spans="1:5">
      <c r="A10368" t="s">
        <v>4</v>
      </c>
      <c r="B10368" s="4" t="s">
        <v>5</v>
      </c>
      <c r="C10368" s="4" t="s">
        <v>26</v>
      </c>
    </row>
    <row r="10369" spans="1:5">
      <c r="A10369" t="n">
        <v>87864</v>
      </c>
      <c r="B10369" s="23" t="n">
        <v>3</v>
      </c>
      <c r="C10369" s="19" t="n">
        <f t="normal" ca="1">A10375</f>
        <v>0</v>
      </c>
    </row>
    <row r="10370" spans="1:5">
      <c r="A10370" t="s">
        <v>4</v>
      </c>
      <c r="B10370" s="4" t="s">
        <v>5</v>
      </c>
      <c r="C10370" s="4" t="s">
        <v>13</v>
      </c>
      <c r="D10370" s="4" t="s">
        <v>13</v>
      </c>
      <c r="E10370" s="4" t="s">
        <v>9</v>
      </c>
      <c r="F10370" s="4" t="s">
        <v>13</v>
      </c>
      <c r="G10370" s="4" t="s">
        <v>13</v>
      </c>
      <c r="H10370" s="4" t="s">
        <v>13</v>
      </c>
    </row>
    <row r="10371" spans="1:5">
      <c r="A10371" t="n">
        <v>87869</v>
      </c>
      <c r="B10371" s="83" t="n">
        <v>18</v>
      </c>
      <c r="C10371" s="7" t="n">
        <v>0</v>
      </c>
      <c r="D10371" s="7" t="n">
        <v>0</v>
      </c>
      <c r="E10371" s="7" t="n">
        <v>2</v>
      </c>
      <c r="F10371" s="7" t="n">
        <v>14</v>
      </c>
      <c r="G10371" s="7" t="n">
        <v>19</v>
      </c>
      <c r="H10371" s="7" t="n">
        <v>1</v>
      </c>
    </row>
    <row r="10372" spans="1:5">
      <c r="A10372" t="s">
        <v>4</v>
      </c>
      <c r="B10372" s="4" t="s">
        <v>5</v>
      </c>
      <c r="C10372" s="4" t="s">
        <v>26</v>
      </c>
    </row>
    <row r="10373" spans="1:5">
      <c r="A10373" t="n">
        <v>87879</v>
      </c>
      <c r="B10373" s="23" t="n">
        <v>3</v>
      </c>
      <c r="C10373" s="19" t="n">
        <f t="normal" ca="1">A10375</f>
        <v>0</v>
      </c>
    </row>
    <row r="10374" spans="1:5">
      <c r="A10374" t="s">
        <v>4</v>
      </c>
      <c r="B10374" s="4" t="s">
        <v>5</v>
      </c>
      <c r="C10374" s="4" t="s">
        <v>26</v>
      </c>
    </row>
    <row r="10375" spans="1:5">
      <c r="A10375" t="n">
        <v>87884</v>
      </c>
      <c r="B10375" s="23" t="n">
        <v>3</v>
      </c>
      <c r="C10375" s="19" t="n">
        <f t="normal" ca="1">A10295</f>
        <v>0</v>
      </c>
    </row>
    <row r="10376" spans="1:5">
      <c r="A10376" t="s">
        <v>4</v>
      </c>
      <c r="B10376" s="4" t="s">
        <v>5</v>
      </c>
      <c r="C10376" s="4" t="s">
        <v>13</v>
      </c>
    </row>
    <row r="10377" spans="1:5">
      <c r="A10377" t="n">
        <v>87889</v>
      </c>
      <c r="B10377" s="85" t="n">
        <v>117</v>
      </c>
      <c r="C10377" s="7" t="n">
        <v>3</v>
      </c>
    </row>
    <row r="10378" spans="1:5">
      <c r="A10378" t="s">
        <v>4</v>
      </c>
      <c r="B10378" s="4" t="s">
        <v>5</v>
      </c>
      <c r="C10378" s="4" t="s">
        <v>13</v>
      </c>
      <c r="D10378" s="4" t="s">
        <v>10</v>
      </c>
      <c r="E10378" s="4" t="s">
        <v>10</v>
      </c>
      <c r="F10378" s="4" t="s">
        <v>10</v>
      </c>
      <c r="G10378" s="4" t="s">
        <v>10</v>
      </c>
      <c r="H10378" s="4" t="s">
        <v>10</v>
      </c>
      <c r="I10378" s="4" t="s">
        <v>10</v>
      </c>
      <c r="J10378" s="4" t="s">
        <v>10</v>
      </c>
      <c r="K10378" s="4" t="s">
        <v>10</v>
      </c>
      <c r="L10378" s="4" t="s">
        <v>10</v>
      </c>
      <c r="M10378" s="4" t="s">
        <v>10</v>
      </c>
      <c r="N10378" s="4" t="s">
        <v>22</v>
      </c>
      <c r="O10378" s="4" t="s">
        <v>22</v>
      </c>
      <c r="P10378" s="4" t="s">
        <v>22</v>
      </c>
      <c r="Q10378" s="4" t="s">
        <v>22</v>
      </c>
      <c r="R10378" s="4" t="s">
        <v>13</v>
      </c>
      <c r="S10378" s="4" t="s">
        <v>6</v>
      </c>
      <c r="T10378" s="4" t="s">
        <v>6</v>
      </c>
    </row>
    <row r="10379" spans="1:5">
      <c r="A10379" t="n">
        <v>87891</v>
      </c>
      <c r="B10379" s="81" t="n">
        <v>160</v>
      </c>
      <c r="C10379" s="7" t="n">
        <v>1</v>
      </c>
      <c r="D10379" s="7" t="n">
        <v>0</v>
      </c>
      <c r="E10379" s="7" t="n">
        <v>0</v>
      </c>
      <c r="F10379" s="7" t="n">
        <v>1280</v>
      </c>
      <c r="G10379" s="7" t="n">
        <v>720</v>
      </c>
      <c r="H10379" s="7" t="n">
        <v>0</v>
      </c>
      <c r="I10379" s="7" t="n">
        <v>0</v>
      </c>
      <c r="J10379" s="7" t="n">
        <v>0</v>
      </c>
      <c r="K10379" s="7" t="n">
        <v>0</v>
      </c>
      <c r="L10379" s="7" t="n">
        <v>12</v>
      </c>
      <c r="M10379" s="7" t="n">
        <v>12</v>
      </c>
      <c r="N10379" s="7" t="n">
        <v>0</v>
      </c>
      <c r="O10379" s="7" t="n">
        <v>0</v>
      </c>
      <c r="P10379" s="7" t="n">
        <v>0</v>
      </c>
      <c r="Q10379" s="7" t="n">
        <v>0</v>
      </c>
      <c r="R10379" s="7" t="n">
        <v>0</v>
      </c>
      <c r="S10379" s="7" t="s">
        <v>375</v>
      </c>
      <c r="T10379" s="7" t="s">
        <v>376</v>
      </c>
    </row>
    <row r="10380" spans="1:5">
      <c r="A10380" t="s">
        <v>4</v>
      </c>
      <c r="B10380" s="4" t="s">
        <v>5</v>
      </c>
      <c r="C10380" s="4" t="s">
        <v>13</v>
      </c>
      <c r="D10380" s="4" t="s">
        <v>10</v>
      </c>
      <c r="E10380" s="4" t="s">
        <v>13</v>
      </c>
      <c r="F10380" s="4" t="s">
        <v>6</v>
      </c>
    </row>
    <row r="10381" spans="1:5">
      <c r="A10381" t="n">
        <v>87947</v>
      </c>
      <c r="B10381" s="11" t="n">
        <v>39</v>
      </c>
      <c r="C10381" s="7" t="n">
        <v>10</v>
      </c>
      <c r="D10381" s="7" t="n">
        <v>65533</v>
      </c>
      <c r="E10381" s="7" t="n">
        <v>204</v>
      </c>
      <c r="F10381" s="7" t="s">
        <v>380</v>
      </c>
    </row>
    <row r="10382" spans="1:5">
      <c r="A10382" t="s">
        <v>4</v>
      </c>
      <c r="B10382" s="4" t="s">
        <v>5</v>
      </c>
      <c r="C10382" s="4" t="s">
        <v>13</v>
      </c>
      <c r="D10382" s="4" t="s">
        <v>10</v>
      </c>
      <c r="E10382" s="4" t="s">
        <v>13</v>
      </c>
      <c r="F10382" s="4" t="s">
        <v>6</v>
      </c>
    </row>
    <row r="10383" spans="1:5">
      <c r="A10383" t="n">
        <v>87971</v>
      </c>
      <c r="B10383" s="11" t="n">
        <v>39</v>
      </c>
      <c r="C10383" s="7" t="n">
        <v>10</v>
      </c>
      <c r="D10383" s="7" t="n">
        <v>65533</v>
      </c>
      <c r="E10383" s="7" t="n">
        <v>205</v>
      </c>
      <c r="F10383" s="7" t="s">
        <v>381</v>
      </c>
    </row>
    <row r="10384" spans="1:5">
      <c r="A10384" t="s">
        <v>4</v>
      </c>
      <c r="B10384" s="4" t="s">
        <v>5</v>
      </c>
      <c r="C10384" s="4" t="s">
        <v>13</v>
      </c>
      <c r="D10384" s="4" t="s">
        <v>10</v>
      </c>
      <c r="E10384" s="4" t="s">
        <v>13</v>
      </c>
      <c r="F10384" s="4" t="s">
        <v>6</v>
      </c>
    </row>
    <row r="10385" spans="1:20">
      <c r="A10385" t="n">
        <v>87995</v>
      </c>
      <c r="B10385" s="11" t="n">
        <v>39</v>
      </c>
      <c r="C10385" s="7" t="n">
        <v>10</v>
      </c>
      <c r="D10385" s="7" t="n">
        <v>65533</v>
      </c>
      <c r="E10385" s="7" t="n">
        <v>206</v>
      </c>
      <c r="F10385" s="7" t="s">
        <v>382</v>
      </c>
    </row>
    <row r="10386" spans="1:20">
      <c r="A10386" t="s">
        <v>4</v>
      </c>
      <c r="B10386" s="4" t="s">
        <v>5</v>
      </c>
      <c r="C10386" s="4" t="s">
        <v>10</v>
      </c>
      <c r="D10386" s="4" t="s">
        <v>6</v>
      </c>
      <c r="E10386" s="4" t="s">
        <v>6</v>
      </c>
      <c r="F10386" s="4" t="s">
        <v>6</v>
      </c>
      <c r="G10386" s="4" t="s">
        <v>13</v>
      </c>
      <c r="H10386" s="4" t="s">
        <v>9</v>
      </c>
      <c r="I10386" s="4" t="s">
        <v>22</v>
      </c>
      <c r="J10386" s="4" t="s">
        <v>22</v>
      </c>
      <c r="K10386" s="4" t="s">
        <v>22</v>
      </c>
      <c r="L10386" s="4" t="s">
        <v>22</v>
      </c>
      <c r="M10386" s="4" t="s">
        <v>22</v>
      </c>
      <c r="N10386" s="4" t="s">
        <v>22</v>
      </c>
      <c r="O10386" s="4" t="s">
        <v>22</v>
      </c>
      <c r="P10386" s="4" t="s">
        <v>6</v>
      </c>
      <c r="Q10386" s="4" t="s">
        <v>6</v>
      </c>
      <c r="R10386" s="4" t="s">
        <v>9</v>
      </c>
      <c r="S10386" s="4" t="s">
        <v>13</v>
      </c>
      <c r="T10386" s="4" t="s">
        <v>9</v>
      </c>
      <c r="U10386" s="4" t="s">
        <v>9</v>
      </c>
      <c r="V10386" s="4" t="s">
        <v>10</v>
      </c>
    </row>
    <row r="10387" spans="1:20">
      <c r="A10387" t="n">
        <v>88019</v>
      </c>
      <c r="B10387" s="15" t="n">
        <v>19</v>
      </c>
      <c r="C10387" s="7" t="n">
        <v>1</v>
      </c>
      <c r="D10387" s="7" t="s">
        <v>673</v>
      </c>
      <c r="E10387" s="7" t="s">
        <v>674</v>
      </c>
      <c r="F10387" s="7" t="s">
        <v>12</v>
      </c>
      <c r="G10387" s="7" t="n">
        <v>0</v>
      </c>
      <c r="H10387" s="7" t="n">
        <v>1</v>
      </c>
      <c r="I10387" s="7" t="n">
        <v>0</v>
      </c>
      <c r="J10387" s="7" t="n">
        <v>0</v>
      </c>
      <c r="K10387" s="7" t="n">
        <v>0</v>
      </c>
      <c r="L10387" s="7" t="n">
        <v>0</v>
      </c>
      <c r="M10387" s="7" t="n">
        <v>1</v>
      </c>
      <c r="N10387" s="7" t="n">
        <v>1.60000002384186</v>
      </c>
      <c r="O10387" s="7" t="n">
        <v>0.0900000035762787</v>
      </c>
      <c r="P10387" s="7" t="s">
        <v>12</v>
      </c>
      <c r="Q10387" s="7" t="s">
        <v>12</v>
      </c>
      <c r="R10387" s="7" t="n">
        <v>-1</v>
      </c>
      <c r="S10387" s="7" t="n">
        <v>0</v>
      </c>
      <c r="T10387" s="7" t="n">
        <v>0</v>
      </c>
      <c r="U10387" s="7" t="n">
        <v>0</v>
      </c>
      <c r="V10387" s="7" t="n">
        <v>0</v>
      </c>
    </row>
    <row r="10388" spans="1:20">
      <c r="A10388" t="s">
        <v>4</v>
      </c>
      <c r="B10388" s="4" t="s">
        <v>5</v>
      </c>
      <c r="C10388" s="4" t="s">
        <v>10</v>
      </c>
      <c r="D10388" s="4" t="s">
        <v>6</v>
      </c>
      <c r="E10388" s="4" t="s">
        <v>6</v>
      </c>
      <c r="F10388" s="4" t="s">
        <v>6</v>
      </c>
      <c r="G10388" s="4" t="s">
        <v>13</v>
      </c>
      <c r="H10388" s="4" t="s">
        <v>9</v>
      </c>
      <c r="I10388" s="4" t="s">
        <v>22</v>
      </c>
      <c r="J10388" s="4" t="s">
        <v>22</v>
      </c>
      <c r="K10388" s="4" t="s">
        <v>22</v>
      </c>
      <c r="L10388" s="4" t="s">
        <v>22</v>
      </c>
      <c r="M10388" s="4" t="s">
        <v>22</v>
      </c>
      <c r="N10388" s="4" t="s">
        <v>22</v>
      </c>
      <c r="O10388" s="4" t="s">
        <v>22</v>
      </c>
      <c r="P10388" s="4" t="s">
        <v>6</v>
      </c>
      <c r="Q10388" s="4" t="s">
        <v>6</v>
      </c>
      <c r="R10388" s="4" t="s">
        <v>9</v>
      </c>
      <c r="S10388" s="4" t="s">
        <v>13</v>
      </c>
      <c r="T10388" s="4" t="s">
        <v>9</v>
      </c>
      <c r="U10388" s="4" t="s">
        <v>9</v>
      </c>
      <c r="V10388" s="4" t="s">
        <v>10</v>
      </c>
    </row>
    <row r="10389" spans="1:20">
      <c r="A10389" t="n">
        <v>88092</v>
      </c>
      <c r="B10389" s="15" t="n">
        <v>19</v>
      </c>
      <c r="C10389" s="7" t="n">
        <v>2</v>
      </c>
      <c r="D10389" s="7" t="s">
        <v>609</v>
      </c>
      <c r="E10389" s="7" t="s">
        <v>610</v>
      </c>
      <c r="F10389" s="7" t="s">
        <v>12</v>
      </c>
      <c r="G10389" s="7" t="n">
        <v>0</v>
      </c>
      <c r="H10389" s="7" t="n">
        <v>1</v>
      </c>
      <c r="I10389" s="7" t="n">
        <v>0</v>
      </c>
      <c r="J10389" s="7" t="n">
        <v>0</v>
      </c>
      <c r="K10389" s="7" t="n">
        <v>0</v>
      </c>
      <c r="L10389" s="7" t="n">
        <v>0</v>
      </c>
      <c r="M10389" s="7" t="n">
        <v>1</v>
      </c>
      <c r="N10389" s="7" t="n">
        <v>1.60000002384186</v>
      </c>
      <c r="O10389" s="7" t="n">
        <v>0.0900000035762787</v>
      </c>
      <c r="P10389" s="7" t="s">
        <v>12</v>
      </c>
      <c r="Q10389" s="7" t="s">
        <v>12</v>
      </c>
      <c r="R10389" s="7" t="n">
        <v>-1</v>
      </c>
      <c r="S10389" s="7" t="n">
        <v>0</v>
      </c>
      <c r="T10389" s="7" t="n">
        <v>0</v>
      </c>
      <c r="U10389" s="7" t="n">
        <v>0</v>
      </c>
      <c r="V10389" s="7" t="n">
        <v>0</v>
      </c>
    </row>
    <row r="10390" spans="1:20">
      <c r="A10390" t="s">
        <v>4</v>
      </c>
      <c r="B10390" s="4" t="s">
        <v>5</v>
      </c>
      <c r="C10390" s="4" t="s">
        <v>10</v>
      </c>
      <c r="D10390" s="4" t="s">
        <v>6</v>
      </c>
      <c r="E10390" s="4" t="s">
        <v>6</v>
      </c>
      <c r="F10390" s="4" t="s">
        <v>6</v>
      </c>
      <c r="G10390" s="4" t="s">
        <v>13</v>
      </c>
      <c r="H10390" s="4" t="s">
        <v>9</v>
      </c>
      <c r="I10390" s="4" t="s">
        <v>22</v>
      </c>
      <c r="J10390" s="4" t="s">
        <v>22</v>
      </c>
      <c r="K10390" s="4" t="s">
        <v>22</v>
      </c>
      <c r="L10390" s="4" t="s">
        <v>22</v>
      </c>
      <c r="M10390" s="4" t="s">
        <v>22</v>
      </c>
      <c r="N10390" s="4" t="s">
        <v>22</v>
      </c>
      <c r="O10390" s="4" t="s">
        <v>22</v>
      </c>
      <c r="P10390" s="4" t="s">
        <v>6</v>
      </c>
      <c r="Q10390" s="4" t="s">
        <v>6</v>
      </c>
      <c r="R10390" s="4" t="s">
        <v>9</v>
      </c>
      <c r="S10390" s="4" t="s">
        <v>13</v>
      </c>
      <c r="T10390" s="4" t="s">
        <v>9</v>
      </c>
      <c r="U10390" s="4" t="s">
        <v>9</v>
      </c>
      <c r="V10390" s="4" t="s">
        <v>10</v>
      </c>
    </row>
    <row r="10391" spans="1:20">
      <c r="A10391" t="n">
        <v>88166</v>
      </c>
      <c r="B10391" s="15" t="n">
        <v>19</v>
      </c>
      <c r="C10391" s="7" t="n">
        <v>4</v>
      </c>
      <c r="D10391" s="7" t="s">
        <v>611</v>
      </c>
      <c r="E10391" s="7" t="s">
        <v>612</v>
      </c>
      <c r="F10391" s="7" t="s">
        <v>12</v>
      </c>
      <c r="G10391" s="7" t="n">
        <v>0</v>
      </c>
      <c r="H10391" s="7" t="n">
        <v>1</v>
      </c>
      <c r="I10391" s="7" t="n">
        <v>0</v>
      </c>
      <c r="J10391" s="7" t="n">
        <v>0</v>
      </c>
      <c r="K10391" s="7" t="n">
        <v>0</v>
      </c>
      <c r="L10391" s="7" t="n">
        <v>0</v>
      </c>
      <c r="M10391" s="7" t="n">
        <v>1</v>
      </c>
      <c r="N10391" s="7" t="n">
        <v>1.60000002384186</v>
      </c>
      <c r="O10391" s="7" t="n">
        <v>0.0900000035762787</v>
      </c>
      <c r="P10391" s="7" t="s">
        <v>12</v>
      </c>
      <c r="Q10391" s="7" t="s">
        <v>12</v>
      </c>
      <c r="R10391" s="7" t="n">
        <v>-1</v>
      </c>
      <c r="S10391" s="7" t="n">
        <v>0</v>
      </c>
      <c r="T10391" s="7" t="n">
        <v>0</v>
      </c>
      <c r="U10391" s="7" t="n">
        <v>0</v>
      </c>
      <c r="V10391" s="7" t="n">
        <v>0</v>
      </c>
    </row>
    <row r="10392" spans="1:20">
      <c r="A10392" t="s">
        <v>4</v>
      </c>
      <c r="B10392" s="4" t="s">
        <v>5</v>
      </c>
      <c r="C10392" s="4" t="s">
        <v>10</v>
      </c>
      <c r="D10392" s="4" t="s">
        <v>6</v>
      </c>
      <c r="E10392" s="4" t="s">
        <v>6</v>
      </c>
      <c r="F10392" s="4" t="s">
        <v>6</v>
      </c>
      <c r="G10392" s="4" t="s">
        <v>13</v>
      </c>
      <c r="H10392" s="4" t="s">
        <v>9</v>
      </c>
      <c r="I10392" s="4" t="s">
        <v>22</v>
      </c>
      <c r="J10392" s="4" t="s">
        <v>22</v>
      </c>
      <c r="K10392" s="4" t="s">
        <v>22</v>
      </c>
      <c r="L10392" s="4" t="s">
        <v>22</v>
      </c>
      <c r="M10392" s="4" t="s">
        <v>22</v>
      </c>
      <c r="N10392" s="4" t="s">
        <v>22</v>
      </c>
      <c r="O10392" s="4" t="s">
        <v>22</v>
      </c>
      <c r="P10392" s="4" t="s">
        <v>6</v>
      </c>
      <c r="Q10392" s="4" t="s">
        <v>6</v>
      </c>
      <c r="R10392" s="4" t="s">
        <v>9</v>
      </c>
      <c r="S10392" s="4" t="s">
        <v>13</v>
      </c>
      <c r="T10392" s="4" t="s">
        <v>9</v>
      </c>
      <c r="U10392" s="4" t="s">
        <v>9</v>
      </c>
      <c r="V10392" s="4" t="s">
        <v>10</v>
      </c>
    </row>
    <row r="10393" spans="1:20">
      <c r="A10393" t="n">
        <v>88241</v>
      </c>
      <c r="B10393" s="15" t="n">
        <v>19</v>
      </c>
      <c r="C10393" s="7" t="n">
        <v>7</v>
      </c>
      <c r="D10393" s="7" t="s">
        <v>607</v>
      </c>
      <c r="E10393" s="7" t="s">
        <v>608</v>
      </c>
      <c r="F10393" s="7" t="s">
        <v>12</v>
      </c>
      <c r="G10393" s="7" t="n">
        <v>0</v>
      </c>
      <c r="H10393" s="7" t="n">
        <v>1</v>
      </c>
      <c r="I10393" s="7" t="n">
        <v>0</v>
      </c>
      <c r="J10393" s="7" t="n">
        <v>0</v>
      </c>
      <c r="K10393" s="7" t="n">
        <v>0</v>
      </c>
      <c r="L10393" s="7" t="n">
        <v>0</v>
      </c>
      <c r="M10393" s="7" t="n">
        <v>1</v>
      </c>
      <c r="N10393" s="7" t="n">
        <v>1.60000002384186</v>
      </c>
      <c r="O10393" s="7" t="n">
        <v>0.0900000035762787</v>
      </c>
      <c r="P10393" s="7" t="s">
        <v>12</v>
      </c>
      <c r="Q10393" s="7" t="s">
        <v>12</v>
      </c>
      <c r="R10393" s="7" t="n">
        <v>-1</v>
      </c>
      <c r="S10393" s="7" t="n">
        <v>0</v>
      </c>
      <c r="T10393" s="7" t="n">
        <v>0</v>
      </c>
      <c r="U10393" s="7" t="n">
        <v>0</v>
      </c>
      <c r="V10393" s="7" t="n">
        <v>0</v>
      </c>
    </row>
    <row r="10394" spans="1:20">
      <c r="A10394" t="s">
        <v>4</v>
      </c>
      <c r="B10394" s="4" t="s">
        <v>5</v>
      </c>
      <c r="C10394" s="4" t="s">
        <v>10</v>
      </c>
      <c r="D10394" s="4" t="s">
        <v>6</v>
      </c>
      <c r="E10394" s="4" t="s">
        <v>6</v>
      </c>
      <c r="F10394" s="4" t="s">
        <v>6</v>
      </c>
      <c r="G10394" s="4" t="s">
        <v>13</v>
      </c>
      <c r="H10394" s="4" t="s">
        <v>9</v>
      </c>
      <c r="I10394" s="4" t="s">
        <v>22</v>
      </c>
      <c r="J10394" s="4" t="s">
        <v>22</v>
      </c>
      <c r="K10394" s="4" t="s">
        <v>22</v>
      </c>
      <c r="L10394" s="4" t="s">
        <v>22</v>
      </c>
      <c r="M10394" s="4" t="s">
        <v>22</v>
      </c>
      <c r="N10394" s="4" t="s">
        <v>22</v>
      </c>
      <c r="O10394" s="4" t="s">
        <v>22</v>
      </c>
      <c r="P10394" s="4" t="s">
        <v>6</v>
      </c>
      <c r="Q10394" s="4" t="s">
        <v>6</v>
      </c>
      <c r="R10394" s="4" t="s">
        <v>9</v>
      </c>
      <c r="S10394" s="4" t="s">
        <v>13</v>
      </c>
      <c r="T10394" s="4" t="s">
        <v>9</v>
      </c>
      <c r="U10394" s="4" t="s">
        <v>9</v>
      </c>
      <c r="V10394" s="4" t="s">
        <v>10</v>
      </c>
    </row>
    <row r="10395" spans="1:20">
      <c r="A10395" t="n">
        <v>88312</v>
      </c>
      <c r="B10395" s="15" t="n">
        <v>19</v>
      </c>
      <c r="C10395" s="7" t="n">
        <v>8</v>
      </c>
      <c r="D10395" s="7" t="s">
        <v>675</v>
      </c>
      <c r="E10395" s="7" t="s">
        <v>676</v>
      </c>
      <c r="F10395" s="7" t="s">
        <v>12</v>
      </c>
      <c r="G10395" s="7" t="n">
        <v>0</v>
      </c>
      <c r="H10395" s="7" t="n">
        <v>1</v>
      </c>
      <c r="I10395" s="7" t="n">
        <v>0</v>
      </c>
      <c r="J10395" s="7" t="n">
        <v>0</v>
      </c>
      <c r="K10395" s="7" t="n">
        <v>0</v>
      </c>
      <c r="L10395" s="7" t="n">
        <v>0</v>
      </c>
      <c r="M10395" s="7" t="n">
        <v>1</v>
      </c>
      <c r="N10395" s="7" t="n">
        <v>1.60000002384186</v>
      </c>
      <c r="O10395" s="7" t="n">
        <v>0.0900000035762787</v>
      </c>
      <c r="P10395" s="7" t="s">
        <v>12</v>
      </c>
      <c r="Q10395" s="7" t="s">
        <v>12</v>
      </c>
      <c r="R10395" s="7" t="n">
        <v>-1</v>
      </c>
      <c r="S10395" s="7" t="n">
        <v>0</v>
      </c>
      <c r="T10395" s="7" t="n">
        <v>0</v>
      </c>
      <c r="U10395" s="7" t="n">
        <v>0</v>
      </c>
      <c r="V10395" s="7" t="n">
        <v>0</v>
      </c>
    </row>
    <row r="10396" spans="1:20">
      <c r="A10396" t="s">
        <v>4</v>
      </c>
      <c r="B10396" s="4" t="s">
        <v>5</v>
      </c>
      <c r="C10396" s="4" t="s">
        <v>10</v>
      </c>
      <c r="D10396" s="4" t="s">
        <v>6</v>
      </c>
      <c r="E10396" s="4" t="s">
        <v>6</v>
      </c>
      <c r="F10396" s="4" t="s">
        <v>6</v>
      </c>
      <c r="G10396" s="4" t="s">
        <v>13</v>
      </c>
      <c r="H10396" s="4" t="s">
        <v>9</v>
      </c>
      <c r="I10396" s="4" t="s">
        <v>22</v>
      </c>
      <c r="J10396" s="4" t="s">
        <v>22</v>
      </c>
      <c r="K10396" s="4" t="s">
        <v>22</v>
      </c>
      <c r="L10396" s="4" t="s">
        <v>22</v>
      </c>
      <c r="M10396" s="4" t="s">
        <v>22</v>
      </c>
      <c r="N10396" s="4" t="s">
        <v>22</v>
      </c>
      <c r="O10396" s="4" t="s">
        <v>22</v>
      </c>
      <c r="P10396" s="4" t="s">
        <v>6</v>
      </c>
      <c r="Q10396" s="4" t="s">
        <v>6</v>
      </c>
      <c r="R10396" s="4" t="s">
        <v>9</v>
      </c>
      <c r="S10396" s="4" t="s">
        <v>13</v>
      </c>
      <c r="T10396" s="4" t="s">
        <v>9</v>
      </c>
      <c r="U10396" s="4" t="s">
        <v>9</v>
      </c>
      <c r="V10396" s="4" t="s">
        <v>10</v>
      </c>
    </row>
    <row r="10397" spans="1:20">
      <c r="A10397" t="n">
        <v>88385</v>
      </c>
      <c r="B10397" s="15" t="n">
        <v>19</v>
      </c>
      <c r="C10397" s="7" t="n">
        <v>9</v>
      </c>
      <c r="D10397" s="7" t="s">
        <v>677</v>
      </c>
      <c r="E10397" s="7" t="s">
        <v>678</v>
      </c>
      <c r="F10397" s="7" t="s">
        <v>12</v>
      </c>
      <c r="G10397" s="7" t="n">
        <v>0</v>
      </c>
      <c r="H10397" s="7" t="n">
        <v>1</v>
      </c>
      <c r="I10397" s="7" t="n">
        <v>0</v>
      </c>
      <c r="J10397" s="7" t="n">
        <v>0</v>
      </c>
      <c r="K10397" s="7" t="n">
        <v>0</v>
      </c>
      <c r="L10397" s="7" t="n">
        <v>0</v>
      </c>
      <c r="M10397" s="7" t="n">
        <v>1</v>
      </c>
      <c r="N10397" s="7" t="n">
        <v>1.60000002384186</v>
      </c>
      <c r="O10397" s="7" t="n">
        <v>0.0900000035762787</v>
      </c>
      <c r="P10397" s="7" t="s">
        <v>12</v>
      </c>
      <c r="Q10397" s="7" t="s">
        <v>12</v>
      </c>
      <c r="R10397" s="7" t="n">
        <v>-1</v>
      </c>
      <c r="S10397" s="7" t="n">
        <v>0</v>
      </c>
      <c r="T10397" s="7" t="n">
        <v>0</v>
      </c>
      <c r="U10397" s="7" t="n">
        <v>0</v>
      </c>
      <c r="V10397" s="7" t="n">
        <v>0</v>
      </c>
    </row>
    <row r="10398" spans="1:20">
      <c r="A10398" t="s">
        <v>4</v>
      </c>
      <c r="B10398" s="4" t="s">
        <v>5</v>
      </c>
      <c r="C10398" s="4" t="s">
        <v>10</v>
      </c>
      <c r="D10398" s="4" t="s">
        <v>6</v>
      </c>
      <c r="E10398" s="4" t="s">
        <v>6</v>
      </c>
      <c r="F10398" s="4" t="s">
        <v>6</v>
      </c>
      <c r="G10398" s="4" t="s">
        <v>13</v>
      </c>
      <c r="H10398" s="4" t="s">
        <v>9</v>
      </c>
      <c r="I10398" s="4" t="s">
        <v>22</v>
      </c>
      <c r="J10398" s="4" t="s">
        <v>22</v>
      </c>
      <c r="K10398" s="4" t="s">
        <v>22</v>
      </c>
      <c r="L10398" s="4" t="s">
        <v>22</v>
      </c>
      <c r="M10398" s="4" t="s">
        <v>22</v>
      </c>
      <c r="N10398" s="4" t="s">
        <v>22</v>
      </c>
      <c r="O10398" s="4" t="s">
        <v>22</v>
      </c>
      <c r="P10398" s="4" t="s">
        <v>6</v>
      </c>
      <c r="Q10398" s="4" t="s">
        <v>6</v>
      </c>
      <c r="R10398" s="4" t="s">
        <v>9</v>
      </c>
      <c r="S10398" s="4" t="s">
        <v>13</v>
      </c>
      <c r="T10398" s="4" t="s">
        <v>9</v>
      </c>
      <c r="U10398" s="4" t="s">
        <v>9</v>
      </c>
      <c r="V10398" s="4" t="s">
        <v>10</v>
      </c>
    </row>
    <row r="10399" spans="1:20">
      <c r="A10399" t="n">
        <v>88460</v>
      </c>
      <c r="B10399" s="15" t="n">
        <v>19</v>
      </c>
      <c r="C10399" s="7" t="n">
        <v>15</v>
      </c>
      <c r="D10399" s="7" t="s">
        <v>522</v>
      </c>
      <c r="E10399" s="7" t="s">
        <v>613</v>
      </c>
      <c r="F10399" s="7" t="s">
        <v>12</v>
      </c>
      <c r="G10399" s="7" t="n">
        <v>0</v>
      </c>
      <c r="H10399" s="7" t="n">
        <v>1</v>
      </c>
      <c r="I10399" s="7" t="n">
        <v>0</v>
      </c>
      <c r="J10399" s="7" t="n">
        <v>0</v>
      </c>
      <c r="K10399" s="7" t="n">
        <v>0</v>
      </c>
      <c r="L10399" s="7" t="n">
        <v>0</v>
      </c>
      <c r="M10399" s="7" t="n">
        <v>1</v>
      </c>
      <c r="N10399" s="7" t="n">
        <v>1.60000002384186</v>
      </c>
      <c r="O10399" s="7" t="n">
        <v>0.0900000035762787</v>
      </c>
      <c r="P10399" s="7" t="s">
        <v>12</v>
      </c>
      <c r="Q10399" s="7" t="s">
        <v>12</v>
      </c>
      <c r="R10399" s="7" t="n">
        <v>-1</v>
      </c>
      <c r="S10399" s="7" t="n">
        <v>0</v>
      </c>
      <c r="T10399" s="7" t="n">
        <v>0</v>
      </c>
      <c r="U10399" s="7" t="n">
        <v>0</v>
      </c>
      <c r="V10399" s="7" t="n">
        <v>0</v>
      </c>
    </row>
    <row r="10400" spans="1:20">
      <c r="A10400" t="s">
        <v>4</v>
      </c>
      <c r="B10400" s="4" t="s">
        <v>5</v>
      </c>
      <c r="C10400" s="4" t="s">
        <v>10</v>
      </c>
      <c r="D10400" s="4" t="s">
        <v>6</v>
      </c>
      <c r="E10400" s="4" t="s">
        <v>6</v>
      </c>
      <c r="F10400" s="4" t="s">
        <v>6</v>
      </c>
      <c r="G10400" s="4" t="s">
        <v>13</v>
      </c>
      <c r="H10400" s="4" t="s">
        <v>9</v>
      </c>
      <c r="I10400" s="4" t="s">
        <v>22</v>
      </c>
      <c r="J10400" s="4" t="s">
        <v>22</v>
      </c>
      <c r="K10400" s="4" t="s">
        <v>22</v>
      </c>
      <c r="L10400" s="4" t="s">
        <v>22</v>
      </c>
      <c r="M10400" s="4" t="s">
        <v>22</v>
      </c>
      <c r="N10400" s="4" t="s">
        <v>22</v>
      </c>
      <c r="O10400" s="4" t="s">
        <v>22</v>
      </c>
      <c r="P10400" s="4" t="s">
        <v>6</v>
      </c>
      <c r="Q10400" s="4" t="s">
        <v>6</v>
      </c>
      <c r="R10400" s="4" t="s">
        <v>9</v>
      </c>
      <c r="S10400" s="4" t="s">
        <v>13</v>
      </c>
      <c r="T10400" s="4" t="s">
        <v>9</v>
      </c>
      <c r="U10400" s="4" t="s">
        <v>9</v>
      </c>
      <c r="V10400" s="4" t="s">
        <v>10</v>
      </c>
    </row>
    <row r="10401" spans="1:22">
      <c r="A10401" t="n">
        <v>88542</v>
      </c>
      <c r="B10401" s="15" t="n">
        <v>19</v>
      </c>
      <c r="C10401" s="7" t="n">
        <v>16</v>
      </c>
      <c r="D10401" s="7" t="s">
        <v>230</v>
      </c>
      <c r="E10401" s="7" t="s">
        <v>231</v>
      </c>
      <c r="F10401" s="7" t="s">
        <v>12</v>
      </c>
      <c r="G10401" s="7" t="n">
        <v>0</v>
      </c>
      <c r="H10401" s="7" t="n">
        <v>1</v>
      </c>
      <c r="I10401" s="7" t="n">
        <v>0</v>
      </c>
      <c r="J10401" s="7" t="n">
        <v>0</v>
      </c>
      <c r="K10401" s="7" t="n">
        <v>0</v>
      </c>
      <c r="L10401" s="7" t="n">
        <v>0</v>
      </c>
      <c r="M10401" s="7" t="n">
        <v>1</v>
      </c>
      <c r="N10401" s="7" t="n">
        <v>1.60000002384186</v>
      </c>
      <c r="O10401" s="7" t="n">
        <v>0.0900000035762787</v>
      </c>
      <c r="P10401" s="7" t="s">
        <v>12</v>
      </c>
      <c r="Q10401" s="7" t="s">
        <v>12</v>
      </c>
      <c r="R10401" s="7" t="n">
        <v>-1</v>
      </c>
      <c r="S10401" s="7" t="n">
        <v>0</v>
      </c>
      <c r="T10401" s="7" t="n">
        <v>0</v>
      </c>
      <c r="U10401" s="7" t="n">
        <v>0</v>
      </c>
      <c r="V10401" s="7" t="n">
        <v>0</v>
      </c>
    </row>
    <row r="10402" spans="1:22">
      <c r="A10402" t="s">
        <v>4</v>
      </c>
      <c r="B10402" s="4" t="s">
        <v>5</v>
      </c>
      <c r="C10402" s="4" t="s">
        <v>10</v>
      </c>
      <c r="D10402" s="4" t="s">
        <v>6</v>
      </c>
      <c r="E10402" s="4" t="s">
        <v>6</v>
      </c>
      <c r="F10402" s="4" t="s">
        <v>6</v>
      </c>
      <c r="G10402" s="4" t="s">
        <v>13</v>
      </c>
      <c r="H10402" s="4" t="s">
        <v>9</v>
      </c>
      <c r="I10402" s="4" t="s">
        <v>22</v>
      </c>
      <c r="J10402" s="4" t="s">
        <v>22</v>
      </c>
      <c r="K10402" s="4" t="s">
        <v>22</v>
      </c>
      <c r="L10402" s="4" t="s">
        <v>22</v>
      </c>
      <c r="M10402" s="4" t="s">
        <v>22</v>
      </c>
      <c r="N10402" s="4" t="s">
        <v>22</v>
      </c>
      <c r="O10402" s="4" t="s">
        <v>22</v>
      </c>
      <c r="P10402" s="4" t="s">
        <v>6</v>
      </c>
      <c r="Q10402" s="4" t="s">
        <v>6</v>
      </c>
      <c r="R10402" s="4" t="s">
        <v>9</v>
      </c>
      <c r="S10402" s="4" t="s">
        <v>13</v>
      </c>
      <c r="T10402" s="4" t="s">
        <v>9</v>
      </c>
      <c r="U10402" s="4" t="s">
        <v>9</v>
      </c>
      <c r="V10402" s="4" t="s">
        <v>10</v>
      </c>
    </row>
    <row r="10403" spans="1:22">
      <c r="A10403" t="n">
        <v>88611</v>
      </c>
      <c r="B10403" s="15" t="n">
        <v>19</v>
      </c>
      <c r="C10403" s="7" t="n">
        <v>14</v>
      </c>
      <c r="D10403" s="7" t="s">
        <v>642</v>
      </c>
      <c r="E10403" s="7" t="s">
        <v>643</v>
      </c>
      <c r="F10403" s="7" t="s">
        <v>12</v>
      </c>
      <c r="G10403" s="7" t="n">
        <v>0</v>
      </c>
      <c r="H10403" s="7" t="n">
        <v>1</v>
      </c>
      <c r="I10403" s="7" t="n">
        <v>0</v>
      </c>
      <c r="J10403" s="7" t="n">
        <v>0</v>
      </c>
      <c r="K10403" s="7" t="n">
        <v>0</v>
      </c>
      <c r="L10403" s="7" t="n">
        <v>0</v>
      </c>
      <c r="M10403" s="7" t="n">
        <v>1</v>
      </c>
      <c r="N10403" s="7" t="n">
        <v>1.60000002384186</v>
      </c>
      <c r="O10403" s="7" t="n">
        <v>0.0900000035762787</v>
      </c>
      <c r="P10403" s="7" t="s">
        <v>12</v>
      </c>
      <c r="Q10403" s="7" t="s">
        <v>12</v>
      </c>
      <c r="R10403" s="7" t="n">
        <v>-1</v>
      </c>
      <c r="S10403" s="7" t="n">
        <v>0</v>
      </c>
      <c r="T10403" s="7" t="n">
        <v>0</v>
      </c>
      <c r="U10403" s="7" t="n">
        <v>0</v>
      </c>
      <c r="V10403" s="7" t="n">
        <v>0</v>
      </c>
    </row>
    <row r="10404" spans="1:22">
      <c r="A10404" t="s">
        <v>4</v>
      </c>
      <c r="B10404" s="4" t="s">
        <v>5</v>
      </c>
      <c r="C10404" s="4" t="s">
        <v>10</v>
      </c>
      <c r="D10404" s="4" t="s">
        <v>6</v>
      </c>
      <c r="E10404" s="4" t="s">
        <v>6</v>
      </c>
      <c r="F10404" s="4" t="s">
        <v>6</v>
      </c>
      <c r="G10404" s="4" t="s">
        <v>13</v>
      </c>
      <c r="H10404" s="4" t="s">
        <v>9</v>
      </c>
      <c r="I10404" s="4" t="s">
        <v>22</v>
      </c>
      <c r="J10404" s="4" t="s">
        <v>22</v>
      </c>
      <c r="K10404" s="4" t="s">
        <v>22</v>
      </c>
      <c r="L10404" s="4" t="s">
        <v>22</v>
      </c>
      <c r="M10404" s="4" t="s">
        <v>22</v>
      </c>
      <c r="N10404" s="4" t="s">
        <v>22</v>
      </c>
      <c r="O10404" s="4" t="s">
        <v>22</v>
      </c>
      <c r="P10404" s="4" t="s">
        <v>6</v>
      </c>
      <c r="Q10404" s="4" t="s">
        <v>6</v>
      </c>
      <c r="R10404" s="4" t="s">
        <v>9</v>
      </c>
      <c r="S10404" s="4" t="s">
        <v>13</v>
      </c>
      <c r="T10404" s="4" t="s">
        <v>9</v>
      </c>
      <c r="U10404" s="4" t="s">
        <v>9</v>
      </c>
      <c r="V10404" s="4" t="s">
        <v>10</v>
      </c>
    </row>
    <row r="10405" spans="1:22">
      <c r="A10405" t="n">
        <v>88681</v>
      </c>
      <c r="B10405" s="15" t="n">
        <v>19</v>
      </c>
      <c r="C10405" s="7" t="n">
        <v>7032</v>
      </c>
      <c r="D10405" s="7" t="s">
        <v>93</v>
      </c>
      <c r="E10405" s="7" t="s">
        <v>94</v>
      </c>
      <c r="F10405" s="7" t="s">
        <v>12</v>
      </c>
      <c r="G10405" s="7" t="n">
        <v>0</v>
      </c>
      <c r="H10405" s="7" t="n">
        <v>1</v>
      </c>
      <c r="I10405" s="7" t="n">
        <v>0</v>
      </c>
      <c r="J10405" s="7" t="n">
        <v>0</v>
      </c>
      <c r="K10405" s="7" t="n">
        <v>0</v>
      </c>
      <c r="L10405" s="7" t="n">
        <v>0</v>
      </c>
      <c r="M10405" s="7" t="n">
        <v>1</v>
      </c>
      <c r="N10405" s="7" t="n">
        <v>1.60000002384186</v>
      </c>
      <c r="O10405" s="7" t="n">
        <v>0.0900000035762787</v>
      </c>
      <c r="P10405" s="7" t="s">
        <v>12</v>
      </c>
      <c r="Q10405" s="7" t="s">
        <v>12</v>
      </c>
      <c r="R10405" s="7" t="n">
        <v>-1</v>
      </c>
      <c r="S10405" s="7" t="n">
        <v>0</v>
      </c>
      <c r="T10405" s="7" t="n">
        <v>0</v>
      </c>
      <c r="U10405" s="7" t="n">
        <v>0</v>
      </c>
      <c r="V10405" s="7" t="n">
        <v>0</v>
      </c>
    </row>
    <row r="10406" spans="1:22">
      <c r="A10406" t="s">
        <v>4</v>
      </c>
      <c r="B10406" s="4" t="s">
        <v>5</v>
      </c>
      <c r="C10406" s="4" t="s">
        <v>10</v>
      </c>
      <c r="D10406" s="4" t="s">
        <v>6</v>
      </c>
      <c r="E10406" s="4" t="s">
        <v>6</v>
      </c>
      <c r="F10406" s="4" t="s">
        <v>6</v>
      </c>
      <c r="G10406" s="4" t="s">
        <v>13</v>
      </c>
      <c r="H10406" s="4" t="s">
        <v>9</v>
      </c>
      <c r="I10406" s="4" t="s">
        <v>22</v>
      </c>
      <c r="J10406" s="4" t="s">
        <v>22</v>
      </c>
      <c r="K10406" s="4" t="s">
        <v>22</v>
      </c>
      <c r="L10406" s="4" t="s">
        <v>22</v>
      </c>
      <c r="M10406" s="4" t="s">
        <v>22</v>
      </c>
      <c r="N10406" s="4" t="s">
        <v>22</v>
      </c>
      <c r="O10406" s="4" t="s">
        <v>22</v>
      </c>
      <c r="P10406" s="4" t="s">
        <v>6</v>
      </c>
      <c r="Q10406" s="4" t="s">
        <v>6</v>
      </c>
      <c r="R10406" s="4" t="s">
        <v>9</v>
      </c>
      <c r="S10406" s="4" t="s">
        <v>13</v>
      </c>
      <c r="T10406" s="4" t="s">
        <v>9</v>
      </c>
      <c r="U10406" s="4" t="s">
        <v>9</v>
      </c>
      <c r="V10406" s="4" t="s">
        <v>10</v>
      </c>
    </row>
    <row r="10407" spans="1:22">
      <c r="A10407" t="n">
        <v>88751</v>
      </c>
      <c r="B10407" s="15" t="n">
        <v>19</v>
      </c>
      <c r="C10407" s="7" t="n">
        <v>7033</v>
      </c>
      <c r="D10407" s="7" t="s">
        <v>175</v>
      </c>
      <c r="E10407" s="7" t="s">
        <v>176</v>
      </c>
      <c r="F10407" s="7" t="s">
        <v>12</v>
      </c>
      <c r="G10407" s="7" t="n">
        <v>0</v>
      </c>
      <c r="H10407" s="7" t="n">
        <v>1</v>
      </c>
      <c r="I10407" s="7" t="n">
        <v>0</v>
      </c>
      <c r="J10407" s="7" t="n">
        <v>0</v>
      </c>
      <c r="K10407" s="7" t="n">
        <v>0</v>
      </c>
      <c r="L10407" s="7" t="n">
        <v>0</v>
      </c>
      <c r="M10407" s="7" t="n">
        <v>1</v>
      </c>
      <c r="N10407" s="7" t="n">
        <v>1.60000002384186</v>
      </c>
      <c r="O10407" s="7" t="n">
        <v>0.0900000035762787</v>
      </c>
      <c r="P10407" s="7" t="s">
        <v>12</v>
      </c>
      <c r="Q10407" s="7" t="s">
        <v>12</v>
      </c>
      <c r="R10407" s="7" t="n">
        <v>-1</v>
      </c>
      <c r="S10407" s="7" t="n">
        <v>0</v>
      </c>
      <c r="T10407" s="7" t="n">
        <v>0</v>
      </c>
      <c r="U10407" s="7" t="n">
        <v>0</v>
      </c>
      <c r="V10407" s="7" t="n">
        <v>0</v>
      </c>
    </row>
    <row r="10408" spans="1:22">
      <c r="A10408" t="s">
        <v>4</v>
      </c>
      <c r="B10408" s="4" t="s">
        <v>5</v>
      </c>
      <c r="C10408" s="4" t="s">
        <v>10</v>
      </c>
      <c r="D10408" s="4" t="s">
        <v>13</v>
      </c>
      <c r="E10408" s="4" t="s">
        <v>13</v>
      </c>
      <c r="F10408" s="4" t="s">
        <v>6</v>
      </c>
    </row>
    <row r="10409" spans="1:22">
      <c r="A10409" t="n">
        <v>88822</v>
      </c>
      <c r="B10409" s="53" t="n">
        <v>20</v>
      </c>
      <c r="C10409" s="7" t="n">
        <v>0</v>
      </c>
      <c r="D10409" s="7" t="n">
        <v>3</v>
      </c>
      <c r="E10409" s="7" t="n">
        <v>10</v>
      </c>
      <c r="F10409" s="7" t="s">
        <v>98</v>
      </c>
    </row>
    <row r="10410" spans="1:22">
      <c r="A10410" t="s">
        <v>4</v>
      </c>
      <c r="B10410" s="4" t="s">
        <v>5</v>
      </c>
      <c r="C10410" s="4" t="s">
        <v>10</v>
      </c>
    </row>
    <row r="10411" spans="1:22">
      <c r="A10411" t="n">
        <v>88840</v>
      </c>
      <c r="B10411" s="30" t="n">
        <v>16</v>
      </c>
      <c r="C10411" s="7" t="n">
        <v>0</v>
      </c>
    </row>
    <row r="10412" spans="1:22">
      <c r="A10412" t="s">
        <v>4</v>
      </c>
      <c r="B10412" s="4" t="s">
        <v>5</v>
      </c>
      <c r="C10412" s="4" t="s">
        <v>10</v>
      </c>
      <c r="D10412" s="4" t="s">
        <v>13</v>
      </c>
      <c r="E10412" s="4" t="s">
        <v>13</v>
      </c>
      <c r="F10412" s="4" t="s">
        <v>6</v>
      </c>
    </row>
    <row r="10413" spans="1:22">
      <c r="A10413" t="n">
        <v>88843</v>
      </c>
      <c r="B10413" s="53" t="n">
        <v>20</v>
      </c>
      <c r="C10413" s="7" t="n">
        <v>1</v>
      </c>
      <c r="D10413" s="7" t="n">
        <v>3</v>
      </c>
      <c r="E10413" s="7" t="n">
        <v>10</v>
      </c>
      <c r="F10413" s="7" t="s">
        <v>98</v>
      </c>
    </row>
    <row r="10414" spans="1:22">
      <c r="A10414" t="s">
        <v>4</v>
      </c>
      <c r="B10414" s="4" t="s">
        <v>5</v>
      </c>
      <c r="C10414" s="4" t="s">
        <v>10</v>
      </c>
    </row>
    <row r="10415" spans="1:22">
      <c r="A10415" t="n">
        <v>88861</v>
      </c>
      <c r="B10415" s="30" t="n">
        <v>16</v>
      </c>
      <c r="C10415" s="7" t="n">
        <v>0</v>
      </c>
    </row>
    <row r="10416" spans="1:22">
      <c r="A10416" t="s">
        <v>4</v>
      </c>
      <c r="B10416" s="4" t="s">
        <v>5</v>
      </c>
      <c r="C10416" s="4" t="s">
        <v>10</v>
      </c>
      <c r="D10416" s="4" t="s">
        <v>13</v>
      </c>
      <c r="E10416" s="4" t="s">
        <v>13</v>
      </c>
      <c r="F10416" s="4" t="s">
        <v>6</v>
      </c>
    </row>
    <row r="10417" spans="1:22">
      <c r="A10417" t="n">
        <v>88864</v>
      </c>
      <c r="B10417" s="53" t="n">
        <v>20</v>
      </c>
      <c r="C10417" s="7" t="n">
        <v>2</v>
      </c>
      <c r="D10417" s="7" t="n">
        <v>3</v>
      </c>
      <c r="E10417" s="7" t="n">
        <v>10</v>
      </c>
      <c r="F10417" s="7" t="s">
        <v>98</v>
      </c>
    </row>
    <row r="10418" spans="1:22">
      <c r="A10418" t="s">
        <v>4</v>
      </c>
      <c r="B10418" s="4" t="s">
        <v>5</v>
      </c>
      <c r="C10418" s="4" t="s">
        <v>10</v>
      </c>
    </row>
    <row r="10419" spans="1:22">
      <c r="A10419" t="n">
        <v>88882</v>
      </c>
      <c r="B10419" s="30" t="n">
        <v>16</v>
      </c>
      <c r="C10419" s="7" t="n">
        <v>0</v>
      </c>
    </row>
    <row r="10420" spans="1:22">
      <c r="A10420" t="s">
        <v>4</v>
      </c>
      <c r="B10420" s="4" t="s">
        <v>5</v>
      </c>
      <c r="C10420" s="4" t="s">
        <v>10</v>
      </c>
      <c r="D10420" s="4" t="s">
        <v>13</v>
      </c>
      <c r="E10420" s="4" t="s">
        <v>13</v>
      </c>
      <c r="F10420" s="4" t="s">
        <v>6</v>
      </c>
    </row>
    <row r="10421" spans="1:22">
      <c r="A10421" t="n">
        <v>88885</v>
      </c>
      <c r="B10421" s="53" t="n">
        <v>20</v>
      </c>
      <c r="C10421" s="7" t="n">
        <v>4</v>
      </c>
      <c r="D10421" s="7" t="n">
        <v>3</v>
      </c>
      <c r="E10421" s="7" t="n">
        <v>10</v>
      </c>
      <c r="F10421" s="7" t="s">
        <v>98</v>
      </c>
    </row>
    <row r="10422" spans="1:22">
      <c r="A10422" t="s">
        <v>4</v>
      </c>
      <c r="B10422" s="4" t="s">
        <v>5</v>
      </c>
      <c r="C10422" s="4" t="s">
        <v>10</v>
      </c>
    </row>
    <row r="10423" spans="1:22">
      <c r="A10423" t="n">
        <v>88903</v>
      </c>
      <c r="B10423" s="30" t="n">
        <v>16</v>
      </c>
      <c r="C10423" s="7" t="n">
        <v>0</v>
      </c>
    </row>
    <row r="10424" spans="1:22">
      <c r="A10424" t="s">
        <v>4</v>
      </c>
      <c r="B10424" s="4" t="s">
        <v>5</v>
      </c>
      <c r="C10424" s="4" t="s">
        <v>10</v>
      </c>
      <c r="D10424" s="4" t="s">
        <v>13</v>
      </c>
      <c r="E10424" s="4" t="s">
        <v>13</v>
      </c>
      <c r="F10424" s="4" t="s">
        <v>6</v>
      </c>
    </row>
    <row r="10425" spans="1:22">
      <c r="A10425" t="n">
        <v>88906</v>
      </c>
      <c r="B10425" s="53" t="n">
        <v>20</v>
      </c>
      <c r="C10425" s="7" t="n">
        <v>7</v>
      </c>
      <c r="D10425" s="7" t="n">
        <v>3</v>
      </c>
      <c r="E10425" s="7" t="n">
        <v>10</v>
      </c>
      <c r="F10425" s="7" t="s">
        <v>98</v>
      </c>
    </row>
    <row r="10426" spans="1:22">
      <c r="A10426" t="s">
        <v>4</v>
      </c>
      <c r="B10426" s="4" t="s">
        <v>5</v>
      </c>
      <c r="C10426" s="4" t="s">
        <v>10</v>
      </c>
    </row>
    <row r="10427" spans="1:22">
      <c r="A10427" t="n">
        <v>88924</v>
      </c>
      <c r="B10427" s="30" t="n">
        <v>16</v>
      </c>
      <c r="C10427" s="7" t="n">
        <v>0</v>
      </c>
    </row>
    <row r="10428" spans="1:22">
      <c r="A10428" t="s">
        <v>4</v>
      </c>
      <c r="B10428" s="4" t="s">
        <v>5</v>
      </c>
      <c r="C10428" s="4" t="s">
        <v>10</v>
      </c>
      <c r="D10428" s="4" t="s">
        <v>13</v>
      </c>
      <c r="E10428" s="4" t="s">
        <v>13</v>
      </c>
      <c r="F10428" s="4" t="s">
        <v>6</v>
      </c>
    </row>
    <row r="10429" spans="1:22">
      <c r="A10429" t="n">
        <v>88927</v>
      </c>
      <c r="B10429" s="53" t="n">
        <v>20</v>
      </c>
      <c r="C10429" s="7" t="n">
        <v>8</v>
      </c>
      <c r="D10429" s="7" t="n">
        <v>3</v>
      </c>
      <c r="E10429" s="7" t="n">
        <v>10</v>
      </c>
      <c r="F10429" s="7" t="s">
        <v>98</v>
      </c>
    </row>
    <row r="10430" spans="1:22">
      <c r="A10430" t="s">
        <v>4</v>
      </c>
      <c r="B10430" s="4" t="s">
        <v>5</v>
      </c>
      <c r="C10430" s="4" t="s">
        <v>10</v>
      </c>
    </row>
    <row r="10431" spans="1:22">
      <c r="A10431" t="n">
        <v>88945</v>
      </c>
      <c r="B10431" s="30" t="n">
        <v>16</v>
      </c>
      <c r="C10431" s="7" t="n">
        <v>0</v>
      </c>
    </row>
    <row r="10432" spans="1:22">
      <c r="A10432" t="s">
        <v>4</v>
      </c>
      <c r="B10432" s="4" t="s">
        <v>5</v>
      </c>
      <c r="C10432" s="4" t="s">
        <v>10</v>
      </c>
      <c r="D10432" s="4" t="s">
        <v>13</v>
      </c>
      <c r="E10432" s="4" t="s">
        <v>13</v>
      </c>
      <c r="F10432" s="4" t="s">
        <v>6</v>
      </c>
    </row>
    <row r="10433" spans="1:6">
      <c r="A10433" t="n">
        <v>88948</v>
      </c>
      <c r="B10433" s="53" t="n">
        <v>20</v>
      </c>
      <c r="C10433" s="7" t="n">
        <v>9</v>
      </c>
      <c r="D10433" s="7" t="n">
        <v>3</v>
      </c>
      <c r="E10433" s="7" t="n">
        <v>10</v>
      </c>
      <c r="F10433" s="7" t="s">
        <v>98</v>
      </c>
    </row>
    <row r="10434" spans="1:6">
      <c r="A10434" t="s">
        <v>4</v>
      </c>
      <c r="B10434" s="4" t="s">
        <v>5</v>
      </c>
      <c r="C10434" s="4" t="s">
        <v>10</v>
      </c>
    </row>
    <row r="10435" spans="1:6">
      <c r="A10435" t="n">
        <v>88966</v>
      </c>
      <c r="B10435" s="30" t="n">
        <v>16</v>
      </c>
      <c r="C10435" s="7" t="n">
        <v>0</v>
      </c>
    </row>
    <row r="10436" spans="1:6">
      <c r="A10436" t="s">
        <v>4</v>
      </c>
      <c r="B10436" s="4" t="s">
        <v>5</v>
      </c>
      <c r="C10436" s="4" t="s">
        <v>10</v>
      </c>
      <c r="D10436" s="4" t="s">
        <v>13</v>
      </c>
      <c r="E10436" s="4" t="s">
        <v>13</v>
      </c>
      <c r="F10436" s="4" t="s">
        <v>6</v>
      </c>
    </row>
    <row r="10437" spans="1:6">
      <c r="A10437" t="n">
        <v>88969</v>
      </c>
      <c r="B10437" s="53" t="n">
        <v>20</v>
      </c>
      <c r="C10437" s="7" t="n">
        <v>16</v>
      </c>
      <c r="D10437" s="7" t="n">
        <v>3</v>
      </c>
      <c r="E10437" s="7" t="n">
        <v>10</v>
      </c>
      <c r="F10437" s="7" t="s">
        <v>98</v>
      </c>
    </row>
    <row r="10438" spans="1:6">
      <c r="A10438" t="s">
        <v>4</v>
      </c>
      <c r="B10438" s="4" t="s">
        <v>5</v>
      </c>
      <c r="C10438" s="4" t="s">
        <v>10</v>
      </c>
    </row>
    <row r="10439" spans="1:6">
      <c r="A10439" t="n">
        <v>88987</v>
      </c>
      <c r="B10439" s="30" t="n">
        <v>16</v>
      </c>
      <c r="C10439" s="7" t="n">
        <v>0</v>
      </c>
    </row>
    <row r="10440" spans="1:6">
      <c r="A10440" t="s">
        <v>4</v>
      </c>
      <c r="B10440" s="4" t="s">
        <v>5</v>
      </c>
      <c r="C10440" s="4" t="s">
        <v>10</v>
      </c>
      <c r="D10440" s="4" t="s">
        <v>13</v>
      </c>
      <c r="E10440" s="4" t="s">
        <v>13</v>
      </c>
      <c r="F10440" s="4" t="s">
        <v>6</v>
      </c>
    </row>
    <row r="10441" spans="1:6">
      <c r="A10441" t="n">
        <v>88990</v>
      </c>
      <c r="B10441" s="53" t="n">
        <v>20</v>
      </c>
      <c r="C10441" s="7" t="n">
        <v>15</v>
      </c>
      <c r="D10441" s="7" t="n">
        <v>3</v>
      </c>
      <c r="E10441" s="7" t="n">
        <v>10</v>
      </c>
      <c r="F10441" s="7" t="s">
        <v>98</v>
      </c>
    </row>
    <row r="10442" spans="1:6">
      <c r="A10442" t="s">
        <v>4</v>
      </c>
      <c r="B10442" s="4" t="s">
        <v>5</v>
      </c>
      <c r="C10442" s="4" t="s">
        <v>10</v>
      </c>
    </row>
    <row r="10443" spans="1:6">
      <c r="A10443" t="n">
        <v>89008</v>
      </c>
      <c r="B10443" s="30" t="n">
        <v>16</v>
      </c>
      <c r="C10443" s="7" t="n">
        <v>0</v>
      </c>
    </row>
    <row r="10444" spans="1:6">
      <c r="A10444" t="s">
        <v>4</v>
      </c>
      <c r="B10444" s="4" t="s">
        <v>5</v>
      </c>
      <c r="C10444" s="4" t="s">
        <v>10</v>
      </c>
      <c r="D10444" s="4" t="s">
        <v>13</v>
      </c>
      <c r="E10444" s="4" t="s">
        <v>13</v>
      </c>
      <c r="F10444" s="4" t="s">
        <v>6</v>
      </c>
    </row>
    <row r="10445" spans="1:6">
      <c r="A10445" t="n">
        <v>89011</v>
      </c>
      <c r="B10445" s="53" t="n">
        <v>20</v>
      </c>
      <c r="C10445" s="7" t="n">
        <v>14</v>
      </c>
      <c r="D10445" s="7" t="n">
        <v>3</v>
      </c>
      <c r="E10445" s="7" t="n">
        <v>10</v>
      </c>
      <c r="F10445" s="7" t="s">
        <v>98</v>
      </c>
    </row>
    <row r="10446" spans="1:6">
      <c r="A10446" t="s">
        <v>4</v>
      </c>
      <c r="B10446" s="4" t="s">
        <v>5</v>
      </c>
      <c r="C10446" s="4" t="s">
        <v>10</v>
      </c>
    </row>
    <row r="10447" spans="1:6">
      <c r="A10447" t="n">
        <v>89029</v>
      </c>
      <c r="B10447" s="30" t="n">
        <v>16</v>
      </c>
      <c r="C10447" s="7" t="n">
        <v>0</v>
      </c>
    </row>
    <row r="10448" spans="1:6">
      <c r="A10448" t="s">
        <v>4</v>
      </c>
      <c r="B10448" s="4" t="s">
        <v>5</v>
      </c>
      <c r="C10448" s="4" t="s">
        <v>10</v>
      </c>
      <c r="D10448" s="4" t="s">
        <v>13</v>
      </c>
      <c r="E10448" s="4" t="s">
        <v>13</v>
      </c>
      <c r="F10448" s="4" t="s">
        <v>6</v>
      </c>
    </row>
    <row r="10449" spans="1:6">
      <c r="A10449" t="n">
        <v>89032</v>
      </c>
      <c r="B10449" s="53" t="n">
        <v>20</v>
      </c>
      <c r="C10449" s="7" t="n">
        <v>7032</v>
      </c>
      <c r="D10449" s="7" t="n">
        <v>3</v>
      </c>
      <c r="E10449" s="7" t="n">
        <v>10</v>
      </c>
      <c r="F10449" s="7" t="s">
        <v>98</v>
      </c>
    </row>
    <row r="10450" spans="1:6">
      <c r="A10450" t="s">
        <v>4</v>
      </c>
      <c r="B10450" s="4" t="s">
        <v>5</v>
      </c>
      <c r="C10450" s="4" t="s">
        <v>10</v>
      </c>
    </row>
    <row r="10451" spans="1:6">
      <c r="A10451" t="n">
        <v>89050</v>
      </c>
      <c r="B10451" s="30" t="n">
        <v>16</v>
      </c>
      <c r="C10451" s="7" t="n">
        <v>0</v>
      </c>
    </row>
    <row r="10452" spans="1:6">
      <c r="A10452" t="s">
        <v>4</v>
      </c>
      <c r="B10452" s="4" t="s">
        <v>5</v>
      </c>
      <c r="C10452" s="4" t="s">
        <v>10</v>
      </c>
      <c r="D10452" s="4" t="s">
        <v>13</v>
      </c>
      <c r="E10452" s="4" t="s">
        <v>13</v>
      </c>
      <c r="F10452" s="4" t="s">
        <v>6</v>
      </c>
    </row>
    <row r="10453" spans="1:6">
      <c r="A10453" t="n">
        <v>89053</v>
      </c>
      <c r="B10453" s="53" t="n">
        <v>20</v>
      </c>
      <c r="C10453" s="7" t="n">
        <v>7033</v>
      </c>
      <c r="D10453" s="7" t="n">
        <v>3</v>
      </c>
      <c r="E10453" s="7" t="n">
        <v>10</v>
      </c>
      <c r="F10453" s="7" t="s">
        <v>98</v>
      </c>
    </row>
    <row r="10454" spans="1:6">
      <c r="A10454" t="s">
        <v>4</v>
      </c>
      <c r="B10454" s="4" t="s">
        <v>5</v>
      </c>
      <c r="C10454" s="4" t="s">
        <v>10</v>
      </c>
    </row>
    <row r="10455" spans="1:6">
      <c r="A10455" t="n">
        <v>89071</v>
      </c>
      <c r="B10455" s="30" t="n">
        <v>16</v>
      </c>
      <c r="C10455" s="7" t="n">
        <v>0</v>
      </c>
    </row>
    <row r="10456" spans="1:6">
      <c r="A10456" t="s">
        <v>4</v>
      </c>
      <c r="B10456" s="4" t="s">
        <v>5</v>
      </c>
      <c r="C10456" s="4" t="s">
        <v>13</v>
      </c>
      <c r="D10456" s="4" t="s">
        <v>10</v>
      </c>
      <c r="E10456" s="4" t="s">
        <v>13</v>
      </c>
      <c r="F10456" s="4" t="s">
        <v>26</v>
      </c>
    </row>
    <row r="10457" spans="1:6">
      <c r="A10457" t="n">
        <v>89074</v>
      </c>
      <c r="B10457" s="16" t="n">
        <v>5</v>
      </c>
      <c r="C10457" s="7" t="n">
        <v>30</v>
      </c>
      <c r="D10457" s="7" t="n">
        <v>6471</v>
      </c>
      <c r="E10457" s="7" t="n">
        <v>1</v>
      </c>
      <c r="F10457" s="19" t="n">
        <f t="normal" ca="1">A10461</f>
        <v>0</v>
      </c>
    </row>
    <row r="10458" spans="1:6">
      <c r="A10458" t="s">
        <v>4</v>
      </c>
      <c r="B10458" s="4" t="s">
        <v>5</v>
      </c>
      <c r="C10458" s="4" t="s">
        <v>13</v>
      </c>
      <c r="D10458" s="4" t="s">
        <v>10</v>
      </c>
      <c r="E10458" s="4" t="s">
        <v>13</v>
      </c>
      <c r="F10458" s="4" t="s">
        <v>6</v>
      </c>
      <c r="G10458" s="4" t="s">
        <v>6</v>
      </c>
      <c r="H10458" s="4" t="s">
        <v>6</v>
      </c>
      <c r="I10458" s="4" t="s">
        <v>6</v>
      </c>
      <c r="J10458" s="4" t="s">
        <v>6</v>
      </c>
      <c r="K10458" s="4" t="s">
        <v>6</v>
      </c>
      <c r="L10458" s="4" t="s">
        <v>6</v>
      </c>
      <c r="M10458" s="4" t="s">
        <v>6</v>
      </c>
      <c r="N10458" s="4" t="s">
        <v>6</v>
      </c>
      <c r="O10458" s="4" t="s">
        <v>6</v>
      </c>
      <c r="P10458" s="4" t="s">
        <v>6</v>
      </c>
      <c r="Q10458" s="4" t="s">
        <v>6</v>
      </c>
      <c r="R10458" s="4" t="s">
        <v>6</v>
      </c>
      <c r="S10458" s="4" t="s">
        <v>6</v>
      </c>
      <c r="T10458" s="4" t="s">
        <v>6</v>
      </c>
      <c r="U10458" s="4" t="s">
        <v>6</v>
      </c>
    </row>
    <row r="10459" spans="1:6">
      <c r="A10459" t="n">
        <v>89083</v>
      </c>
      <c r="B10459" s="46" t="n">
        <v>36</v>
      </c>
      <c r="C10459" s="7" t="n">
        <v>8</v>
      </c>
      <c r="D10459" s="7" t="n">
        <v>7033</v>
      </c>
      <c r="E10459" s="7" t="n">
        <v>0</v>
      </c>
      <c r="F10459" s="7" t="s">
        <v>84</v>
      </c>
      <c r="G10459" s="7" t="s">
        <v>388</v>
      </c>
      <c r="H10459" s="7" t="s">
        <v>389</v>
      </c>
      <c r="I10459" s="7" t="s">
        <v>390</v>
      </c>
      <c r="J10459" s="7" t="s">
        <v>12</v>
      </c>
      <c r="K10459" s="7" t="s">
        <v>12</v>
      </c>
      <c r="L10459" s="7" t="s">
        <v>12</v>
      </c>
      <c r="M10459" s="7" t="s">
        <v>12</v>
      </c>
      <c r="N10459" s="7" t="s">
        <v>12</v>
      </c>
      <c r="O10459" s="7" t="s">
        <v>12</v>
      </c>
      <c r="P10459" s="7" t="s">
        <v>12</v>
      </c>
      <c r="Q10459" s="7" t="s">
        <v>12</v>
      </c>
      <c r="R10459" s="7" t="s">
        <v>12</v>
      </c>
      <c r="S10459" s="7" t="s">
        <v>12</v>
      </c>
      <c r="T10459" s="7" t="s">
        <v>12</v>
      </c>
      <c r="U10459" s="7" t="s">
        <v>12</v>
      </c>
    </row>
    <row r="10460" spans="1:6">
      <c r="A10460" t="s">
        <v>4</v>
      </c>
      <c r="B10460" s="4" t="s">
        <v>5</v>
      </c>
      <c r="C10460" s="4" t="s">
        <v>13</v>
      </c>
    </row>
    <row r="10461" spans="1:6">
      <c r="A10461" t="n">
        <v>89144</v>
      </c>
      <c r="B10461" s="54" t="n">
        <v>116</v>
      </c>
      <c r="C10461" s="7" t="n">
        <v>0</v>
      </c>
    </row>
    <row r="10462" spans="1:6">
      <c r="A10462" t="s">
        <v>4</v>
      </c>
      <c r="B10462" s="4" t="s">
        <v>5</v>
      </c>
      <c r="C10462" s="4" t="s">
        <v>13</v>
      </c>
      <c r="D10462" s="4" t="s">
        <v>10</v>
      </c>
    </row>
    <row r="10463" spans="1:6">
      <c r="A10463" t="n">
        <v>89146</v>
      </c>
      <c r="B10463" s="54" t="n">
        <v>116</v>
      </c>
      <c r="C10463" s="7" t="n">
        <v>2</v>
      </c>
      <c r="D10463" s="7" t="n">
        <v>1</v>
      </c>
    </row>
    <row r="10464" spans="1:6">
      <c r="A10464" t="s">
        <v>4</v>
      </c>
      <c r="B10464" s="4" t="s">
        <v>5</v>
      </c>
      <c r="C10464" s="4" t="s">
        <v>13</v>
      </c>
      <c r="D10464" s="4" t="s">
        <v>9</v>
      </c>
    </row>
    <row r="10465" spans="1:21">
      <c r="A10465" t="n">
        <v>89150</v>
      </c>
      <c r="B10465" s="54" t="n">
        <v>116</v>
      </c>
      <c r="C10465" s="7" t="n">
        <v>5</v>
      </c>
      <c r="D10465" s="7" t="n">
        <v>1106247680</v>
      </c>
    </row>
    <row r="10466" spans="1:21">
      <c r="A10466" t="s">
        <v>4</v>
      </c>
      <c r="B10466" s="4" t="s">
        <v>5</v>
      </c>
      <c r="C10466" s="4" t="s">
        <v>13</v>
      </c>
      <c r="D10466" s="4" t="s">
        <v>10</v>
      </c>
    </row>
    <row r="10467" spans="1:21">
      <c r="A10467" t="n">
        <v>89156</v>
      </c>
      <c r="B10467" s="54" t="n">
        <v>116</v>
      </c>
      <c r="C10467" s="7" t="n">
        <v>6</v>
      </c>
      <c r="D10467" s="7" t="n">
        <v>1</v>
      </c>
    </row>
    <row r="10468" spans="1:21">
      <c r="A10468" t="s">
        <v>4</v>
      </c>
      <c r="B10468" s="4" t="s">
        <v>5</v>
      </c>
      <c r="C10468" s="4" t="s">
        <v>10</v>
      </c>
      <c r="D10468" s="4" t="s">
        <v>22</v>
      </c>
      <c r="E10468" s="4" t="s">
        <v>22</v>
      </c>
      <c r="F10468" s="4" t="s">
        <v>22</v>
      </c>
      <c r="G10468" s="4" t="s">
        <v>22</v>
      </c>
    </row>
    <row r="10469" spans="1:21">
      <c r="A10469" t="n">
        <v>89160</v>
      </c>
      <c r="B10469" s="43" t="n">
        <v>46</v>
      </c>
      <c r="C10469" s="7" t="n">
        <v>0</v>
      </c>
      <c r="D10469" s="7" t="n">
        <v>88.9000015258789</v>
      </c>
      <c r="E10469" s="7" t="n">
        <v>36.060001373291</v>
      </c>
      <c r="F10469" s="7" t="n">
        <v>-234.050003051758</v>
      </c>
      <c r="G10469" s="7" t="n">
        <v>270</v>
      </c>
    </row>
    <row r="10470" spans="1:21">
      <c r="A10470" t="s">
        <v>4</v>
      </c>
      <c r="B10470" s="4" t="s">
        <v>5</v>
      </c>
      <c r="C10470" s="4" t="s">
        <v>10</v>
      </c>
      <c r="D10470" s="4" t="s">
        <v>22</v>
      </c>
      <c r="E10470" s="4" t="s">
        <v>22</v>
      </c>
      <c r="F10470" s="4" t="s">
        <v>22</v>
      </c>
      <c r="G10470" s="4" t="s">
        <v>22</v>
      </c>
    </row>
    <row r="10471" spans="1:21">
      <c r="A10471" t="n">
        <v>89179</v>
      </c>
      <c r="B10471" s="43" t="n">
        <v>46</v>
      </c>
      <c r="C10471" s="7" t="n">
        <v>61489</v>
      </c>
      <c r="D10471" s="7" t="n">
        <v>88.1500015258789</v>
      </c>
      <c r="E10471" s="7" t="n">
        <v>36.0699996948242</v>
      </c>
      <c r="F10471" s="7" t="n">
        <v>-234.600006103516</v>
      </c>
      <c r="G10471" s="7" t="n">
        <v>18</v>
      </c>
    </row>
    <row r="10472" spans="1:21">
      <c r="A10472" t="s">
        <v>4</v>
      </c>
      <c r="B10472" s="4" t="s">
        <v>5</v>
      </c>
      <c r="C10472" s="4" t="s">
        <v>10</v>
      </c>
      <c r="D10472" s="4" t="s">
        <v>22</v>
      </c>
      <c r="E10472" s="4" t="s">
        <v>22</v>
      </c>
      <c r="F10472" s="4" t="s">
        <v>22</v>
      </c>
      <c r="G10472" s="4" t="s">
        <v>22</v>
      </c>
    </row>
    <row r="10473" spans="1:21">
      <c r="A10473" t="n">
        <v>89198</v>
      </c>
      <c r="B10473" s="43" t="n">
        <v>46</v>
      </c>
      <c r="C10473" s="7" t="n">
        <v>61490</v>
      </c>
      <c r="D10473" s="7" t="n">
        <v>89.8000030517578</v>
      </c>
      <c r="E10473" s="7" t="n">
        <v>36.0499992370605</v>
      </c>
      <c r="F10473" s="7" t="n">
        <v>-234.449996948242</v>
      </c>
      <c r="G10473" s="7" t="n">
        <v>338</v>
      </c>
    </row>
    <row r="10474" spans="1:21">
      <c r="A10474" t="s">
        <v>4</v>
      </c>
      <c r="B10474" s="4" t="s">
        <v>5</v>
      </c>
      <c r="C10474" s="4" t="s">
        <v>10</v>
      </c>
      <c r="D10474" s="4" t="s">
        <v>22</v>
      </c>
      <c r="E10474" s="4" t="s">
        <v>22</v>
      </c>
      <c r="F10474" s="4" t="s">
        <v>22</v>
      </c>
      <c r="G10474" s="4" t="s">
        <v>22</v>
      </c>
    </row>
    <row r="10475" spans="1:21">
      <c r="A10475" t="n">
        <v>89217</v>
      </c>
      <c r="B10475" s="43" t="n">
        <v>46</v>
      </c>
      <c r="C10475" s="7" t="n">
        <v>61488</v>
      </c>
      <c r="D10475" s="7" t="n">
        <v>88.8499984741211</v>
      </c>
      <c r="E10475" s="7" t="n">
        <v>36.060001373291</v>
      </c>
      <c r="F10475" s="7" t="n">
        <v>-235.199996948242</v>
      </c>
      <c r="G10475" s="7" t="n">
        <v>0</v>
      </c>
    </row>
    <row r="10476" spans="1:21">
      <c r="A10476" t="s">
        <v>4</v>
      </c>
      <c r="B10476" s="4" t="s">
        <v>5</v>
      </c>
      <c r="C10476" s="4" t="s">
        <v>10</v>
      </c>
      <c r="D10476" s="4" t="s">
        <v>22</v>
      </c>
      <c r="E10476" s="4" t="s">
        <v>22</v>
      </c>
      <c r="F10476" s="4" t="s">
        <v>22</v>
      </c>
      <c r="G10476" s="4" t="s">
        <v>22</v>
      </c>
    </row>
    <row r="10477" spans="1:21">
      <c r="A10477" t="n">
        <v>89236</v>
      </c>
      <c r="B10477" s="43" t="n">
        <v>46</v>
      </c>
      <c r="C10477" s="7" t="n">
        <v>7032</v>
      </c>
      <c r="D10477" s="7" t="n">
        <v>89.4000015258789</v>
      </c>
      <c r="E10477" s="7" t="n">
        <v>36.060001373291</v>
      </c>
      <c r="F10477" s="7" t="n">
        <v>-233.949996948242</v>
      </c>
      <c r="G10477" s="7" t="n">
        <v>348</v>
      </c>
    </row>
    <row r="10478" spans="1:21">
      <c r="A10478" t="s">
        <v>4</v>
      </c>
      <c r="B10478" s="4" t="s">
        <v>5</v>
      </c>
      <c r="C10478" s="4" t="s">
        <v>10</v>
      </c>
      <c r="D10478" s="4" t="s">
        <v>13</v>
      </c>
      <c r="E10478" s="4" t="s">
        <v>6</v>
      </c>
      <c r="F10478" s="4" t="s">
        <v>22</v>
      </c>
      <c r="G10478" s="4" t="s">
        <v>22</v>
      </c>
      <c r="H10478" s="4" t="s">
        <v>22</v>
      </c>
    </row>
    <row r="10479" spans="1:21">
      <c r="A10479" t="n">
        <v>89255</v>
      </c>
      <c r="B10479" s="47" t="n">
        <v>48</v>
      </c>
      <c r="C10479" s="7" t="n">
        <v>0</v>
      </c>
      <c r="D10479" s="7" t="n">
        <v>0</v>
      </c>
      <c r="E10479" s="7" t="s">
        <v>151</v>
      </c>
      <c r="F10479" s="7" t="n">
        <v>0</v>
      </c>
      <c r="G10479" s="7" t="n">
        <v>1</v>
      </c>
      <c r="H10479" s="7" t="n">
        <v>0</v>
      </c>
    </row>
    <row r="10480" spans="1:21">
      <c r="A10480" t="s">
        <v>4</v>
      </c>
      <c r="B10480" s="4" t="s">
        <v>5</v>
      </c>
      <c r="C10480" s="4" t="s">
        <v>10</v>
      </c>
      <c r="D10480" s="4" t="s">
        <v>13</v>
      </c>
      <c r="E10480" s="4" t="s">
        <v>6</v>
      </c>
      <c r="F10480" s="4" t="s">
        <v>22</v>
      </c>
      <c r="G10480" s="4" t="s">
        <v>22</v>
      </c>
      <c r="H10480" s="4" t="s">
        <v>22</v>
      </c>
    </row>
    <row r="10481" spans="1:8">
      <c r="A10481" t="n">
        <v>89281</v>
      </c>
      <c r="B10481" s="47" t="n">
        <v>48</v>
      </c>
      <c r="C10481" s="7" t="n">
        <v>61489</v>
      </c>
      <c r="D10481" s="7" t="n">
        <v>0</v>
      </c>
      <c r="E10481" s="7" t="s">
        <v>151</v>
      </c>
      <c r="F10481" s="7" t="n">
        <v>0</v>
      </c>
      <c r="G10481" s="7" t="n">
        <v>1</v>
      </c>
      <c r="H10481" s="7" t="n">
        <v>0</v>
      </c>
    </row>
    <row r="10482" spans="1:8">
      <c r="A10482" t="s">
        <v>4</v>
      </c>
      <c r="B10482" s="4" t="s">
        <v>5</v>
      </c>
      <c r="C10482" s="4" t="s">
        <v>10</v>
      </c>
      <c r="D10482" s="4" t="s">
        <v>13</v>
      </c>
      <c r="E10482" s="4" t="s">
        <v>6</v>
      </c>
      <c r="F10482" s="4" t="s">
        <v>22</v>
      </c>
      <c r="G10482" s="4" t="s">
        <v>22</v>
      </c>
      <c r="H10482" s="4" t="s">
        <v>22</v>
      </c>
    </row>
    <row r="10483" spans="1:8">
      <c r="A10483" t="n">
        <v>89307</v>
      </c>
      <c r="B10483" s="47" t="n">
        <v>48</v>
      </c>
      <c r="C10483" s="7" t="n">
        <v>61490</v>
      </c>
      <c r="D10483" s="7" t="n">
        <v>0</v>
      </c>
      <c r="E10483" s="7" t="s">
        <v>151</v>
      </c>
      <c r="F10483" s="7" t="n">
        <v>0</v>
      </c>
      <c r="G10483" s="7" t="n">
        <v>1</v>
      </c>
      <c r="H10483" s="7" t="n">
        <v>0</v>
      </c>
    </row>
    <row r="10484" spans="1:8">
      <c r="A10484" t="s">
        <v>4</v>
      </c>
      <c r="B10484" s="4" t="s">
        <v>5</v>
      </c>
      <c r="C10484" s="4" t="s">
        <v>10</v>
      </c>
      <c r="D10484" s="4" t="s">
        <v>13</v>
      </c>
      <c r="E10484" s="4" t="s">
        <v>6</v>
      </c>
      <c r="F10484" s="4" t="s">
        <v>22</v>
      </c>
      <c r="G10484" s="4" t="s">
        <v>22</v>
      </c>
      <c r="H10484" s="4" t="s">
        <v>22</v>
      </c>
    </row>
    <row r="10485" spans="1:8">
      <c r="A10485" t="n">
        <v>89333</v>
      </c>
      <c r="B10485" s="47" t="n">
        <v>48</v>
      </c>
      <c r="C10485" s="7" t="n">
        <v>61488</v>
      </c>
      <c r="D10485" s="7" t="n">
        <v>0</v>
      </c>
      <c r="E10485" s="7" t="s">
        <v>151</v>
      </c>
      <c r="F10485" s="7" t="n">
        <v>0</v>
      </c>
      <c r="G10485" s="7" t="n">
        <v>1</v>
      </c>
      <c r="H10485" s="7" t="n">
        <v>0</v>
      </c>
    </row>
    <row r="10486" spans="1:8">
      <c r="A10486" t="s">
        <v>4</v>
      </c>
      <c r="B10486" s="4" t="s">
        <v>5</v>
      </c>
      <c r="C10486" s="4" t="s">
        <v>10</v>
      </c>
      <c r="D10486" s="4" t="s">
        <v>10</v>
      </c>
      <c r="E10486" s="4" t="s">
        <v>10</v>
      </c>
    </row>
    <row r="10487" spans="1:8">
      <c r="A10487" t="n">
        <v>89359</v>
      </c>
      <c r="B10487" s="58" t="n">
        <v>61</v>
      </c>
      <c r="C10487" s="7" t="n">
        <v>0</v>
      </c>
      <c r="D10487" s="7" t="n">
        <v>61488</v>
      </c>
      <c r="E10487" s="7" t="n">
        <v>0</v>
      </c>
    </row>
    <row r="10488" spans="1:8">
      <c r="A10488" t="s">
        <v>4</v>
      </c>
      <c r="B10488" s="4" t="s">
        <v>5</v>
      </c>
      <c r="C10488" s="4" t="s">
        <v>13</v>
      </c>
      <c r="D10488" s="4" t="s">
        <v>13</v>
      </c>
      <c r="E10488" s="4" t="s">
        <v>9</v>
      </c>
      <c r="F10488" s="4" t="s">
        <v>13</v>
      </c>
      <c r="G10488" s="4" t="s">
        <v>13</v>
      </c>
    </row>
    <row r="10489" spans="1:8">
      <c r="A10489" t="n">
        <v>89366</v>
      </c>
      <c r="B10489" s="83" t="n">
        <v>18</v>
      </c>
      <c r="C10489" s="7" t="n">
        <v>0</v>
      </c>
      <c r="D10489" s="7" t="n">
        <v>0</v>
      </c>
      <c r="E10489" s="7" t="n">
        <v>0</v>
      </c>
      <c r="F10489" s="7" t="n">
        <v>19</v>
      </c>
      <c r="G10489" s="7" t="n">
        <v>1</v>
      </c>
    </row>
    <row r="10490" spans="1:8">
      <c r="A10490" t="s">
        <v>4</v>
      </c>
      <c r="B10490" s="4" t="s">
        <v>5</v>
      </c>
      <c r="C10490" s="4" t="s">
        <v>13</v>
      </c>
      <c r="D10490" s="17" t="s">
        <v>24</v>
      </c>
      <c r="E10490" s="4" t="s">
        <v>5</v>
      </c>
      <c r="F10490" s="4" t="s">
        <v>13</v>
      </c>
      <c r="G10490" s="4" t="s">
        <v>10</v>
      </c>
      <c r="H10490" s="17" t="s">
        <v>25</v>
      </c>
      <c r="I10490" s="4" t="s">
        <v>13</v>
      </c>
      <c r="J10490" s="4" t="s">
        <v>13</v>
      </c>
      <c r="K10490" s="4" t="s">
        <v>26</v>
      </c>
    </row>
    <row r="10491" spans="1:8">
      <c r="A10491" t="n">
        <v>89375</v>
      </c>
      <c r="B10491" s="16" t="n">
        <v>5</v>
      </c>
      <c r="C10491" s="7" t="n">
        <v>28</v>
      </c>
      <c r="D10491" s="17" t="s">
        <v>3</v>
      </c>
      <c r="E10491" s="40" t="n">
        <v>64</v>
      </c>
      <c r="F10491" s="7" t="n">
        <v>5</v>
      </c>
      <c r="G10491" s="7" t="n">
        <v>9</v>
      </c>
      <c r="H10491" s="17" t="s">
        <v>3</v>
      </c>
      <c r="I10491" s="7" t="n">
        <v>8</v>
      </c>
      <c r="J10491" s="7" t="n">
        <v>1</v>
      </c>
      <c r="K10491" s="19" t="n">
        <f t="normal" ca="1">A10497</f>
        <v>0</v>
      </c>
    </row>
    <row r="10492" spans="1:8">
      <c r="A10492" t="s">
        <v>4</v>
      </c>
      <c r="B10492" s="4" t="s">
        <v>5</v>
      </c>
      <c r="C10492" s="4" t="s">
        <v>10</v>
      </c>
      <c r="D10492" s="4" t="s">
        <v>13</v>
      </c>
      <c r="E10492" s="4" t="s">
        <v>13</v>
      </c>
      <c r="F10492" s="4" t="s">
        <v>6</v>
      </c>
    </row>
    <row r="10493" spans="1:8">
      <c r="A10493" t="n">
        <v>89387</v>
      </c>
      <c r="B10493" s="53" t="n">
        <v>20</v>
      </c>
      <c r="C10493" s="7" t="n">
        <v>9</v>
      </c>
      <c r="D10493" s="7" t="n">
        <v>3</v>
      </c>
      <c r="E10493" s="7" t="n">
        <v>11</v>
      </c>
      <c r="F10493" s="7" t="s">
        <v>744</v>
      </c>
    </row>
    <row r="10494" spans="1:8">
      <c r="A10494" t="s">
        <v>4</v>
      </c>
      <c r="B10494" s="4" t="s">
        <v>5</v>
      </c>
      <c r="C10494" s="4" t="s">
        <v>10</v>
      </c>
      <c r="D10494" s="4" t="s">
        <v>13</v>
      </c>
    </row>
    <row r="10495" spans="1:8">
      <c r="A10495" t="n">
        <v>89413</v>
      </c>
      <c r="B10495" s="88" t="n">
        <v>67</v>
      </c>
      <c r="C10495" s="7" t="n">
        <v>9</v>
      </c>
      <c r="D10495" s="7" t="n">
        <v>3</v>
      </c>
    </row>
    <row r="10496" spans="1:8">
      <c r="A10496" t="s">
        <v>4</v>
      </c>
      <c r="B10496" s="4" t="s">
        <v>5</v>
      </c>
      <c r="C10496" s="4" t="s">
        <v>13</v>
      </c>
      <c r="D10496" s="17" t="s">
        <v>24</v>
      </c>
      <c r="E10496" s="4" t="s">
        <v>5</v>
      </c>
      <c r="F10496" s="4" t="s">
        <v>13</v>
      </c>
      <c r="G10496" s="4" t="s">
        <v>10</v>
      </c>
      <c r="H10496" s="17" t="s">
        <v>25</v>
      </c>
      <c r="I10496" s="4" t="s">
        <v>13</v>
      </c>
      <c r="J10496" s="4" t="s">
        <v>13</v>
      </c>
      <c r="K10496" s="4" t="s">
        <v>26</v>
      </c>
    </row>
    <row r="10497" spans="1:11">
      <c r="A10497" t="n">
        <v>89417</v>
      </c>
      <c r="B10497" s="16" t="n">
        <v>5</v>
      </c>
      <c r="C10497" s="7" t="n">
        <v>28</v>
      </c>
      <c r="D10497" s="17" t="s">
        <v>3</v>
      </c>
      <c r="E10497" s="40" t="n">
        <v>64</v>
      </c>
      <c r="F10497" s="7" t="n">
        <v>5</v>
      </c>
      <c r="G10497" s="7" t="n">
        <v>7</v>
      </c>
      <c r="H10497" s="17" t="s">
        <v>3</v>
      </c>
      <c r="I10497" s="7" t="n">
        <v>8</v>
      </c>
      <c r="J10497" s="7" t="n">
        <v>1</v>
      </c>
      <c r="K10497" s="19" t="n">
        <f t="normal" ca="1">A10503</f>
        <v>0</v>
      </c>
    </row>
    <row r="10498" spans="1:11">
      <c r="A10498" t="s">
        <v>4</v>
      </c>
      <c r="B10498" s="4" t="s">
        <v>5</v>
      </c>
      <c r="C10498" s="4" t="s">
        <v>10</v>
      </c>
      <c r="D10498" s="4" t="s">
        <v>13</v>
      </c>
      <c r="E10498" s="4" t="s">
        <v>13</v>
      </c>
      <c r="F10498" s="4" t="s">
        <v>6</v>
      </c>
    </row>
    <row r="10499" spans="1:11">
      <c r="A10499" t="n">
        <v>89429</v>
      </c>
      <c r="B10499" s="53" t="n">
        <v>20</v>
      </c>
      <c r="C10499" s="7" t="n">
        <v>7</v>
      </c>
      <c r="D10499" s="7" t="n">
        <v>3</v>
      </c>
      <c r="E10499" s="7" t="n">
        <v>11</v>
      </c>
      <c r="F10499" s="7" t="s">
        <v>744</v>
      </c>
    </row>
    <row r="10500" spans="1:11">
      <c r="A10500" t="s">
        <v>4</v>
      </c>
      <c r="B10500" s="4" t="s">
        <v>5</v>
      </c>
      <c r="C10500" s="4" t="s">
        <v>10</v>
      </c>
      <c r="D10500" s="4" t="s">
        <v>13</v>
      </c>
    </row>
    <row r="10501" spans="1:11">
      <c r="A10501" t="n">
        <v>89455</v>
      </c>
      <c r="B10501" s="88" t="n">
        <v>67</v>
      </c>
      <c r="C10501" s="7" t="n">
        <v>7</v>
      </c>
      <c r="D10501" s="7" t="n">
        <v>3</v>
      </c>
    </row>
    <row r="10502" spans="1:11">
      <c r="A10502" t="s">
        <v>4</v>
      </c>
      <c r="B10502" s="4" t="s">
        <v>5</v>
      </c>
      <c r="C10502" s="4" t="s">
        <v>13</v>
      </c>
      <c r="D10502" s="17" t="s">
        <v>24</v>
      </c>
      <c r="E10502" s="4" t="s">
        <v>5</v>
      </c>
      <c r="F10502" s="4" t="s">
        <v>13</v>
      </c>
      <c r="G10502" s="4" t="s">
        <v>10</v>
      </c>
      <c r="H10502" s="17" t="s">
        <v>25</v>
      </c>
      <c r="I10502" s="4" t="s">
        <v>13</v>
      </c>
      <c r="J10502" s="4" t="s">
        <v>13</v>
      </c>
      <c r="K10502" s="4" t="s">
        <v>26</v>
      </c>
    </row>
    <row r="10503" spans="1:11">
      <c r="A10503" t="n">
        <v>89459</v>
      </c>
      <c r="B10503" s="16" t="n">
        <v>5</v>
      </c>
      <c r="C10503" s="7" t="n">
        <v>28</v>
      </c>
      <c r="D10503" s="17" t="s">
        <v>3</v>
      </c>
      <c r="E10503" s="40" t="n">
        <v>64</v>
      </c>
      <c r="F10503" s="7" t="n">
        <v>5</v>
      </c>
      <c r="G10503" s="7" t="n">
        <v>1</v>
      </c>
      <c r="H10503" s="17" t="s">
        <v>3</v>
      </c>
      <c r="I10503" s="7" t="n">
        <v>8</v>
      </c>
      <c r="J10503" s="7" t="n">
        <v>1</v>
      </c>
      <c r="K10503" s="19" t="n">
        <f t="normal" ca="1">A10511</f>
        <v>0</v>
      </c>
    </row>
    <row r="10504" spans="1:11">
      <c r="A10504" t="s">
        <v>4</v>
      </c>
      <c r="B10504" s="4" t="s">
        <v>5</v>
      </c>
      <c r="C10504" s="4" t="s">
        <v>10</v>
      </c>
      <c r="D10504" s="4" t="s">
        <v>13</v>
      </c>
      <c r="E10504" s="4" t="s">
        <v>13</v>
      </c>
      <c r="F10504" s="4" t="s">
        <v>6</v>
      </c>
    </row>
    <row r="10505" spans="1:11">
      <c r="A10505" t="n">
        <v>89471</v>
      </c>
      <c r="B10505" s="53" t="n">
        <v>20</v>
      </c>
      <c r="C10505" s="7" t="n">
        <v>1</v>
      </c>
      <c r="D10505" s="7" t="n">
        <v>3</v>
      </c>
      <c r="E10505" s="7" t="n">
        <v>11</v>
      </c>
      <c r="F10505" s="7" t="s">
        <v>744</v>
      </c>
    </row>
    <row r="10506" spans="1:11">
      <c r="A10506" t="s">
        <v>4</v>
      </c>
      <c r="B10506" s="4" t="s">
        <v>5</v>
      </c>
      <c r="C10506" s="4" t="s">
        <v>10</v>
      </c>
      <c r="D10506" s="4" t="s">
        <v>13</v>
      </c>
    </row>
    <row r="10507" spans="1:11">
      <c r="A10507" t="n">
        <v>89497</v>
      </c>
      <c r="B10507" s="88" t="n">
        <v>67</v>
      </c>
      <c r="C10507" s="7" t="n">
        <v>1</v>
      </c>
      <c r="D10507" s="7" t="n">
        <v>3</v>
      </c>
    </row>
    <row r="10508" spans="1:11">
      <c r="A10508" t="s">
        <v>4</v>
      </c>
      <c r="B10508" s="4" t="s">
        <v>5</v>
      </c>
      <c r="C10508" s="4" t="s">
        <v>10</v>
      </c>
      <c r="D10508" s="4" t="s">
        <v>13</v>
      </c>
      <c r="E10508" s="4" t="s">
        <v>6</v>
      </c>
      <c r="F10508" s="4" t="s">
        <v>22</v>
      </c>
      <c r="G10508" s="4" t="s">
        <v>22</v>
      </c>
      <c r="H10508" s="4" t="s">
        <v>22</v>
      </c>
    </row>
    <row r="10509" spans="1:11">
      <c r="A10509" t="n">
        <v>89501</v>
      </c>
      <c r="B10509" s="47" t="n">
        <v>48</v>
      </c>
      <c r="C10509" s="7" t="n">
        <v>1</v>
      </c>
      <c r="D10509" s="7" t="n">
        <v>0</v>
      </c>
      <c r="E10509" s="7" t="s">
        <v>151</v>
      </c>
      <c r="F10509" s="7" t="n">
        <v>-1</v>
      </c>
      <c r="G10509" s="7" t="n">
        <v>1</v>
      </c>
      <c r="H10509" s="7" t="n">
        <v>0</v>
      </c>
    </row>
    <row r="10510" spans="1:11">
      <c r="A10510" t="s">
        <v>4</v>
      </c>
      <c r="B10510" s="4" t="s">
        <v>5</v>
      </c>
      <c r="C10510" s="4" t="s">
        <v>13</v>
      </c>
      <c r="D10510" s="17" t="s">
        <v>24</v>
      </c>
      <c r="E10510" s="4" t="s">
        <v>5</v>
      </c>
      <c r="F10510" s="4" t="s">
        <v>13</v>
      </c>
      <c r="G10510" s="4" t="s">
        <v>10</v>
      </c>
      <c r="H10510" s="17" t="s">
        <v>25</v>
      </c>
      <c r="I10510" s="4" t="s">
        <v>13</v>
      </c>
      <c r="J10510" s="4" t="s">
        <v>13</v>
      </c>
      <c r="K10510" s="4" t="s">
        <v>26</v>
      </c>
    </row>
    <row r="10511" spans="1:11">
      <c r="A10511" t="n">
        <v>89527</v>
      </c>
      <c r="B10511" s="16" t="n">
        <v>5</v>
      </c>
      <c r="C10511" s="7" t="n">
        <v>28</v>
      </c>
      <c r="D10511" s="17" t="s">
        <v>3</v>
      </c>
      <c r="E10511" s="40" t="n">
        <v>64</v>
      </c>
      <c r="F10511" s="7" t="n">
        <v>5</v>
      </c>
      <c r="G10511" s="7" t="n">
        <v>2</v>
      </c>
      <c r="H10511" s="17" t="s">
        <v>3</v>
      </c>
      <c r="I10511" s="7" t="n">
        <v>8</v>
      </c>
      <c r="J10511" s="7" t="n">
        <v>1</v>
      </c>
      <c r="K10511" s="19" t="n">
        <f t="normal" ca="1">A10517</f>
        <v>0</v>
      </c>
    </row>
    <row r="10512" spans="1:11">
      <c r="A10512" t="s">
        <v>4</v>
      </c>
      <c r="B10512" s="4" t="s">
        <v>5</v>
      </c>
      <c r="C10512" s="4" t="s">
        <v>10</v>
      </c>
      <c r="D10512" s="4" t="s">
        <v>13</v>
      </c>
      <c r="E10512" s="4" t="s">
        <v>13</v>
      </c>
      <c r="F10512" s="4" t="s">
        <v>6</v>
      </c>
    </row>
    <row r="10513" spans="1:11">
      <c r="A10513" t="n">
        <v>89539</v>
      </c>
      <c r="B10513" s="53" t="n">
        <v>20</v>
      </c>
      <c r="C10513" s="7" t="n">
        <v>2</v>
      </c>
      <c r="D10513" s="7" t="n">
        <v>3</v>
      </c>
      <c r="E10513" s="7" t="n">
        <v>11</v>
      </c>
      <c r="F10513" s="7" t="s">
        <v>744</v>
      </c>
    </row>
    <row r="10514" spans="1:11">
      <c r="A10514" t="s">
        <v>4</v>
      </c>
      <c r="B10514" s="4" t="s">
        <v>5</v>
      </c>
      <c r="C10514" s="4" t="s">
        <v>10</v>
      </c>
      <c r="D10514" s="4" t="s">
        <v>13</v>
      </c>
    </row>
    <row r="10515" spans="1:11">
      <c r="A10515" t="n">
        <v>89565</v>
      </c>
      <c r="B10515" s="88" t="n">
        <v>67</v>
      </c>
      <c r="C10515" s="7" t="n">
        <v>2</v>
      </c>
      <c r="D10515" s="7" t="n">
        <v>3</v>
      </c>
    </row>
    <row r="10516" spans="1:11">
      <c r="A10516" t="s">
        <v>4</v>
      </c>
      <c r="B10516" s="4" t="s">
        <v>5</v>
      </c>
      <c r="C10516" s="4" t="s">
        <v>13</v>
      </c>
      <c r="D10516" s="17" t="s">
        <v>24</v>
      </c>
      <c r="E10516" s="4" t="s">
        <v>5</v>
      </c>
      <c r="F10516" s="4" t="s">
        <v>13</v>
      </c>
      <c r="G10516" s="4" t="s">
        <v>10</v>
      </c>
      <c r="H10516" s="17" t="s">
        <v>25</v>
      </c>
      <c r="I10516" s="4" t="s">
        <v>13</v>
      </c>
      <c r="J10516" s="4" t="s">
        <v>13</v>
      </c>
      <c r="K10516" s="4" t="s">
        <v>26</v>
      </c>
    </row>
    <row r="10517" spans="1:11">
      <c r="A10517" t="n">
        <v>89569</v>
      </c>
      <c r="B10517" s="16" t="n">
        <v>5</v>
      </c>
      <c r="C10517" s="7" t="n">
        <v>28</v>
      </c>
      <c r="D10517" s="17" t="s">
        <v>3</v>
      </c>
      <c r="E10517" s="40" t="n">
        <v>64</v>
      </c>
      <c r="F10517" s="7" t="n">
        <v>5</v>
      </c>
      <c r="G10517" s="7" t="n">
        <v>4</v>
      </c>
      <c r="H10517" s="17" t="s">
        <v>3</v>
      </c>
      <c r="I10517" s="7" t="n">
        <v>8</v>
      </c>
      <c r="J10517" s="7" t="n">
        <v>1</v>
      </c>
      <c r="K10517" s="19" t="n">
        <f t="normal" ca="1">A10523</f>
        <v>0</v>
      </c>
    </row>
    <row r="10518" spans="1:11">
      <c r="A10518" t="s">
        <v>4</v>
      </c>
      <c r="B10518" s="4" t="s">
        <v>5</v>
      </c>
      <c r="C10518" s="4" t="s">
        <v>10</v>
      </c>
      <c r="D10518" s="4" t="s">
        <v>13</v>
      </c>
      <c r="E10518" s="4" t="s">
        <v>13</v>
      </c>
      <c r="F10518" s="4" t="s">
        <v>6</v>
      </c>
    </row>
    <row r="10519" spans="1:11">
      <c r="A10519" t="n">
        <v>89581</v>
      </c>
      <c r="B10519" s="53" t="n">
        <v>20</v>
      </c>
      <c r="C10519" s="7" t="n">
        <v>4</v>
      </c>
      <c r="D10519" s="7" t="n">
        <v>3</v>
      </c>
      <c r="E10519" s="7" t="n">
        <v>11</v>
      </c>
      <c r="F10519" s="7" t="s">
        <v>744</v>
      </c>
    </row>
    <row r="10520" spans="1:11">
      <c r="A10520" t="s">
        <v>4</v>
      </c>
      <c r="B10520" s="4" t="s">
        <v>5</v>
      </c>
      <c r="C10520" s="4" t="s">
        <v>10</v>
      </c>
      <c r="D10520" s="4" t="s">
        <v>13</v>
      </c>
    </row>
    <row r="10521" spans="1:11">
      <c r="A10521" t="n">
        <v>89607</v>
      </c>
      <c r="B10521" s="88" t="n">
        <v>67</v>
      </c>
      <c r="C10521" s="7" t="n">
        <v>4</v>
      </c>
      <c r="D10521" s="7" t="n">
        <v>3</v>
      </c>
    </row>
    <row r="10522" spans="1:11">
      <c r="A10522" t="s">
        <v>4</v>
      </c>
      <c r="B10522" s="4" t="s">
        <v>5</v>
      </c>
      <c r="C10522" s="4" t="s">
        <v>13</v>
      </c>
      <c r="D10522" s="17" t="s">
        <v>24</v>
      </c>
      <c r="E10522" s="4" t="s">
        <v>5</v>
      </c>
      <c r="F10522" s="4" t="s">
        <v>13</v>
      </c>
      <c r="G10522" s="4" t="s">
        <v>10</v>
      </c>
      <c r="H10522" s="17" t="s">
        <v>25</v>
      </c>
      <c r="I10522" s="4" t="s">
        <v>13</v>
      </c>
      <c r="J10522" s="4" t="s">
        <v>13</v>
      </c>
      <c r="K10522" s="4" t="s">
        <v>26</v>
      </c>
    </row>
    <row r="10523" spans="1:11">
      <c r="A10523" t="n">
        <v>89611</v>
      </c>
      <c r="B10523" s="16" t="n">
        <v>5</v>
      </c>
      <c r="C10523" s="7" t="n">
        <v>28</v>
      </c>
      <c r="D10523" s="17" t="s">
        <v>3</v>
      </c>
      <c r="E10523" s="40" t="n">
        <v>64</v>
      </c>
      <c r="F10523" s="7" t="n">
        <v>5</v>
      </c>
      <c r="G10523" s="7" t="n">
        <v>8</v>
      </c>
      <c r="H10523" s="17" t="s">
        <v>3</v>
      </c>
      <c r="I10523" s="7" t="n">
        <v>8</v>
      </c>
      <c r="J10523" s="7" t="n">
        <v>1</v>
      </c>
      <c r="K10523" s="19" t="n">
        <f t="normal" ca="1">A10529</f>
        <v>0</v>
      </c>
    </row>
    <row r="10524" spans="1:11">
      <c r="A10524" t="s">
        <v>4</v>
      </c>
      <c r="B10524" s="4" t="s">
        <v>5</v>
      </c>
      <c r="C10524" s="4" t="s">
        <v>10</v>
      </c>
      <c r="D10524" s="4" t="s">
        <v>13</v>
      </c>
      <c r="E10524" s="4" t="s">
        <v>13</v>
      </c>
      <c r="F10524" s="4" t="s">
        <v>6</v>
      </c>
    </row>
    <row r="10525" spans="1:11">
      <c r="A10525" t="n">
        <v>89623</v>
      </c>
      <c r="B10525" s="53" t="n">
        <v>20</v>
      </c>
      <c r="C10525" s="7" t="n">
        <v>8</v>
      </c>
      <c r="D10525" s="7" t="n">
        <v>3</v>
      </c>
      <c r="E10525" s="7" t="n">
        <v>11</v>
      </c>
      <c r="F10525" s="7" t="s">
        <v>744</v>
      </c>
    </row>
    <row r="10526" spans="1:11">
      <c r="A10526" t="s">
        <v>4</v>
      </c>
      <c r="B10526" s="4" t="s">
        <v>5</v>
      </c>
      <c r="C10526" s="4" t="s">
        <v>10</v>
      </c>
      <c r="D10526" s="4" t="s">
        <v>13</v>
      </c>
    </row>
    <row r="10527" spans="1:11">
      <c r="A10527" t="n">
        <v>89649</v>
      </c>
      <c r="B10527" s="88" t="n">
        <v>67</v>
      </c>
      <c r="C10527" s="7" t="n">
        <v>8</v>
      </c>
      <c r="D10527" s="7" t="n">
        <v>3</v>
      </c>
    </row>
    <row r="10528" spans="1:11">
      <c r="A10528" t="s">
        <v>4</v>
      </c>
      <c r="B10528" s="4" t="s">
        <v>5</v>
      </c>
      <c r="C10528" s="4" t="s">
        <v>13</v>
      </c>
      <c r="D10528" s="4" t="s">
        <v>13</v>
      </c>
      <c r="E10528" s="4" t="s">
        <v>9</v>
      </c>
      <c r="F10528" s="4" t="s">
        <v>13</v>
      </c>
      <c r="G10528" s="4" t="s">
        <v>13</v>
      </c>
    </row>
    <row r="10529" spans="1:11">
      <c r="A10529" t="n">
        <v>89653</v>
      </c>
      <c r="B10529" s="83" t="n">
        <v>18</v>
      </c>
      <c r="C10529" s="7" t="n">
        <v>0</v>
      </c>
      <c r="D10529" s="7" t="n">
        <v>0</v>
      </c>
      <c r="E10529" s="7" t="n">
        <v>0</v>
      </c>
      <c r="F10529" s="7" t="n">
        <v>19</v>
      </c>
      <c r="G10529" s="7" t="n">
        <v>1</v>
      </c>
    </row>
    <row r="10530" spans="1:11">
      <c r="A10530" t="s">
        <v>4</v>
      </c>
      <c r="B10530" s="4" t="s">
        <v>5</v>
      </c>
      <c r="C10530" s="4" t="s">
        <v>13</v>
      </c>
      <c r="D10530" s="17" t="s">
        <v>24</v>
      </c>
      <c r="E10530" s="4" t="s">
        <v>5</v>
      </c>
      <c r="F10530" s="4" t="s">
        <v>13</v>
      </c>
      <c r="G10530" s="4" t="s">
        <v>10</v>
      </c>
      <c r="H10530" s="17" t="s">
        <v>25</v>
      </c>
      <c r="I10530" s="4" t="s">
        <v>13</v>
      </c>
      <c r="J10530" s="4" t="s">
        <v>13</v>
      </c>
      <c r="K10530" s="4" t="s">
        <v>26</v>
      </c>
    </row>
    <row r="10531" spans="1:11">
      <c r="A10531" t="n">
        <v>89662</v>
      </c>
      <c r="B10531" s="16" t="n">
        <v>5</v>
      </c>
      <c r="C10531" s="7" t="n">
        <v>28</v>
      </c>
      <c r="D10531" s="17" t="s">
        <v>3</v>
      </c>
      <c r="E10531" s="40" t="n">
        <v>64</v>
      </c>
      <c r="F10531" s="7" t="n">
        <v>5</v>
      </c>
      <c r="G10531" s="7" t="n">
        <v>15</v>
      </c>
      <c r="H10531" s="17" t="s">
        <v>3</v>
      </c>
      <c r="I10531" s="7" t="n">
        <v>8</v>
      </c>
      <c r="J10531" s="7" t="n">
        <v>1</v>
      </c>
      <c r="K10531" s="19" t="n">
        <f t="normal" ca="1">A10537</f>
        <v>0</v>
      </c>
    </row>
    <row r="10532" spans="1:11">
      <c r="A10532" t="s">
        <v>4</v>
      </c>
      <c r="B10532" s="4" t="s">
        <v>5</v>
      </c>
      <c r="C10532" s="4" t="s">
        <v>10</v>
      </c>
      <c r="D10532" s="4" t="s">
        <v>13</v>
      </c>
      <c r="E10532" s="4" t="s">
        <v>13</v>
      </c>
      <c r="F10532" s="4" t="s">
        <v>6</v>
      </c>
    </row>
    <row r="10533" spans="1:11">
      <c r="A10533" t="n">
        <v>89674</v>
      </c>
      <c r="B10533" s="53" t="n">
        <v>20</v>
      </c>
      <c r="C10533" s="7" t="n">
        <v>15</v>
      </c>
      <c r="D10533" s="7" t="n">
        <v>3</v>
      </c>
      <c r="E10533" s="7" t="n">
        <v>11</v>
      </c>
      <c r="F10533" s="7" t="s">
        <v>745</v>
      </c>
    </row>
    <row r="10534" spans="1:11">
      <c r="A10534" t="s">
        <v>4</v>
      </c>
      <c r="B10534" s="4" t="s">
        <v>5</v>
      </c>
      <c r="C10534" s="4" t="s">
        <v>10</v>
      </c>
      <c r="D10534" s="4" t="s">
        <v>13</v>
      </c>
    </row>
    <row r="10535" spans="1:11">
      <c r="A10535" t="n">
        <v>89701</v>
      </c>
      <c r="B10535" s="88" t="n">
        <v>67</v>
      </c>
      <c r="C10535" s="7" t="n">
        <v>15</v>
      </c>
      <c r="D10535" s="7" t="n">
        <v>3</v>
      </c>
    </row>
    <row r="10536" spans="1:11">
      <c r="A10536" t="s">
        <v>4</v>
      </c>
      <c r="B10536" s="4" t="s">
        <v>5</v>
      </c>
      <c r="C10536" s="4" t="s">
        <v>13</v>
      </c>
      <c r="D10536" s="17" t="s">
        <v>24</v>
      </c>
      <c r="E10536" s="4" t="s">
        <v>5</v>
      </c>
      <c r="F10536" s="4" t="s">
        <v>13</v>
      </c>
      <c r="G10536" s="4" t="s">
        <v>10</v>
      </c>
      <c r="H10536" s="17" t="s">
        <v>25</v>
      </c>
      <c r="I10536" s="4" t="s">
        <v>13</v>
      </c>
      <c r="J10536" s="4" t="s">
        <v>13</v>
      </c>
      <c r="K10536" s="4" t="s">
        <v>26</v>
      </c>
    </row>
    <row r="10537" spans="1:11">
      <c r="A10537" t="n">
        <v>89705</v>
      </c>
      <c r="B10537" s="16" t="n">
        <v>5</v>
      </c>
      <c r="C10537" s="7" t="n">
        <v>28</v>
      </c>
      <c r="D10537" s="17" t="s">
        <v>3</v>
      </c>
      <c r="E10537" s="40" t="n">
        <v>64</v>
      </c>
      <c r="F10537" s="7" t="n">
        <v>5</v>
      </c>
      <c r="G10537" s="7" t="n">
        <v>14</v>
      </c>
      <c r="H10537" s="17" t="s">
        <v>3</v>
      </c>
      <c r="I10537" s="7" t="n">
        <v>8</v>
      </c>
      <c r="J10537" s="7" t="n">
        <v>1</v>
      </c>
      <c r="K10537" s="19" t="n">
        <f t="normal" ca="1">A10543</f>
        <v>0</v>
      </c>
    </row>
    <row r="10538" spans="1:11">
      <c r="A10538" t="s">
        <v>4</v>
      </c>
      <c r="B10538" s="4" t="s">
        <v>5</v>
      </c>
      <c r="C10538" s="4" t="s">
        <v>10</v>
      </c>
      <c r="D10538" s="4" t="s">
        <v>13</v>
      </c>
      <c r="E10538" s="4" t="s">
        <v>13</v>
      </c>
      <c r="F10538" s="4" t="s">
        <v>6</v>
      </c>
    </row>
    <row r="10539" spans="1:11">
      <c r="A10539" t="n">
        <v>89717</v>
      </c>
      <c r="B10539" s="53" t="n">
        <v>20</v>
      </c>
      <c r="C10539" s="7" t="n">
        <v>14</v>
      </c>
      <c r="D10539" s="7" t="n">
        <v>3</v>
      </c>
      <c r="E10539" s="7" t="n">
        <v>11</v>
      </c>
      <c r="F10539" s="7" t="s">
        <v>745</v>
      </c>
    </row>
    <row r="10540" spans="1:11">
      <c r="A10540" t="s">
        <v>4</v>
      </c>
      <c r="B10540" s="4" t="s">
        <v>5</v>
      </c>
      <c r="C10540" s="4" t="s">
        <v>10</v>
      </c>
      <c r="D10540" s="4" t="s">
        <v>13</v>
      </c>
    </row>
    <row r="10541" spans="1:11">
      <c r="A10541" t="n">
        <v>89744</v>
      </c>
      <c r="B10541" s="88" t="n">
        <v>67</v>
      </c>
      <c r="C10541" s="7" t="n">
        <v>14</v>
      </c>
      <c r="D10541" s="7" t="n">
        <v>3</v>
      </c>
    </row>
    <row r="10542" spans="1:11">
      <c r="A10542" t="s">
        <v>4</v>
      </c>
      <c r="B10542" s="4" t="s">
        <v>5</v>
      </c>
      <c r="C10542" s="4" t="s">
        <v>13</v>
      </c>
      <c r="D10542" s="17" t="s">
        <v>24</v>
      </c>
      <c r="E10542" s="4" t="s">
        <v>5</v>
      </c>
      <c r="F10542" s="4" t="s">
        <v>13</v>
      </c>
      <c r="G10542" s="4" t="s">
        <v>10</v>
      </c>
      <c r="H10542" s="17" t="s">
        <v>25</v>
      </c>
      <c r="I10542" s="4" t="s">
        <v>13</v>
      </c>
      <c r="J10542" s="4" t="s">
        <v>13</v>
      </c>
      <c r="K10542" s="4" t="s">
        <v>26</v>
      </c>
    </row>
    <row r="10543" spans="1:11">
      <c r="A10543" t="n">
        <v>89748</v>
      </c>
      <c r="B10543" s="16" t="n">
        <v>5</v>
      </c>
      <c r="C10543" s="7" t="n">
        <v>28</v>
      </c>
      <c r="D10543" s="17" t="s">
        <v>3</v>
      </c>
      <c r="E10543" s="40" t="n">
        <v>64</v>
      </c>
      <c r="F10543" s="7" t="n">
        <v>5</v>
      </c>
      <c r="G10543" s="7" t="n">
        <v>16</v>
      </c>
      <c r="H10543" s="17" t="s">
        <v>3</v>
      </c>
      <c r="I10543" s="7" t="n">
        <v>8</v>
      </c>
      <c r="J10543" s="7" t="n">
        <v>1</v>
      </c>
      <c r="K10543" s="19" t="n">
        <f t="normal" ca="1">A10549</f>
        <v>0</v>
      </c>
    </row>
    <row r="10544" spans="1:11">
      <c r="A10544" t="s">
        <v>4</v>
      </c>
      <c r="B10544" s="4" t="s">
        <v>5</v>
      </c>
      <c r="C10544" s="4" t="s">
        <v>10</v>
      </c>
      <c r="D10544" s="4" t="s">
        <v>13</v>
      </c>
      <c r="E10544" s="4" t="s">
        <v>13</v>
      </c>
      <c r="F10544" s="4" t="s">
        <v>6</v>
      </c>
    </row>
    <row r="10545" spans="1:11">
      <c r="A10545" t="n">
        <v>89760</v>
      </c>
      <c r="B10545" s="53" t="n">
        <v>20</v>
      </c>
      <c r="C10545" s="7" t="n">
        <v>16</v>
      </c>
      <c r="D10545" s="7" t="n">
        <v>3</v>
      </c>
      <c r="E10545" s="7" t="n">
        <v>11</v>
      </c>
      <c r="F10545" s="7" t="s">
        <v>745</v>
      </c>
    </row>
    <row r="10546" spans="1:11">
      <c r="A10546" t="s">
        <v>4</v>
      </c>
      <c r="B10546" s="4" t="s">
        <v>5</v>
      </c>
      <c r="C10546" s="4" t="s">
        <v>10</v>
      </c>
      <c r="D10546" s="4" t="s">
        <v>13</v>
      </c>
    </row>
    <row r="10547" spans="1:11">
      <c r="A10547" t="n">
        <v>89787</v>
      </c>
      <c r="B10547" s="88" t="n">
        <v>67</v>
      </c>
      <c r="C10547" s="7" t="n">
        <v>16</v>
      </c>
      <c r="D10547" s="7" t="n">
        <v>3</v>
      </c>
    </row>
    <row r="10548" spans="1:11">
      <c r="A10548" t="s">
        <v>4</v>
      </c>
      <c r="B10548" s="4" t="s">
        <v>5</v>
      </c>
      <c r="C10548" s="4" t="s">
        <v>10</v>
      </c>
      <c r="D10548" s="4" t="s">
        <v>22</v>
      </c>
      <c r="E10548" s="4" t="s">
        <v>22</v>
      </c>
      <c r="F10548" s="4" t="s">
        <v>22</v>
      </c>
      <c r="G10548" s="4" t="s">
        <v>22</v>
      </c>
    </row>
    <row r="10549" spans="1:11">
      <c r="A10549" t="n">
        <v>89791</v>
      </c>
      <c r="B10549" s="43" t="n">
        <v>46</v>
      </c>
      <c r="C10549" s="7" t="n">
        <v>7033</v>
      </c>
      <c r="D10549" s="7" t="n">
        <v>89</v>
      </c>
      <c r="E10549" s="7" t="n">
        <v>36.0499992370605</v>
      </c>
      <c r="F10549" s="7" t="n">
        <v>-238</v>
      </c>
      <c r="G10549" s="7" t="n">
        <v>0</v>
      </c>
    </row>
    <row r="10550" spans="1:11">
      <c r="A10550" t="s">
        <v>4</v>
      </c>
      <c r="B10550" s="4" t="s">
        <v>5</v>
      </c>
      <c r="C10550" s="4" t="s">
        <v>10</v>
      </c>
      <c r="D10550" s="4" t="s">
        <v>13</v>
      </c>
      <c r="E10550" s="4" t="s">
        <v>6</v>
      </c>
      <c r="F10550" s="4" t="s">
        <v>22</v>
      </c>
      <c r="G10550" s="4" t="s">
        <v>22</v>
      </c>
      <c r="H10550" s="4" t="s">
        <v>22</v>
      </c>
    </row>
    <row r="10551" spans="1:11">
      <c r="A10551" t="n">
        <v>89810</v>
      </c>
      <c r="B10551" s="47" t="n">
        <v>48</v>
      </c>
      <c r="C10551" s="7" t="n">
        <v>7033</v>
      </c>
      <c r="D10551" s="7" t="n">
        <v>0</v>
      </c>
      <c r="E10551" s="7" t="s">
        <v>614</v>
      </c>
      <c r="F10551" s="7" t="n">
        <v>0</v>
      </c>
      <c r="G10551" s="7" t="n">
        <v>1</v>
      </c>
      <c r="H10551" s="7" t="n">
        <v>0</v>
      </c>
    </row>
    <row r="10552" spans="1:11">
      <c r="A10552" t="s">
        <v>4</v>
      </c>
      <c r="B10552" s="4" t="s">
        <v>5</v>
      </c>
      <c r="C10552" s="4" t="s">
        <v>13</v>
      </c>
      <c r="D10552" s="4" t="s">
        <v>13</v>
      </c>
      <c r="E10552" s="4" t="s">
        <v>22</v>
      </c>
      <c r="F10552" s="4" t="s">
        <v>22</v>
      </c>
      <c r="G10552" s="4" t="s">
        <v>22</v>
      </c>
      <c r="H10552" s="4" t="s">
        <v>10</v>
      </c>
    </row>
    <row r="10553" spans="1:11">
      <c r="A10553" t="n">
        <v>89837</v>
      </c>
      <c r="B10553" s="32" t="n">
        <v>45</v>
      </c>
      <c r="C10553" s="7" t="n">
        <v>2</v>
      </c>
      <c r="D10553" s="7" t="n">
        <v>3</v>
      </c>
      <c r="E10553" s="7" t="n">
        <v>88.9000015258789</v>
      </c>
      <c r="F10553" s="7" t="n">
        <v>37.7999992370605</v>
      </c>
      <c r="G10553" s="7" t="n">
        <v>-232.899993896484</v>
      </c>
      <c r="H10553" s="7" t="n">
        <v>0</v>
      </c>
    </row>
    <row r="10554" spans="1:11">
      <c r="A10554" t="s">
        <v>4</v>
      </c>
      <c r="B10554" s="4" t="s">
        <v>5</v>
      </c>
      <c r="C10554" s="4" t="s">
        <v>13</v>
      </c>
      <c r="D10554" s="4" t="s">
        <v>13</v>
      </c>
      <c r="E10554" s="4" t="s">
        <v>22</v>
      </c>
      <c r="F10554" s="4" t="s">
        <v>22</v>
      </c>
      <c r="G10554" s="4" t="s">
        <v>22</v>
      </c>
      <c r="H10554" s="4" t="s">
        <v>10</v>
      </c>
      <c r="I10554" s="4" t="s">
        <v>13</v>
      </c>
    </row>
    <row r="10555" spans="1:11">
      <c r="A10555" t="n">
        <v>89854</v>
      </c>
      <c r="B10555" s="32" t="n">
        <v>45</v>
      </c>
      <c r="C10555" s="7" t="n">
        <v>4</v>
      </c>
      <c r="D10555" s="7" t="n">
        <v>3</v>
      </c>
      <c r="E10555" s="7" t="n">
        <v>7</v>
      </c>
      <c r="F10555" s="7" t="n">
        <v>305</v>
      </c>
      <c r="G10555" s="7" t="n">
        <v>0</v>
      </c>
      <c r="H10555" s="7" t="n">
        <v>0</v>
      </c>
      <c r="I10555" s="7" t="n">
        <v>0</v>
      </c>
    </row>
    <row r="10556" spans="1:11">
      <c r="A10556" t="s">
        <v>4</v>
      </c>
      <c r="B10556" s="4" t="s">
        <v>5</v>
      </c>
      <c r="C10556" s="4" t="s">
        <v>13</v>
      </c>
      <c r="D10556" s="4" t="s">
        <v>13</v>
      </c>
      <c r="E10556" s="4" t="s">
        <v>22</v>
      </c>
      <c r="F10556" s="4" t="s">
        <v>10</v>
      </c>
    </row>
    <row r="10557" spans="1:11">
      <c r="A10557" t="n">
        <v>89872</v>
      </c>
      <c r="B10557" s="32" t="n">
        <v>45</v>
      </c>
      <c r="C10557" s="7" t="n">
        <v>5</v>
      </c>
      <c r="D10557" s="7" t="n">
        <v>3</v>
      </c>
      <c r="E10557" s="7" t="n">
        <v>4.34999990463257</v>
      </c>
      <c r="F10557" s="7" t="n">
        <v>0</v>
      </c>
    </row>
    <row r="10558" spans="1:11">
      <c r="A10558" t="s">
        <v>4</v>
      </c>
      <c r="B10558" s="4" t="s">
        <v>5</v>
      </c>
      <c r="C10558" s="4" t="s">
        <v>13</v>
      </c>
      <c r="D10558" s="4" t="s">
        <v>13</v>
      </c>
      <c r="E10558" s="4" t="s">
        <v>22</v>
      </c>
      <c r="F10558" s="4" t="s">
        <v>10</v>
      </c>
    </row>
    <row r="10559" spans="1:11">
      <c r="A10559" t="n">
        <v>89881</v>
      </c>
      <c r="B10559" s="32" t="n">
        <v>45</v>
      </c>
      <c r="C10559" s="7" t="n">
        <v>11</v>
      </c>
      <c r="D10559" s="7" t="n">
        <v>3</v>
      </c>
      <c r="E10559" s="7" t="n">
        <v>31.5</v>
      </c>
      <c r="F10559" s="7" t="n">
        <v>0</v>
      </c>
    </row>
    <row r="10560" spans="1:11">
      <c r="A10560" t="s">
        <v>4</v>
      </c>
      <c r="B10560" s="4" t="s">
        <v>5</v>
      </c>
      <c r="C10560" s="4" t="s">
        <v>13</v>
      </c>
      <c r="D10560" s="4" t="s">
        <v>13</v>
      </c>
      <c r="E10560" s="4" t="s">
        <v>22</v>
      </c>
      <c r="F10560" s="4" t="s">
        <v>22</v>
      </c>
      <c r="G10560" s="4" t="s">
        <v>22</v>
      </c>
      <c r="H10560" s="4" t="s">
        <v>10</v>
      </c>
    </row>
    <row r="10561" spans="1:9">
      <c r="A10561" t="n">
        <v>89890</v>
      </c>
      <c r="B10561" s="32" t="n">
        <v>45</v>
      </c>
      <c r="C10561" s="7" t="n">
        <v>2</v>
      </c>
      <c r="D10561" s="7" t="n">
        <v>3</v>
      </c>
      <c r="E10561" s="7" t="n">
        <v>88.9000015258789</v>
      </c>
      <c r="F10561" s="7" t="n">
        <v>37.2999992370605</v>
      </c>
      <c r="G10561" s="7" t="n">
        <v>-232.899993896484</v>
      </c>
      <c r="H10561" s="7" t="n">
        <v>3000</v>
      </c>
    </row>
    <row r="10562" spans="1:9">
      <c r="A10562" t="s">
        <v>4</v>
      </c>
      <c r="B10562" s="4" t="s">
        <v>5</v>
      </c>
      <c r="C10562" s="4" t="s">
        <v>13</v>
      </c>
      <c r="D10562" s="4" t="s">
        <v>10</v>
      </c>
      <c r="E10562" s="4" t="s">
        <v>22</v>
      </c>
    </row>
    <row r="10563" spans="1:9">
      <c r="A10563" t="n">
        <v>89907</v>
      </c>
      <c r="B10563" s="34" t="n">
        <v>58</v>
      </c>
      <c r="C10563" s="7" t="n">
        <v>100</v>
      </c>
      <c r="D10563" s="7" t="n">
        <v>1000</v>
      </c>
      <c r="E10563" s="7" t="n">
        <v>1</v>
      </c>
    </row>
    <row r="10564" spans="1:9">
      <c r="A10564" t="s">
        <v>4</v>
      </c>
      <c r="B10564" s="4" t="s">
        <v>5</v>
      </c>
      <c r="C10564" s="4" t="s">
        <v>13</v>
      </c>
      <c r="D10564" s="4" t="s">
        <v>10</v>
      </c>
    </row>
    <row r="10565" spans="1:9">
      <c r="A10565" t="n">
        <v>89915</v>
      </c>
      <c r="B10565" s="34" t="n">
        <v>58</v>
      </c>
      <c r="C10565" s="7" t="n">
        <v>255</v>
      </c>
      <c r="D10565" s="7" t="n">
        <v>0</v>
      </c>
    </row>
    <row r="10566" spans="1:9">
      <c r="A10566" t="s">
        <v>4</v>
      </c>
      <c r="B10566" s="4" t="s">
        <v>5</v>
      </c>
      <c r="C10566" s="4" t="s">
        <v>13</v>
      </c>
      <c r="D10566" s="4" t="s">
        <v>10</v>
      </c>
    </row>
    <row r="10567" spans="1:9">
      <c r="A10567" t="n">
        <v>89919</v>
      </c>
      <c r="B10567" s="32" t="n">
        <v>45</v>
      </c>
      <c r="C10567" s="7" t="n">
        <v>7</v>
      </c>
      <c r="D10567" s="7" t="n">
        <v>255</v>
      </c>
    </row>
    <row r="10568" spans="1:9">
      <c r="A10568" t="s">
        <v>4</v>
      </c>
      <c r="B10568" s="4" t="s">
        <v>5</v>
      </c>
      <c r="C10568" s="4" t="s">
        <v>13</v>
      </c>
      <c r="D10568" s="4" t="s">
        <v>10</v>
      </c>
      <c r="E10568" s="4" t="s">
        <v>6</v>
      </c>
    </row>
    <row r="10569" spans="1:9">
      <c r="A10569" t="n">
        <v>89923</v>
      </c>
      <c r="B10569" s="36" t="n">
        <v>51</v>
      </c>
      <c r="C10569" s="7" t="n">
        <v>4</v>
      </c>
      <c r="D10569" s="7" t="n">
        <v>0</v>
      </c>
      <c r="E10569" s="7" t="s">
        <v>113</v>
      </c>
    </row>
    <row r="10570" spans="1:9">
      <c r="A10570" t="s">
        <v>4</v>
      </c>
      <c r="B10570" s="4" t="s">
        <v>5</v>
      </c>
      <c r="C10570" s="4" t="s">
        <v>10</v>
      </c>
    </row>
    <row r="10571" spans="1:9">
      <c r="A10571" t="n">
        <v>89937</v>
      </c>
      <c r="B10571" s="30" t="n">
        <v>16</v>
      </c>
      <c r="C10571" s="7" t="n">
        <v>0</v>
      </c>
    </row>
    <row r="10572" spans="1:9">
      <c r="A10572" t="s">
        <v>4</v>
      </c>
      <c r="B10572" s="4" t="s">
        <v>5</v>
      </c>
      <c r="C10572" s="4" t="s">
        <v>10</v>
      </c>
      <c r="D10572" s="4" t="s">
        <v>37</v>
      </c>
      <c r="E10572" s="4" t="s">
        <v>13</v>
      </c>
      <c r="F10572" s="4" t="s">
        <v>13</v>
      </c>
      <c r="G10572" s="4" t="s">
        <v>37</v>
      </c>
      <c r="H10572" s="4" t="s">
        <v>13</v>
      </c>
      <c r="I10572" s="4" t="s">
        <v>13</v>
      </c>
    </row>
    <row r="10573" spans="1:9">
      <c r="A10573" t="n">
        <v>89940</v>
      </c>
      <c r="B10573" s="37" t="n">
        <v>26</v>
      </c>
      <c r="C10573" s="7" t="n">
        <v>0</v>
      </c>
      <c r="D10573" s="7" t="s">
        <v>746</v>
      </c>
      <c r="E10573" s="7" t="n">
        <v>2</v>
      </c>
      <c r="F10573" s="7" t="n">
        <v>3</v>
      </c>
      <c r="G10573" s="7" t="s">
        <v>747</v>
      </c>
      <c r="H10573" s="7" t="n">
        <v>2</v>
      </c>
      <c r="I10573" s="7" t="n">
        <v>0</v>
      </c>
    </row>
    <row r="10574" spans="1:9">
      <c r="A10574" t="s">
        <v>4</v>
      </c>
      <c r="B10574" s="4" t="s">
        <v>5</v>
      </c>
    </row>
    <row r="10575" spans="1:9">
      <c r="A10575" t="n">
        <v>89996</v>
      </c>
      <c r="B10575" s="28" t="n">
        <v>28</v>
      </c>
    </row>
    <row r="10576" spans="1:9">
      <c r="A10576" t="s">
        <v>4</v>
      </c>
      <c r="B10576" s="4" t="s">
        <v>5</v>
      </c>
      <c r="C10576" s="4" t="s">
        <v>13</v>
      </c>
      <c r="D10576" s="17" t="s">
        <v>24</v>
      </c>
      <c r="E10576" s="4" t="s">
        <v>5</v>
      </c>
      <c r="F10576" s="4" t="s">
        <v>13</v>
      </c>
      <c r="G10576" s="4" t="s">
        <v>10</v>
      </c>
      <c r="H10576" s="17" t="s">
        <v>25</v>
      </c>
      <c r="I10576" s="4" t="s">
        <v>13</v>
      </c>
      <c r="J10576" s="4" t="s">
        <v>26</v>
      </c>
    </row>
    <row r="10577" spans="1:10">
      <c r="A10577" t="n">
        <v>89997</v>
      </c>
      <c r="B10577" s="16" t="n">
        <v>5</v>
      </c>
      <c r="C10577" s="7" t="n">
        <v>28</v>
      </c>
      <c r="D10577" s="17" t="s">
        <v>3</v>
      </c>
      <c r="E10577" s="40" t="n">
        <v>64</v>
      </c>
      <c r="F10577" s="7" t="n">
        <v>5</v>
      </c>
      <c r="G10577" s="7" t="n">
        <v>2</v>
      </c>
      <c r="H10577" s="17" t="s">
        <v>3</v>
      </c>
      <c r="I10577" s="7" t="n">
        <v>1</v>
      </c>
      <c r="J10577" s="19" t="n">
        <f t="normal" ca="1">A10591</f>
        <v>0</v>
      </c>
    </row>
    <row r="10578" spans="1:10">
      <c r="A10578" t="s">
        <v>4</v>
      </c>
      <c r="B10578" s="4" t="s">
        <v>5</v>
      </c>
      <c r="C10578" s="4" t="s">
        <v>10</v>
      </c>
      <c r="D10578" s="4" t="s">
        <v>10</v>
      </c>
      <c r="E10578" s="4" t="s">
        <v>10</v>
      </c>
    </row>
    <row r="10579" spans="1:10">
      <c r="A10579" t="n">
        <v>90008</v>
      </c>
      <c r="B10579" s="58" t="n">
        <v>61</v>
      </c>
      <c r="C10579" s="7" t="n">
        <v>2</v>
      </c>
      <c r="D10579" s="7" t="n">
        <v>0</v>
      </c>
      <c r="E10579" s="7" t="n">
        <v>1000</v>
      </c>
    </row>
    <row r="10580" spans="1:10">
      <c r="A10580" t="s">
        <v>4</v>
      </c>
      <c r="B10580" s="4" t="s">
        <v>5</v>
      </c>
      <c r="C10580" s="4" t="s">
        <v>13</v>
      </c>
      <c r="D10580" s="4" t="s">
        <v>10</v>
      </c>
      <c r="E10580" s="4" t="s">
        <v>6</v>
      </c>
    </row>
    <row r="10581" spans="1:10">
      <c r="A10581" t="n">
        <v>90015</v>
      </c>
      <c r="B10581" s="36" t="n">
        <v>51</v>
      </c>
      <c r="C10581" s="7" t="n">
        <v>4</v>
      </c>
      <c r="D10581" s="7" t="n">
        <v>2</v>
      </c>
      <c r="E10581" s="7" t="s">
        <v>46</v>
      </c>
    </row>
    <row r="10582" spans="1:10">
      <c r="A10582" t="s">
        <v>4</v>
      </c>
      <c r="B10582" s="4" t="s">
        <v>5</v>
      </c>
      <c r="C10582" s="4" t="s">
        <v>10</v>
      </c>
    </row>
    <row r="10583" spans="1:10">
      <c r="A10583" t="n">
        <v>90028</v>
      </c>
      <c r="B10583" s="30" t="n">
        <v>16</v>
      </c>
      <c r="C10583" s="7" t="n">
        <v>0</v>
      </c>
    </row>
    <row r="10584" spans="1:10">
      <c r="A10584" t="s">
        <v>4</v>
      </c>
      <c r="B10584" s="4" t="s">
        <v>5</v>
      </c>
      <c r="C10584" s="4" t="s">
        <v>10</v>
      </c>
      <c r="D10584" s="4" t="s">
        <v>37</v>
      </c>
      <c r="E10584" s="4" t="s">
        <v>13</v>
      </c>
      <c r="F10584" s="4" t="s">
        <v>13</v>
      </c>
    </row>
    <row r="10585" spans="1:10">
      <c r="A10585" t="n">
        <v>90031</v>
      </c>
      <c r="B10585" s="37" t="n">
        <v>26</v>
      </c>
      <c r="C10585" s="7" t="n">
        <v>2</v>
      </c>
      <c r="D10585" s="7" t="s">
        <v>748</v>
      </c>
      <c r="E10585" s="7" t="n">
        <v>2</v>
      </c>
      <c r="F10585" s="7" t="n">
        <v>0</v>
      </c>
    </row>
    <row r="10586" spans="1:10">
      <c r="A10586" t="s">
        <v>4</v>
      </c>
      <c r="B10586" s="4" t="s">
        <v>5</v>
      </c>
    </row>
    <row r="10587" spans="1:10">
      <c r="A10587" t="n">
        <v>90061</v>
      </c>
      <c r="B10587" s="28" t="n">
        <v>28</v>
      </c>
    </row>
    <row r="10588" spans="1:10">
      <c r="A10588" t="s">
        <v>4</v>
      </c>
      <c r="B10588" s="4" t="s">
        <v>5</v>
      </c>
      <c r="C10588" s="4" t="s">
        <v>26</v>
      </c>
    </row>
    <row r="10589" spans="1:10">
      <c r="A10589" t="n">
        <v>90062</v>
      </c>
      <c r="B10589" s="23" t="n">
        <v>3</v>
      </c>
      <c r="C10589" s="19" t="n">
        <f t="normal" ca="1">A10603</f>
        <v>0</v>
      </c>
    </row>
    <row r="10590" spans="1:10">
      <c r="A10590" t="s">
        <v>4</v>
      </c>
      <c r="B10590" s="4" t="s">
        <v>5</v>
      </c>
      <c r="C10590" s="4" t="s">
        <v>13</v>
      </c>
      <c r="D10590" s="17" t="s">
        <v>24</v>
      </c>
      <c r="E10590" s="4" t="s">
        <v>5</v>
      </c>
      <c r="F10590" s="4" t="s">
        <v>13</v>
      </c>
      <c r="G10590" s="4" t="s">
        <v>10</v>
      </c>
      <c r="H10590" s="17" t="s">
        <v>25</v>
      </c>
      <c r="I10590" s="4" t="s">
        <v>13</v>
      </c>
      <c r="J10590" s="4" t="s">
        <v>26</v>
      </c>
    </row>
    <row r="10591" spans="1:10">
      <c r="A10591" t="n">
        <v>90067</v>
      </c>
      <c r="B10591" s="16" t="n">
        <v>5</v>
      </c>
      <c r="C10591" s="7" t="n">
        <v>28</v>
      </c>
      <c r="D10591" s="17" t="s">
        <v>3</v>
      </c>
      <c r="E10591" s="40" t="n">
        <v>64</v>
      </c>
      <c r="F10591" s="7" t="n">
        <v>5</v>
      </c>
      <c r="G10591" s="7" t="n">
        <v>7</v>
      </c>
      <c r="H10591" s="17" t="s">
        <v>3</v>
      </c>
      <c r="I10591" s="7" t="n">
        <v>1</v>
      </c>
      <c r="J10591" s="19" t="n">
        <f t="normal" ca="1">A10603</f>
        <v>0</v>
      </c>
    </row>
    <row r="10592" spans="1:10">
      <c r="A10592" t="s">
        <v>4</v>
      </c>
      <c r="B10592" s="4" t="s">
        <v>5</v>
      </c>
      <c r="C10592" s="4" t="s">
        <v>10</v>
      </c>
      <c r="D10592" s="4" t="s">
        <v>10</v>
      </c>
      <c r="E10592" s="4" t="s">
        <v>10</v>
      </c>
    </row>
    <row r="10593" spans="1:10">
      <c r="A10593" t="n">
        <v>90078</v>
      </c>
      <c r="B10593" s="58" t="n">
        <v>61</v>
      </c>
      <c r="C10593" s="7" t="n">
        <v>7</v>
      </c>
      <c r="D10593" s="7" t="n">
        <v>0</v>
      </c>
      <c r="E10593" s="7" t="n">
        <v>1000</v>
      </c>
    </row>
    <row r="10594" spans="1:10">
      <c r="A10594" t="s">
        <v>4</v>
      </c>
      <c r="B10594" s="4" t="s">
        <v>5</v>
      </c>
      <c r="C10594" s="4" t="s">
        <v>13</v>
      </c>
      <c r="D10594" s="4" t="s">
        <v>10</v>
      </c>
      <c r="E10594" s="4" t="s">
        <v>6</v>
      </c>
    </row>
    <row r="10595" spans="1:10">
      <c r="A10595" t="n">
        <v>90085</v>
      </c>
      <c r="B10595" s="36" t="n">
        <v>51</v>
      </c>
      <c r="C10595" s="7" t="n">
        <v>4</v>
      </c>
      <c r="D10595" s="7" t="n">
        <v>7</v>
      </c>
      <c r="E10595" s="7" t="s">
        <v>76</v>
      </c>
    </row>
    <row r="10596" spans="1:10">
      <c r="A10596" t="s">
        <v>4</v>
      </c>
      <c r="B10596" s="4" t="s">
        <v>5</v>
      </c>
      <c r="C10596" s="4" t="s">
        <v>10</v>
      </c>
    </row>
    <row r="10597" spans="1:10">
      <c r="A10597" t="n">
        <v>90098</v>
      </c>
      <c r="B10597" s="30" t="n">
        <v>16</v>
      </c>
      <c r="C10597" s="7" t="n">
        <v>0</v>
      </c>
    </row>
    <row r="10598" spans="1:10">
      <c r="A10598" t="s">
        <v>4</v>
      </c>
      <c r="B10598" s="4" t="s">
        <v>5</v>
      </c>
      <c r="C10598" s="4" t="s">
        <v>10</v>
      </c>
      <c r="D10598" s="4" t="s">
        <v>37</v>
      </c>
      <c r="E10598" s="4" t="s">
        <v>13</v>
      </c>
      <c r="F10598" s="4" t="s">
        <v>13</v>
      </c>
    </row>
    <row r="10599" spans="1:10">
      <c r="A10599" t="n">
        <v>90101</v>
      </c>
      <c r="B10599" s="37" t="n">
        <v>26</v>
      </c>
      <c r="C10599" s="7" t="n">
        <v>7</v>
      </c>
      <c r="D10599" s="7" t="s">
        <v>749</v>
      </c>
      <c r="E10599" s="7" t="n">
        <v>2</v>
      </c>
      <c r="F10599" s="7" t="n">
        <v>0</v>
      </c>
    </row>
    <row r="10600" spans="1:10">
      <c r="A10600" t="s">
        <v>4</v>
      </c>
      <c r="B10600" s="4" t="s">
        <v>5</v>
      </c>
    </row>
    <row r="10601" spans="1:10">
      <c r="A10601" t="n">
        <v>90114</v>
      </c>
      <c r="B10601" s="28" t="n">
        <v>28</v>
      </c>
    </row>
    <row r="10602" spans="1:10">
      <c r="A10602" t="s">
        <v>4</v>
      </c>
      <c r="B10602" s="4" t="s">
        <v>5</v>
      </c>
      <c r="C10602" s="4" t="s">
        <v>13</v>
      </c>
      <c r="D10602" s="17" t="s">
        <v>24</v>
      </c>
      <c r="E10602" s="4" t="s">
        <v>5</v>
      </c>
      <c r="F10602" s="4" t="s">
        <v>13</v>
      </c>
      <c r="G10602" s="4" t="s">
        <v>10</v>
      </c>
      <c r="H10602" s="17" t="s">
        <v>25</v>
      </c>
      <c r="I10602" s="4" t="s">
        <v>13</v>
      </c>
      <c r="J10602" s="4" t="s">
        <v>26</v>
      </c>
    </row>
    <row r="10603" spans="1:10">
      <c r="A10603" t="n">
        <v>90115</v>
      </c>
      <c r="B10603" s="16" t="n">
        <v>5</v>
      </c>
      <c r="C10603" s="7" t="n">
        <v>28</v>
      </c>
      <c r="D10603" s="17" t="s">
        <v>3</v>
      </c>
      <c r="E10603" s="40" t="n">
        <v>64</v>
      </c>
      <c r="F10603" s="7" t="n">
        <v>5</v>
      </c>
      <c r="G10603" s="7" t="n">
        <v>9</v>
      </c>
      <c r="H10603" s="17" t="s">
        <v>3</v>
      </c>
      <c r="I10603" s="7" t="n">
        <v>1</v>
      </c>
      <c r="J10603" s="19" t="n">
        <f t="normal" ca="1">A10615</f>
        <v>0</v>
      </c>
    </row>
    <row r="10604" spans="1:10">
      <c r="A10604" t="s">
        <v>4</v>
      </c>
      <c r="B10604" s="4" t="s">
        <v>5</v>
      </c>
      <c r="C10604" s="4" t="s">
        <v>13</v>
      </c>
      <c r="D10604" s="4" t="s">
        <v>10</v>
      </c>
      <c r="E10604" s="4" t="s">
        <v>6</v>
      </c>
    </row>
    <row r="10605" spans="1:10">
      <c r="A10605" t="n">
        <v>90126</v>
      </c>
      <c r="B10605" s="36" t="n">
        <v>51</v>
      </c>
      <c r="C10605" s="7" t="n">
        <v>4</v>
      </c>
      <c r="D10605" s="7" t="n">
        <v>9</v>
      </c>
      <c r="E10605" s="7" t="s">
        <v>304</v>
      </c>
    </row>
    <row r="10606" spans="1:10">
      <c r="A10606" t="s">
        <v>4</v>
      </c>
      <c r="B10606" s="4" t="s">
        <v>5</v>
      </c>
      <c r="C10606" s="4" t="s">
        <v>10</v>
      </c>
    </row>
    <row r="10607" spans="1:10">
      <c r="A10607" t="n">
        <v>90140</v>
      </c>
      <c r="B10607" s="30" t="n">
        <v>16</v>
      </c>
      <c r="C10607" s="7" t="n">
        <v>0</v>
      </c>
    </row>
    <row r="10608" spans="1:10">
      <c r="A10608" t="s">
        <v>4</v>
      </c>
      <c r="B10608" s="4" t="s">
        <v>5</v>
      </c>
      <c r="C10608" s="4" t="s">
        <v>10</v>
      </c>
      <c r="D10608" s="4" t="s">
        <v>37</v>
      </c>
      <c r="E10608" s="4" t="s">
        <v>13</v>
      </c>
      <c r="F10608" s="4" t="s">
        <v>13</v>
      </c>
    </row>
    <row r="10609" spans="1:10">
      <c r="A10609" t="n">
        <v>90143</v>
      </c>
      <c r="B10609" s="37" t="n">
        <v>26</v>
      </c>
      <c r="C10609" s="7" t="n">
        <v>9</v>
      </c>
      <c r="D10609" s="7" t="s">
        <v>750</v>
      </c>
      <c r="E10609" s="7" t="n">
        <v>2</v>
      </c>
      <c r="F10609" s="7" t="n">
        <v>0</v>
      </c>
    </row>
    <row r="10610" spans="1:10">
      <c r="A10610" t="s">
        <v>4</v>
      </c>
      <c r="B10610" s="4" t="s">
        <v>5</v>
      </c>
    </row>
    <row r="10611" spans="1:10">
      <c r="A10611" t="n">
        <v>90192</v>
      </c>
      <c r="B10611" s="28" t="n">
        <v>28</v>
      </c>
    </row>
    <row r="10612" spans="1:10">
      <c r="A10612" t="s">
        <v>4</v>
      </c>
      <c r="B10612" s="4" t="s">
        <v>5</v>
      </c>
      <c r="C10612" s="4" t="s">
        <v>26</v>
      </c>
    </row>
    <row r="10613" spans="1:10">
      <c r="A10613" t="n">
        <v>90193</v>
      </c>
      <c r="B10613" s="23" t="n">
        <v>3</v>
      </c>
      <c r="C10613" s="19" t="n">
        <f t="normal" ca="1">A10625</f>
        <v>0</v>
      </c>
    </row>
    <row r="10614" spans="1:10">
      <c r="A10614" t="s">
        <v>4</v>
      </c>
      <c r="B10614" s="4" t="s">
        <v>5</v>
      </c>
      <c r="C10614" s="4" t="s">
        <v>13</v>
      </c>
      <c r="D10614" s="17" t="s">
        <v>24</v>
      </c>
      <c r="E10614" s="4" t="s">
        <v>5</v>
      </c>
      <c r="F10614" s="4" t="s">
        <v>13</v>
      </c>
      <c r="G10614" s="4" t="s">
        <v>10</v>
      </c>
      <c r="H10614" s="17" t="s">
        <v>25</v>
      </c>
      <c r="I10614" s="4" t="s">
        <v>13</v>
      </c>
      <c r="J10614" s="4" t="s">
        <v>26</v>
      </c>
    </row>
    <row r="10615" spans="1:10">
      <c r="A10615" t="n">
        <v>90198</v>
      </c>
      <c r="B10615" s="16" t="n">
        <v>5</v>
      </c>
      <c r="C10615" s="7" t="n">
        <v>28</v>
      </c>
      <c r="D10615" s="17" t="s">
        <v>3</v>
      </c>
      <c r="E10615" s="40" t="n">
        <v>64</v>
      </c>
      <c r="F10615" s="7" t="n">
        <v>5</v>
      </c>
      <c r="G10615" s="7" t="n">
        <v>8</v>
      </c>
      <c r="H10615" s="17" t="s">
        <v>3</v>
      </c>
      <c r="I10615" s="7" t="n">
        <v>1</v>
      </c>
      <c r="J10615" s="19" t="n">
        <f t="normal" ca="1">A10625</f>
        <v>0</v>
      </c>
    </row>
    <row r="10616" spans="1:10">
      <c r="A10616" t="s">
        <v>4</v>
      </c>
      <c r="B10616" s="4" t="s">
        <v>5</v>
      </c>
      <c r="C10616" s="4" t="s">
        <v>13</v>
      </c>
      <c r="D10616" s="4" t="s">
        <v>10</v>
      </c>
      <c r="E10616" s="4" t="s">
        <v>6</v>
      </c>
    </row>
    <row r="10617" spans="1:10">
      <c r="A10617" t="n">
        <v>90209</v>
      </c>
      <c r="B10617" s="36" t="n">
        <v>51</v>
      </c>
      <c r="C10617" s="7" t="n">
        <v>4</v>
      </c>
      <c r="D10617" s="7" t="n">
        <v>8</v>
      </c>
      <c r="E10617" s="7" t="s">
        <v>442</v>
      </c>
    </row>
    <row r="10618" spans="1:10">
      <c r="A10618" t="s">
        <v>4</v>
      </c>
      <c r="B10618" s="4" t="s">
        <v>5</v>
      </c>
      <c r="C10618" s="4" t="s">
        <v>10</v>
      </c>
    </row>
    <row r="10619" spans="1:10">
      <c r="A10619" t="n">
        <v>90222</v>
      </c>
      <c r="B10619" s="30" t="n">
        <v>16</v>
      </c>
      <c r="C10619" s="7" t="n">
        <v>0</v>
      </c>
    </row>
    <row r="10620" spans="1:10">
      <c r="A10620" t="s">
        <v>4</v>
      </c>
      <c r="B10620" s="4" t="s">
        <v>5</v>
      </c>
      <c r="C10620" s="4" t="s">
        <v>10</v>
      </c>
      <c r="D10620" s="4" t="s">
        <v>37</v>
      </c>
      <c r="E10620" s="4" t="s">
        <v>13</v>
      </c>
      <c r="F10620" s="4" t="s">
        <v>13</v>
      </c>
    </row>
    <row r="10621" spans="1:10">
      <c r="A10621" t="n">
        <v>90225</v>
      </c>
      <c r="B10621" s="37" t="n">
        <v>26</v>
      </c>
      <c r="C10621" s="7" t="n">
        <v>8</v>
      </c>
      <c r="D10621" s="7" t="s">
        <v>751</v>
      </c>
      <c r="E10621" s="7" t="n">
        <v>2</v>
      </c>
      <c r="F10621" s="7" t="n">
        <v>0</v>
      </c>
    </row>
    <row r="10622" spans="1:10">
      <c r="A10622" t="s">
        <v>4</v>
      </c>
      <c r="B10622" s="4" t="s">
        <v>5</v>
      </c>
    </row>
    <row r="10623" spans="1:10">
      <c r="A10623" t="n">
        <v>90269</v>
      </c>
      <c r="B10623" s="28" t="n">
        <v>28</v>
      </c>
    </row>
    <row r="10624" spans="1:10">
      <c r="A10624" t="s">
        <v>4</v>
      </c>
      <c r="B10624" s="4" t="s">
        <v>5</v>
      </c>
      <c r="C10624" s="4" t="s">
        <v>10</v>
      </c>
      <c r="D10624" s="4" t="s">
        <v>10</v>
      </c>
      <c r="E10624" s="4" t="s">
        <v>10</v>
      </c>
    </row>
    <row r="10625" spans="1:10">
      <c r="A10625" t="n">
        <v>90270</v>
      </c>
      <c r="B10625" s="58" t="n">
        <v>61</v>
      </c>
      <c r="C10625" s="7" t="n">
        <v>0</v>
      </c>
      <c r="D10625" s="7" t="n">
        <v>65533</v>
      </c>
      <c r="E10625" s="7" t="n">
        <v>1000</v>
      </c>
    </row>
    <row r="10626" spans="1:10">
      <c r="A10626" t="s">
        <v>4</v>
      </c>
      <c r="B10626" s="4" t="s">
        <v>5</v>
      </c>
      <c r="C10626" s="4" t="s">
        <v>13</v>
      </c>
      <c r="D10626" s="17" t="s">
        <v>24</v>
      </c>
      <c r="E10626" s="4" t="s">
        <v>5</v>
      </c>
      <c r="F10626" s="4" t="s">
        <v>13</v>
      </c>
      <c r="G10626" s="4" t="s">
        <v>10</v>
      </c>
      <c r="H10626" s="17" t="s">
        <v>25</v>
      </c>
      <c r="I10626" s="4" t="s">
        <v>13</v>
      </c>
      <c r="J10626" s="4" t="s">
        <v>26</v>
      </c>
    </row>
    <row r="10627" spans="1:10">
      <c r="A10627" t="n">
        <v>90277</v>
      </c>
      <c r="B10627" s="16" t="n">
        <v>5</v>
      </c>
      <c r="C10627" s="7" t="n">
        <v>28</v>
      </c>
      <c r="D10627" s="17" t="s">
        <v>3</v>
      </c>
      <c r="E10627" s="40" t="n">
        <v>64</v>
      </c>
      <c r="F10627" s="7" t="n">
        <v>5</v>
      </c>
      <c r="G10627" s="7" t="n">
        <v>2</v>
      </c>
      <c r="H10627" s="17" t="s">
        <v>3</v>
      </c>
      <c r="I10627" s="7" t="n">
        <v>1</v>
      </c>
      <c r="J10627" s="19" t="n">
        <f t="normal" ca="1">A10633</f>
        <v>0</v>
      </c>
    </row>
    <row r="10628" spans="1:10">
      <c r="A10628" t="s">
        <v>4</v>
      </c>
      <c r="B10628" s="4" t="s">
        <v>5</v>
      </c>
      <c r="C10628" s="4" t="s">
        <v>10</v>
      </c>
      <c r="D10628" s="4" t="s">
        <v>10</v>
      </c>
      <c r="E10628" s="4" t="s">
        <v>10</v>
      </c>
    </row>
    <row r="10629" spans="1:10">
      <c r="A10629" t="n">
        <v>90288</v>
      </c>
      <c r="B10629" s="58" t="n">
        <v>61</v>
      </c>
      <c r="C10629" s="7" t="n">
        <v>2</v>
      </c>
      <c r="D10629" s="7" t="n">
        <v>65533</v>
      </c>
      <c r="E10629" s="7" t="n">
        <v>1000</v>
      </c>
    </row>
    <row r="10630" spans="1:10">
      <c r="A10630" t="s">
        <v>4</v>
      </c>
      <c r="B10630" s="4" t="s">
        <v>5</v>
      </c>
      <c r="C10630" s="4" t="s">
        <v>26</v>
      </c>
    </row>
    <row r="10631" spans="1:10">
      <c r="A10631" t="n">
        <v>90295</v>
      </c>
      <c r="B10631" s="23" t="n">
        <v>3</v>
      </c>
      <c r="C10631" s="19" t="n">
        <f t="normal" ca="1">A10637</f>
        <v>0</v>
      </c>
    </row>
    <row r="10632" spans="1:10">
      <c r="A10632" t="s">
        <v>4</v>
      </c>
      <c r="B10632" s="4" t="s">
        <v>5</v>
      </c>
      <c r="C10632" s="4" t="s">
        <v>13</v>
      </c>
      <c r="D10632" s="17" t="s">
        <v>24</v>
      </c>
      <c r="E10632" s="4" t="s">
        <v>5</v>
      </c>
      <c r="F10632" s="4" t="s">
        <v>13</v>
      </c>
      <c r="G10632" s="4" t="s">
        <v>10</v>
      </c>
      <c r="H10632" s="17" t="s">
        <v>25</v>
      </c>
      <c r="I10632" s="4" t="s">
        <v>13</v>
      </c>
      <c r="J10632" s="4" t="s">
        <v>26</v>
      </c>
    </row>
    <row r="10633" spans="1:10">
      <c r="A10633" t="n">
        <v>90300</v>
      </c>
      <c r="B10633" s="16" t="n">
        <v>5</v>
      </c>
      <c r="C10633" s="7" t="n">
        <v>28</v>
      </c>
      <c r="D10633" s="17" t="s">
        <v>3</v>
      </c>
      <c r="E10633" s="40" t="n">
        <v>64</v>
      </c>
      <c r="F10633" s="7" t="n">
        <v>5</v>
      </c>
      <c r="G10633" s="7" t="n">
        <v>7</v>
      </c>
      <c r="H10633" s="17" t="s">
        <v>3</v>
      </c>
      <c r="I10633" s="7" t="n">
        <v>1</v>
      </c>
      <c r="J10633" s="19" t="n">
        <f t="normal" ca="1">A10637</f>
        <v>0</v>
      </c>
    </row>
    <row r="10634" spans="1:10">
      <c r="A10634" t="s">
        <v>4</v>
      </c>
      <c r="B10634" s="4" t="s">
        <v>5</v>
      </c>
      <c r="C10634" s="4" t="s">
        <v>10</v>
      </c>
      <c r="D10634" s="4" t="s">
        <v>10</v>
      </c>
      <c r="E10634" s="4" t="s">
        <v>10</v>
      </c>
    </row>
    <row r="10635" spans="1:10">
      <c r="A10635" t="n">
        <v>90311</v>
      </c>
      <c r="B10635" s="58" t="n">
        <v>61</v>
      </c>
      <c r="C10635" s="7" t="n">
        <v>7</v>
      </c>
      <c r="D10635" s="7" t="n">
        <v>65533</v>
      </c>
      <c r="E10635" s="7" t="n">
        <v>1000</v>
      </c>
    </row>
    <row r="10636" spans="1:10">
      <c r="A10636" t="s">
        <v>4</v>
      </c>
      <c r="B10636" s="4" t="s">
        <v>5</v>
      </c>
      <c r="C10636" s="4" t="s">
        <v>10</v>
      </c>
      <c r="D10636" s="4" t="s">
        <v>22</v>
      </c>
      <c r="E10636" s="4" t="s">
        <v>22</v>
      </c>
      <c r="F10636" s="4" t="s">
        <v>13</v>
      </c>
    </row>
    <row r="10637" spans="1:10">
      <c r="A10637" t="n">
        <v>90318</v>
      </c>
      <c r="B10637" s="70" t="n">
        <v>52</v>
      </c>
      <c r="C10637" s="7" t="n">
        <v>0</v>
      </c>
      <c r="D10637" s="7" t="n">
        <v>0</v>
      </c>
      <c r="E10637" s="7" t="n">
        <v>10</v>
      </c>
      <c r="F10637" s="7" t="n">
        <v>0</v>
      </c>
    </row>
    <row r="10638" spans="1:10">
      <c r="A10638" t="s">
        <v>4</v>
      </c>
      <c r="B10638" s="4" t="s">
        <v>5</v>
      </c>
      <c r="C10638" s="4" t="s">
        <v>10</v>
      </c>
    </row>
    <row r="10639" spans="1:10">
      <c r="A10639" t="n">
        <v>90330</v>
      </c>
      <c r="B10639" s="71" t="n">
        <v>54</v>
      </c>
      <c r="C10639" s="7" t="n">
        <v>0</v>
      </c>
    </row>
    <row r="10640" spans="1:10">
      <c r="A10640" t="s">
        <v>4</v>
      </c>
      <c r="B10640" s="4" t="s">
        <v>5</v>
      </c>
      <c r="C10640" s="4" t="s">
        <v>13</v>
      </c>
      <c r="D10640" s="17" t="s">
        <v>24</v>
      </c>
      <c r="E10640" s="4" t="s">
        <v>5</v>
      </c>
      <c r="F10640" s="4" t="s">
        <v>13</v>
      </c>
      <c r="G10640" s="4" t="s">
        <v>10</v>
      </c>
      <c r="H10640" s="17" t="s">
        <v>25</v>
      </c>
      <c r="I10640" s="4" t="s">
        <v>13</v>
      </c>
      <c r="J10640" s="4" t="s">
        <v>13</v>
      </c>
      <c r="K10640" s="4" t="s">
        <v>26</v>
      </c>
    </row>
    <row r="10641" spans="1:11">
      <c r="A10641" t="n">
        <v>90333</v>
      </c>
      <c r="B10641" s="16" t="n">
        <v>5</v>
      </c>
      <c r="C10641" s="7" t="n">
        <v>28</v>
      </c>
      <c r="D10641" s="17" t="s">
        <v>3</v>
      </c>
      <c r="E10641" s="40" t="n">
        <v>64</v>
      </c>
      <c r="F10641" s="7" t="n">
        <v>5</v>
      </c>
      <c r="G10641" s="7" t="n">
        <v>14</v>
      </c>
      <c r="H10641" s="17" t="s">
        <v>3</v>
      </c>
      <c r="I10641" s="7" t="n">
        <v>8</v>
      </c>
      <c r="J10641" s="7" t="n">
        <v>1</v>
      </c>
      <c r="K10641" s="19" t="n">
        <f t="normal" ca="1">A10689</f>
        <v>0</v>
      </c>
    </row>
    <row r="10642" spans="1:11">
      <c r="A10642" t="s">
        <v>4</v>
      </c>
      <c r="B10642" s="4" t="s">
        <v>5</v>
      </c>
      <c r="C10642" s="4" t="s">
        <v>13</v>
      </c>
      <c r="D10642" s="4" t="s">
        <v>10</v>
      </c>
      <c r="E10642" s="4" t="s">
        <v>6</v>
      </c>
    </row>
    <row r="10643" spans="1:11">
      <c r="A10643" t="n">
        <v>90345</v>
      </c>
      <c r="B10643" s="36" t="n">
        <v>51</v>
      </c>
      <c r="C10643" s="7" t="n">
        <v>4</v>
      </c>
      <c r="D10643" s="7" t="n">
        <v>14</v>
      </c>
      <c r="E10643" s="7" t="s">
        <v>61</v>
      </c>
    </row>
    <row r="10644" spans="1:11">
      <c r="A10644" t="s">
        <v>4</v>
      </c>
      <c r="B10644" s="4" t="s">
        <v>5</v>
      </c>
      <c r="C10644" s="4" t="s">
        <v>10</v>
      </c>
    </row>
    <row r="10645" spans="1:11">
      <c r="A10645" t="n">
        <v>90358</v>
      </c>
      <c r="B10645" s="30" t="n">
        <v>16</v>
      </c>
      <c r="C10645" s="7" t="n">
        <v>0</v>
      </c>
    </row>
    <row r="10646" spans="1:11">
      <c r="A10646" t="s">
        <v>4</v>
      </c>
      <c r="B10646" s="4" t="s">
        <v>5</v>
      </c>
      <c r="C10646" s="4" t="s">
        <v>10</v>
      </c>
      <c r="D10646" s="4" t="s">
        <v>37</v>
      </c>
      <c r="E10646" s="4" t="s">
        <v>13</v>
      </c>
      <c r="F10646" s="4" t="s">
        <v>13</v>
      </c>
      <c r="G10646" s="4" t="s">
        <v>37</v>
      </c>
      <c r="H10646" s="4" t="s">
        <v>13</v>
      </c>
      <c r="I10646" s="4" t="s">
        <v>13</v>
      </c>
    </row>
    <row r="10647" spans="1:11">
      <c r="A10647" t="n">
        <v>90361</v>
      </c>
      <c r="B10647" s="37" t="n">
        <v>26</v>
      </c>
      <c r="C10647" s="7" t="n">
        <v>14</v>
      </c>
      <c r="D10647" s="7" t="s">
        <v>752</v>
      </c>
      <c r="E10647" s="7" t="n">
        <v>2</v>
      </c>
      <c r="F10647" s="7" t="n">
        <v>3</v>
      </c>
      <c r="G10647" s="7" t="s">
        <v>753</v>
      </c>
      <c r="H10647" s="7" t="n">
        <v>2</v>
      </c>
      <c r="I10647" s="7" t="n">
        <v>0</v>
      </c>
    </row>
    <row r="10648" spans="1:11">
      <c r="A10648" t="s">
        <v>4</v>
      </c>
      <c r="B10648" s="4" t="s">
        <v>5</v>
      </c>
    </row>
    <row r="10649" spans="1:11">
      <c r="A10649" t="n">
        <v>90497</v>
      </c>
      <c r="B10649" s="28" t="n">
        <v>28</v>
      </c>
    </row>
    <row r="10650" spans="1:11">
      <c r="A10650" t="s">
        <v>4</v>
      </c>
      <c r="B10650" s="4" t="s">
        <v>5</v>
      </c>
      <c r="C10650" s="4" t="s">
        <v>10</v>
      </c>
      <c r="D10650" s="4" t="s">
        <v>13</v>
      </c>
    </row>
    <row r="10651" spans="1:11">
      <c r="A10651" t="n">
        <v>90498</v>
      </c>
      <c r="B10651" s="39" t="n">
        <v>89</v>
      </c>
      <c r="C10651" s="7" t="n">
        <v>65533</v>
      </c>
      <c r="D10651" s="7" t="n">
        <v>1</v>
      </c>
    </row>
    <row r="10652" spans="1:11">
      <c r="A10652" t="s">
        <v>4</v>
      </c>
      <c r="B10652" s="4" t="s">
        <v>5</v>
      </c>
      <c r="C10652" s="4" t="s">
        <v>13</v>
      </c>
      <c r="D10652" s="17" t="s">
        <v>24</v>
      </c>
      <c r="E10652" s="4" t="s">
        <v>5</v>
      </c>
      <c r="F10652" s="4" t="s">
        <v>13</v>
      </c>
      <c r="G10652" s="4" t="s">
        <v>10</v>
      </c>
      <c r="H10652" s="17" t="s">
        <v>25</v>
      </c>
      <c r="I10652" s="4" t="s">
        <v>13</v>
      </c>
      <c r="J10652" s="4" t="s">
        <v>26</v>
      </c>
    </row>
    <row r="10653" spans="1:11">
      <c r="A10653" t="n">
        <v>90502</v>
      </c>
      <c r="B10653" s="16" t="n">
        <v>5</v>
      </c>
      <c r="C10653" s="7" t="n">
        <v>28</v>
      </c>
      <c r="D10653" s="17" t="s">
        <v>3</v>
      </c>
      <c r="E10653" s="40" t="n">
        <v>64</v>
      </c>
      <c r="F10653" s="7" t="n">
        <v>5</v>
      </c>
      <c r="G10653" s="7" t="n">
        <v>1</v>
      </c>
      <c r="H10653" s="17" t="s">
        <v>3</v>
      </c>
      <c r="I10653" s="7" t="n">
        <v>1</v>
      </c>
      <c r="J10653" s="19" t="n">
        <f t="normal" ca="1">A10673</f>
        <v>0</v>
      </c>
    </row>
    <row r="10654" spans="1:11">
      <c r="A10654" t="s">
        <v>4</v>
      </c>
      <c r="B10654" s="4" t="s">
        <v>5</v>
      </c>
      <c r="C10654" s="4" t="s">
        <v>13</v>
      </c>
      <c r="D10654" s="4" t="s">
        <v>10</v>
      </c>
      <c r="E10654" s="4" t="s">
        <v>6</v>
      </c>
    </row>
    <row r="10655" spans="1:11">
      <c r="A10655" t="n">
        <v>90513</v>
      </c>
      <c r="B10655" s="36" t="n">
        <v>51</v>
      </c>
      <c r="C10655" s="7" t="n">
        <v>4</v>
      </c>
      <c r="D10655" s="7" t="n">
        <v>14</v>
      </c>
      <c r="E10655" s="7" t="s">
        <v>754</v>
      </c>
    </row>
    <row r="10656" spans="1:11">
      <c r="A10656" t="s">
        <v>4</v>
      </c>
      <c r="B10656" s="4" t="s">
        <v>5</v>
      </c>
      <c r="C10656" s="4" t="s">
        <v>10</v>
      </c>
    </row>
    <row r="10657" spans="1:11">
      <c r="A10657" t="n">
        <v>90526</v>
      </c>
      <c r="B10657" s="30" t="n">
        <v>16</v>
      </c>
      <c r="C10657" s="7" t="n">
        <v>0</v>
      </c>
    </row>
    <row r="10658" spans="1:11">
      <c r="A10658" t="s">
        <v>4</v>
      </c>
      <c r="B10658" s="4" t="s">
        <v>5</v>
      </c>
      <c r="C10658" s="4" t="s">
        <v>10</v>
      </c>
      <c r="D10658" s="4" t="s">
        <v>37</v>
      </c>
      <c r="E10658" s="4" t="s">
        <v>13</v>
      </c>
      <c r="F10658" s="4" t="s">
        <v>13</v>
      </c>
      <c r="G10658" s="4" t="s">
        <v>37</v>
      </c>
      <c r="H10658" s="4" t="s">
        <v>13</v>
      </c>
      <c r="I10658" s="4" t="s">
        <v>13</v>
      </c>
    </row>
    <row r="10659" spans="1:11">
      <c r="A10659" t="n">
        <v>90529</v>
      </c>
      <c r="B10659" s="37" t="n">
        <v>26</v>
      </c>
      <c r="C10659" s="7" t="n">
        <v>14</v>
      </c>
      <c r="D10659" s="7" t="s">
        <v>755</v>
      </c>
      <c r="E10659" s="7" t="n">
        <v>2</v>
      </c>
      <c r="F10659" s="7" t="n">
        <v>3</v>
      </c>
      <c r="G10659" s="7" t="s">
        <v>756</v>
      </c>
      <c r="H10659" s="7" t="n">
        <v>2</v>
      </c>
      <c r="I10659" s="7" t="n">
        <v>0</v>
      </c>
    </row>
    <row r="10660" spans="1:11">
      <c r="A10660" t="s">
        <v>4</v>
      </c>
      <c r="B10660" s="4" t="s">
        <v>5</v>
      </c>
    </row>
    <row r="10661" spans="1:11">
      <c r="A10661" t="n">
        <v>90727</v>
      </c>
      <c r="B10661" s="28" t="n">
        <v>28</v>
      </c>
    </row>
    <row r="10662" spans="1:11">
      <c r="A10662" t="s">
        <v>4</v>
      </c>
      <c r="B10662" s="4" t="s">
        <v>5</v>
      </c>
      <c r="C10662" s="4" t="s">
        <v>13</v>
      </c>
      <c r="D10662" s="4" t="s">
        <v>10</v>
      </c>
      <c r="E10662" s="4" t="s">
        <v>6</v>
      </c>
    </row>
    <row r="10663" spans="1:11">
      <c r="A10663" t="n">
        <v>90728</v>
      </c>
      <c r="B10663" s="36" t="n">
        <v>51</v>
      </c>
      <c r="C10663" s="7" t="n">
        <v>4</v>
      </c>
      <c r="D10663" s="7" t="n">
        <v>1</v>
      </c>
      <c r="E10663" s="7" t="s">
        <v>469</v>
      </c>
    </row>
    <row r="10664" spans="1:11">
      <c r="A10664" t="s">
        <v>4</v>
      </c>
      <c r="B10664" s="4" t="s">
        <v>5</v>
      </c>
      <c r="C10664" s="4" t="s">
        <v>10</v>
      </c>
    </row>
    <row r="10665" spans="1:11">
      <c r="A10665" t="n">
        <v>90742</v>
      </c>
      <c r="B10665" s="30" t="n">
        <v>16</v>
      </c>
      <c r="C10665" s="7" t="n">
        <v>0</v>
      </c>
    </row>
    <row r="10666" spans="1:11">
      <c r="A10666" t="s">
        <v>4</v>
      </c>
      <c r="B10666" s="4" t="s">
        <v>5</v>
      </c>
      <c r="C10666" s="4" t="s">
        <v>10</v>
      </c>
      <c r="D10666" s="4" t="s">
        <v>37</v>
      </c>
      <c r="E10666" s="4" t="s">
        <v>13</v>
      </c>
      <c r="F10666" s="4" t="s">
        <v>13</v>
      </c>
    </row>
    <row r="10667" spans="1:11">
      <c r="A10667" t="n">
        <v>90745</v>
      </c>
      <c r="B10667" s="37" t="n">
        <v>26</v>
      </c>
      <c r="C10667" s="7" t="n">
        <v>1</v>
      </c>
      <c r="D10667" s="7" t="s">
        <v>757</v>
      </c>
      <c r="E10667" s="7" t="n">
        <v>2</v>
      </c>
      <c r="F10667" s="7" t="n">
        <v>0</v>
      </c>
    </row>
    <row r="10668" spans="1:11">
      <c r="A10668" t="s">
        <v>4</v>
      </c>
      <c r="B10668" s="4" t="s">
        <v>5</v>
      </c>
    </row>
    <row r="10669" spans="1:11">
      <c r="A10669" t="n">
        <v>90802</v>
      </c>
      <c r="B10669" s="28" t="n">
        <v>28</v>
      </c>
    </row>
    <row r="10670" spans="1:11">
      <c r="A10670" t="s">
        <v>4</v>
      </c>
      <c r="B10670" s="4" t="s">
        <v>5</v>
      </c>
      <c r="C10670" s="4" t="s">
        <v>26</v>
      </c>
    </row>
    <row r="10671" spans="1:11">
      <c r="A10671" t="n">
        <v>90803</v>
      </c>
      <c r="B10671" s="23" t="n">
        <v>3</v>
      </c>
      <c r="C10671" s="19" t="n">
        <f t="normal" ca="1">A10689</f>
        <v>0</v>
      </c>
    </row>
    <row r="10672" spans="1:11">
      <c r="A10672" t="s">
        <v>4</v>
      </c>
      <c r="B10672" s="4" t="s">
        <v>5</v>
      </c>
      <c r="C10672" s="4" t="s">
        <v>13</v>
      </c>
      <c r="D10672" s="4" t="s">
        <v>10</v>
      </c>
      <c r="E10672" s="4" t="s">
        <v>6</v>
      </c>
    </row>
    <row r="10673" spans="1:9">
      <c r="A10673" t="n">
        <v>90808</v>
      </c>
      <c r="B10673" s="36" t="n">
        <v>51</v>
      </c>
      <c r="C10673" s="7" t="n">
        <v>4</v>
      </c>
      <c r="D10673" s="7" t="n">
        <v>14</v>
      </c>
      <c r="E10673" s="7" t="s">
        <v>754</v>
      </c>
    </row>
    <row r="10674" spans="1:9">
      <c r="A10674" t="s">
        <v>4</v>
      </c>
      <c r="B10674" s="4" t="s">
        <v>5</v>
      </c>
      <c r="C10674" s="4" t="s">
        <v>10</v>
      </c>
    </row>
    <row r="10675" spans="1:9">
      <c r="A10675" t="n">
        <v>90821</v>
      </c>
      <c r="B10675" s="30" t="n">
        <v>16</v>
      </c>
      <c r="C10675" s="7" t="n">
        <v>0</v>
      </c>
    </row>
    <row r="10676" spans="1:9">
      <c r="A10676" t="s">
        <v>4</v>
      </c>
      <c r="B10676" s="4" t="s">
        <v>5</v>
      </c>
      <c r="C10676" s="4" t="s">
        <v>10</v>
      </c>
      <c r="D10676" s="4" t="s">
        <v>37</v>
      </c>
      <c r="E10676" s="4" t="s">
        <v>13</v>
      </c>
      <c r="F10676" s="4" t="s">
        <v>13</v>
      </c>
    </row>
    <row r="10677" spans="1:9">
      <c r="A10677" t="n">
        <v>90824</v>
      </c>
      <c r="B10677" s="37" t="n">
        <v>26</v>
      </c>
      <c r="C10677" s="7" t="n">
        <v>14</v>
      </c>
      <c r="D10677" s="7" t="s">
        <v>758</v>
      </c>
      <c r="E10677" s="7" t="n">
        <v>2</v>
      </c>
      <c r="F10677" s="7" t="n">
        <v>0</v>
      </c>
    </row>
    <row r="10678" spans="1:9">
      <c r="A10678" t="s">
        <v>4</v>
      </c>
      <c r="B10678" s="4" t="s">
        <v>5</v>
      </c>
    </row>
    <row r="10679" spans="1:9">
      <c r="A10679" t="n">
        <v>90886</v>
      </c>
      <c r="B10679" s="28" t="n">
        <v>28</v>
      </c>
    </row>
    <row r="10680" spans="1:9">
      <c r="A10680" t="s">
        <v>4</v>
      </c>
      <c r="B10680" s="4" t="s">
        <v>5</v>
      </c>
      <c r="C10680" s="4" t="s">
        <v>13</v>
      </c>
      <c r="D10680" s="4" t="s">
        <v>10</v>
      </c>
      <c r="E10680" s="4" t="s">
        <v>6</v>
      </c>
    </row>
    <row r="10681" spans="1:9">
      <c r="A10681" t="n">
        <v>90887</v>
      </c>
      <c r="B10681" s="36" t="n">
        <v>51</v>
      </c>
      <c r="C10681" s="7" t="n">
        <v>4</v>
      </c>
      <c r="D10681" s="7" t="n">
        <v>1</v>
      </c>
      <c r="E10681" s="7" t="s">
        <v>144</v>
      </c>
    </row>
    <row r="10682" spans="1:9">
      <c r="A10682" t="s">
        <v>4</v>
      </c>
      <c r="B10682" s="4" t="s">
        <v>5</v>
      </c>
      <c r="C10682" s="4" t="s">
        <v>10</v>
      </c>
    </row>
    <row r="10683" spans="1:9">
      <c r="A10683" t="n">
        <v>90901</v>
      </c>
      <c r="B10683" s="30" t="n">
        <v>16</v>
      </c>
      <c r="C10683" s="7" t="n">
        <v>0</v>
      </c>
    </row>
    <row r="10684" spans="1:9">
      <c r="A10684" t="s">
        <v>4</v>
      </c>
      <c r="B10684" s="4" t="s">
        <v>5</v>
      </c>
      <c r="C10684" s="4" t="s">
        <v>10</v>
      </c>
      <c r="D10684" s="4" t="s">
        <v>37</v>
      </c>
      <c r="E10684" s="4" t="s">
        <v>13</v>
      </c>
      <c r="F10684" s="4" t="s">
        <v>13</v>
      </c>
    </row>
    <row r="10685" spans="1:9">
      <c r="A10685" t="n">
        <v>90904</v>
      </c>
      <c r="B10685" s="37" t="n">
        <v>26</v>
      </c>
      <c r="C10685" s="7" t="n">
        <v>1</v>
      </c>
      <c r="D10685" s="7" t="s">
        <v>759</v>
      </c>
      <c r="E10685" s="7" t="n">
        <v>2</v>
      </c>
      <c r="F10685" s="7" t="n">
        <v>0</v>
      </c>
    </row>
    <row r="10686" spans="1:9">
      <c r="A10686" t="s">
        <v>4</v>
      </c>
      <c r="B10686" s="4" t="s">
        <v>5</v>
      </c>
    </row>
    <row r="10687" spans="1:9">
      <c r="A10687" t="n">
        <v>90973</v>
      </c>
      <c r="B10687" s="28" t="n">
        <v>28</v>
      </c>
    </row>
    <row r="10688" spans="1:9">
      <c r="A10688" t="s">
        <v>4</v>
      </c>
      <c r="B10688" s="4" t="s">
        <v>5</v>
      </c>
      <c r="C10688" s="4" t="s">
        <v>13</v>
      </c>
      <c r="D10688" s="17" t="s">
        <v>24</v>
      </c>
      <c r="E10688" s="4" t="s">
        <v>5</v>
      </c>
      <c r="F10688" s="4" t="s">
        <v>13</v>
      </c>
      <c r="G10688" s="4" t="s">
        <v>10</v>
      </c>
      <c r="H10688" s="17" t="s">
        <v>25</v>
      </c>
      <c r="I10688" s="4" t="s">
        <v>13</v>
      </c>
      <c r="J10688" s="4" t="s">
        <v>13</v>
      </c>
      <c r="K10688" s="4" t="s">
        <v>26</v>
      </c>
    </row>
    <row r="10689" spans="1:11">
      <c r="A10689" t="n">
        <v>90974</v>
      </c>
      <c r="B10689" s="16" t="n">
        <v>5</v>
      </c>
      <c r="C10689" s="7" t="n">
        <v>28</v>
      </c>
      <c r="D10689" s="17" t="s">
        <v>3</v>
      </c>
      <c r="E10689" s="40" t="n">
        <v>64</v>
      </c>
      <c r="F10689" s="7" t="n">
        <v>5</v>
      </c>
      <c r="G10689" s="7" t="n">
        <v>16</v>
      </c>
      <c r="H10689" s="17" t="s">
        <v>3</v>
      </c>
      <c r="I10689" s="7" t="n">
        <v>8</v>
      </c>
      <c r="J10689" s="7" t="n">
        <v>1</v>
      </c>
      <c r="K10689" s="19" t="n">
        <f t="normal" ca="1">A10709</f>
        <v>0</v>
      </c>
    </row>
    <row r="10690" spans="1:11">
      <c r="A10690" t="s">
        <v>4</v>
      </c>
      <c r="B10690" s="4" t="s">
        <v>5</v>
      </c>
      <c r="C10690" s="4" t="s">
        <v>13</v>
      </c>
      <c r="D10690" s="4" t="s">
        <v>10</v>
      </c>
      <c r="E10690" s="4" t="s">
        <v>6</v>
      </c>
    </row>
    <row r="10691" spans="1:11">
      <c r="A10691" t="n">
        <v>90986</v>
      </c>
      <c r="B10691" s="36" t="n">
        <v>51</v>
      </c>
      <c r="C10691" s="7" t="n">
        <v>4</v>
      </c>
      <c r="D10691" s="7" t="n">
        <v>16</v>
      </c>
      <c r="E10691" s="7" t="s">
        <v>61</v>
      </c>
    </row>
    <row r="10692" spans="1:11">
      <c r="A10692" t="s">
        <v>4</v>
      </c>
      <c r="B10692" s="4" t="s">
        <v>5</v>
      </c>
      <c r="C10692" s="4" t="s">
        <v>10</v>
      </c>
    </row>
    <row r="10693" spans="1:11">
      <c r="A10693" t="n">
        <v>90999</v>
      </c>
      <c r="B10693" s="30" t="n">
        <v>16</v>
      </c>
      <c r="C10693" s="7" t="n">
        <v>0</v>
      </c>
    </row>
    <row r="10694" spans="1:11">
      <c r="A10694" t="s">
        <v>4</v>
      </c>
      <c r="B10694" s="4" t="s">
        <v>5</v>
      </c>
      <c r="C10694" s="4" t="s">
        <v>10</v>
      </c>
      <c r="D10694" s="4" t="s">
        <v>37</v>
      </c>
      <c r="E10694" s="4" t="s">
        <v>13</v>
      </c>
      <c r="F10694" s="4" t="s">
        <v>13</v>
      </c>
      <c r="G10694" s="4" t="s">
        <v>37</v>
      </c>
      <c r="H10694" s="4" t="s">
        <v>13</v>
      </c>
      <c r="I10694" s="4" t="s">
        <v>13</v>
      </c>
      <c r="J10694" s="4" t="s">
        <v>37</v>
      </c>
      <c r="K10694" s="4" t="s">
        <v>13</v>
      </c>
      <c r="L10694" s="4" t="s">
        <v>13</v>
      </c>
    </row>
    <row r="10695" spans="1:11">
      <c r="A10695" t="n">
        <v>91002</v>
      </c>
      <c r="B10695" s="37" t="n">
        <v>26</v>
      </c>
      <c r="C10695" s="7" t="n">
        <v>16</v>
      </c>
      <c r="D10695" s="7" t="s">
        <v>760</v>
      </c>
      <c r="E10695" s="7" t="n">
        <v>2</v>
      </c>
      <c r="F10695" s="7" t="n">
        <v>3</v>
      </c>
      <c r="G10695" s="7" t="s">
        <v>761</v>
      </c>
      <c r="H10695" s="7" t="n">
        <v>2</v>
      </c>
      <c r="I10695" s="7" t="n">
        <v>3</v>
      </c>
      <c r="J10695" s="7" t="s">
        <v>762</v>
      </c>
      <c r="K10695" s="7" t="n">
        <v>2</v>
      </c>
      <c r="L10695" s="7" t="n">
        <v>0</v>
      </c>
    </row>
    <row r="10696" spans="1:11">
      <c r="A10696" t="s">
        <v>4</v>
      </c>
      <c r="B10696" s="4" t="s">
        <v>5</v>
      </c>
    </row>
    <row r="10697" spans="1:11">
      <c r="A10697" t="n">
        <v>91259</v>
      </c>
      <c r="B10697" s="28" t="n">
        <v>28</v>
      </c>
    </row>
    <row r="10698" spans="1:11">
      <c r="A10698" t="s">
        <v>4</v>
      </c>
      <c r="B10698" s="4" t="s">
        <v>5</v>
      </c>
      <c r="C10698" s="4" t="s">
        <v>10</v>
      </c>
      <c r="D10698" s="4" t="s">
        <v>13</v>
      </c>
      <c r="E10698" s="4" t="s">
        <v>13</v>
      </c>
      <c r="F10698" s="4" t="s">
        <v>6</v>
      </c>
    </row>
    <row r="10699" spans="1:11">
      <c r="A10699" t="n">
        <v>91260</v>
      </c>
      <c r="B10699" s="53" t="n">
        <v>20</v>
      </c>
      <c r="C10699" s="7" t="n">
        <v>0</v>
      </c>
      <c r="D10699" s="7" t="n">
        <v>2</v>
      </c>
      <c r="E10699" s="7" t="n">
        <v>10</v>
      </c>
      <c r="F10699" s="7" t="s">
        <v>200</v>
      </c>
    </row>
    <row r="10700" spans="1:11">
      <c r="A10700" t="s">
        <v>4</v>
      </c>
      <c r="B10700" s="4" t="s">
        <v>5</v>
      </c>
      <c r="C10700" s="4" t="s">
        <v>13</v>
      </c>
      <c r="D10700" s="4" t="s">
        <v>10</v>
      </c>
      <c r="E10700" s="4" t="s">
        <v>6</v>
      </c>
    </row>
    <row r="10701" spans="1:11">
      <c r="A10701" t="n">
        <v>91281</v>
      </c>
      <c r="B10701" s="36" t="n">
        <v>51</v>
      </c>
      <c r="C10701" s="7" t="n">
        <v>4</v>
      </c>
      <c r="D10701" s="7" t="n">
        <v>0</v>
      </c>
      <c r="E10701" s="7" t="s">
        <v>76</v>
      </c>
    </row>
    <row r="10702" spans="1:11">
      <c r="A10702" t="s">
        <v>4</v>
      </c>
      <c r="B10702" s="4" t="s">
        <v>5</v>
      </c>
      <c r="C10702" s="4" t="s">
        <v>10</v>
      </c>
    </row>
    <row r="10703" spans="1:11">
      <c r="A10703" t="n">
        <v>91294</v>
      </c>
      <c r="B10703" s="30" t="n">
        <v>16</v>
      </c>
      <c r="C10703" s="7" t="n">
        <v>0</v>
      </c>
    </row>
    <row r="10704" spans="1:11">
      <c r="A10704" t="s">
        <v>4</v>
      </c>
      <c r="B10704" s="4" t="s">
        <v>5</v>
      </c>
      <c r="C10704" s="4" t="s">
        <v>10</v>
      </c>
      <c r="D10704" s="4" t="s">
        <v>37</v>
      </c>
      <c r="E10704" s="4" t="s">
        <v>13</v>
      </c>
      <c r="F10704" s="4" t="s">
        <v>13</v>
      </c>
    </row>
    <row r="10705" spans="1:12">
      <c r="A10705" t="n">
        <v>91297</v>
      </c>
      <c r="B10705" s="37" t="n">
        <v>26</v>
      </c>
      <c r="C10705" s="7" t="n">
        <v>0</v>
      </c>
      <c r="D10705" s="7" t="s">
        <v>763</v>
      </c>
      <c r="E10705" s="7" t="n">
        <v>2</v>
      </c>
      <c r="F10705" s="7" t="n">
        <v>0</v>
      </c>
    </row>
    <row r="10706" spans="1:12">
      <c r="A10706" t="s">
        <v>4</v>
      </c>
      <c r="B10706" s="4" t="s">
        <v>5</v>
      </c>
    </row>
    <row r="10707" spans="1:12">
      <c r="A10707" t="n">
        <v>91340</v>
      </c>
      <c r="B10707" s="28" t="n">
        <v>28</v>
      </c>
    </row>
    <row r="10708" spans="1:12">
      <c r="A10708" t="s">
        <v>4</v>
      </c>
      <c r="B10708" s="4" t="s">
        <v>5</v>
      </c>
      <c r="C10708" s="4" t="s">
        <v>13</v>
      </c>
      <c r="D10708" s="17" t="s">
        <v>24</v>
      </c>
      <c r="E10708" s="4" t="s">
        <v>5</v>
      </c>
      <c r="F10708" s="4" t="s">
        <v>13</v>
      </c>
      <c r="G10708" s="4" t="s">
        <v>10</v>
      </c>
      <c r="H10708" s="17" t="s">
        <v>25</v>
      </c>
      <c r="I10708" s="4" t="s">
        <v>13</v>
      </c>
      <c r="J10708" s="4" t="s">
        <v>13</v>
      </c>
      <c r="K10708" s="4" t="s">
        <v>26</v>
      </c>
    </row>
    <row r="10709" spans="1:12">
      <c r="A10709" t="n">
        <v>91341</v>
      </c>
      <c r="B10709" s="16" t="n">
        <v>5</v>
      </c>
      <c r="C10709" s="7" t="n">
        <v>28</v>
      </c>
      <c r="D10709" s="17" t="s">
        <v>3</v>
      </c>
      <c r="E10709" s="40" t="n">
        <v>64</v>
      </c>
      <c r="F10709" s="7" t="n">
        <v>5</v>
      </c>
      <c r="G10709" s="7" t="n">
        <v>15</v>
      </c>
      <c r="H10709" s="17" t="s">
        <v>3</v>
      </c>
      <c r="I10709" s="7" t="n">
        <v>8</v>
      </c>
      <c r="J10709" s="7" t="n">
        <v>1</v>
      </c>
      <c r="K10709" s="19" t="n">
        <f t="normal" ca="1">A10749</f>
        <v>0</v>
      </c>
    </row>
    <row r="10710" spans="1:12">
      <c r="A10710" t="s">
        <v>4</v>
      </c>
      <c r="B10710" s="4" t="s">
        <v>5</v>
      </c>
      <c r="C10710" s="4" t="s">
        <v>13</v>
      </c>
      <c r="D10710" s="4" t="s">
        <v>10</v>
      </c>
      <c r="E10710" s="4" t="s">
        <v>6</v>
      </c>
    </row>
    <row r="10711" spans="1:12">
      <c r="A10711" t="n">
        <v>91353</v>
      </c>
      <c r="B10711" s="36" t="n">
        <v>51</v>
      </c>
      <c r="C10711" s="7" t="n">
        <v>4</v>
      </c>
      <c r="D10711" s="7" t="n">
        <v>15</v>
      </c>
      <c r="E10711" s="7" t="s">
        <v>76</v>
      </c>
    </row>
    <row r="10712" spans="1:12">
      <c r="A10712" t="s">
        <v>4</v>
      </c>
      <c r="B10712" s="4" t="s">
        <v>5</v>
      </c>
      <c r="C10712" s="4" t="s">
        <v>10</v>
      </c>
    </row>
    <row r="10713" spans="1:12">
      <c r="A10713" t="n">
        <v>91366</v>
      </c>
      <c r="B10713" s="30" t="n">
        <v>16</v>
      </c>
      <c r="C10713" s="7" t="n">
        <v>0</v>
      </c>
    </row>
    <row r="10714" spans="1:12">
      <c r="A10714" t="s">
        <v>4</v>
      </c>
      <c r="B10714" s="4" t="s">
        <v>5</v>
      </c>
      <c r="C10714" s="4" t="s">
        <v>10</v>
      </c>
      <c r="D10714" s="4" t="s">
        <v>37</v>
      </c>
      <c r="E10714" s="4" t="s">
        <v>13</v>
      </c>
      <c r="F10714" s="4" t="s">
        <v>13</v>
      </c>
    </row>
    <row r="10715" spans="1:12">
      <c r="A10715" t="n">
        <v>91369</v>
      </c>
      <c r="B10715" s="37" t="n">
        <v>26</v>
      </c>
      <c r="C10715" s="7" t="n">
        <v>15</v>
      </c>
      <c r="D10715" s="7" t="s">
        <v>764</v>
      </c>
      <c r="E10715" s="7" t="n">
        <v>2</v>
      </c>
      <c r="F10715" s="7" t="n">
        <v>0</v>
      </c>
    </row>
    <row r="10716" spans="1:12">
      <c r="A10716" t="s">
        <v>4</v>
      </c>
      <c r="B10716" s="4" t="s">
        <v>5</v>
      </c>
    </row>
    <row r="10717" spans="1:12">
      <c r="A10717" t="n">
        <v>91411</v>
      </c>
      <c r="B10717" s="28" t="n">
        <v>28</v>
      </c>
    </row>
    <row r="10718" spans="1:12">
      <c r="A10718" t="s">
        <v>4</v>
      </c>
      <c r="B10718" s="4" t="s">
        <v>5</v>
      </c>
      <c r="C10718" s="4" t="s">
        <v>13</v>
      </c>
      <c r="D10718" s="17" t="s">
        <v>24</v>
      </c>
      <c r="E10718" s="4" t="s">
        <v>5</v>
      </c>
      <c r="F10718" s="4" t="s">
        <v>13</v>
      </c>
      <c r="G10718" s="4" t="s">
        <v>10</v>
      </c>
      <c r="H10718" s="17" t="s">
        <v>25</v>
      </c>
      <c r="I10718" s="4" t="s">
        <v>13</v>
      </c>
      <c r="J10718" s="4" t="s">
        <v>26</v>
      </c>
    </row>
    <row r="10719" spans="1:12">
      <c r="A10719" t="n">
        <v>91412</v>
      </c>
      <c r="B10719" s="16" t="n">
        <v>5</v>
      </c>
      <c r="C10719" s="7" t="n">
        <v>28</v>
      </c>
      <c r="D10719" s="17" t="s">
        <v>3</v>
      </c>
      <c r="E10719" s="40" t="n">
        <v>64</v>
      </c>
      <c r="F10719" s="7" t="n">
        <v>5</v>
      </c>
      <c r="G10719" s="7" t="n">
        <v>9</v>
      </c>
      <c r="H10719" s="17" t="s">
        <v>3</v>
      </c>
      <c r="I10719" s="7" t="n">
        <v>1</v>
      </c>
      <c r="J10719" s="19" t="n">
        <f t="normal" ca="1">A10741</f>
        <v>0</v>
      </c>
    </row>
    <row r="10720" spans="1:12">
      <c r="A10720" t="s">
        <v>4</v>
      </c>
      <c r="B10720" s="4" t="s">
        <v>5</v>
      </c>
      <c r="C10720" s="4" t="s">
        <v>10</v>
      </c>
      <c r="D10720" s="4" t="s">
        <v>13</v>
      </c>
    </row>
    <row r="10721" spans="1:11">
      <c r="A10721" t="n">
        <v>91423</v>
      </c>
      <c r="B10721" s="39" t="n">
        <v>89</v>
      </c>
      <c r="C10721" s="7" t="n">
        <v>65533</v>
      </c>
      <c r="D10721" s="7" t="n">
        <v>1</v>
      </c>
    </row>
    <row r="10722" spans="1:11">
      <c r="A10722" t="s">
        <v>4</v>
      </c>
      <c r="B10722" s="4" t="s">
        <v>5</v>
      </c>
      <c r="C10722" s="4" t="s">
        <v>13</v>
      </c>
      <c r="D10722" s="4" t="s">
        <v>10</v>
      </c>
      <c r="E10722" s="4" t="s">
        <v>6</v>
      </c>
    </row>
    <row r="10723" spans="1:11">
      <c r="A10723" t="n">
        <v>91427</v>
      </c>
      <c r="B10723" s="36" t="n">
        <v>51</v>
      </c>
      <c r="C10723" s="7" t="n">
        <v>4</v>
      </c>
      <c r="D10723" s="7" t="n">
        <v>15</v>
      </c>
      <c r="E10723" s="7" t="s">
        <v>251</v>
      </c>
    </row>
    <row r="10724" spans="1:11">
      <c r="A10724" t="s">
        <v>4</v>
      </c>
      <c r="B10724" s="4" t="s">
        <v>5</v>
      </c>
      <c r="C10724" s="4" t="s">
        <v>10</v>
      </c>
    </row>
    <row r="10725" spans="1:11">
      <c r="A10725" t="n">
        <v>91440</v>
      </c>
      <c r="B10725" s="30" t="n">
        <v>16</v>
      </c>
      <c r="C10725" s="7" t="n">
        <v>0</v>
      </c>
    </row>
    <row r="10726" spans="1:11">
      <c r="A10726" t="s">
        <v>4</v>
      </c>
      <c r="B10726" s="4" t="s">
        <v>5</v>
      </c>
      <c r="C10726" s="4" t="s">
        <v>10</v>
      </c>
      <c r="D10726" s="4" t="s">
        <v>37</v>
      </c>
      <c r="E10726" s="4" t="s">
        <v>13</v>
      </c>
      <c r="F10726" s="4" t="s">
        <v>13</v>
      </c>
    </row>
    <row r="10727" spans="1:11">
      <c r="A10727" t="n">
        <v>91443</v>
      </c>
      <c r="B10727" s="37" t="n">
        <v>26</v>
      </c>
      <c r="C10727" s="7" t="n">
        <v>15</v>
      </c>
      <c r="D10727" s="7" t="s">
        <v>765</v>
      </c>
      <c r="E10727" s="7" t="n">
        <v>2</v>
      </c>
      <c r="F10727" s="7" t="n">
        <v>0</v>
      </c>
    </row>
    <row r="10728" spans="1:11">
      <c r="A10728" t="s">
        <v>4</v>
      </c>
      <c r="B10728" s="4" t="s">
        <v>5</v>
      </c>
    </row>
    <row r="10729" spans="1:11">
      <c r="A10729" t="n">
        <v>91475</v>
      </c>
      <c r="B10729" s="28" t="n">
        <v>28</v>
      </c>
    </row>
    <row r="10730" spans="1:11">
      <c r="A10730" t="s">
        <v>4</v>
      </c>
      <c r="B10730" s="4" t="s">
        <v>5</v>
      </c>
      <c r="C10730" s="4" t="s">
        <v>13</v>
      </c>
      <c r="D10730" s="4" t="s">
        <v>10</v>
      </c>
      <c r="E10730" s="4" t="s">
        <v>6</v>
      </c>
    </row>
    <row r="10731" spans="1:11">
      <c r="A10731" t="n">
        <v>91476</v>
      </c>
      <c r="B10731" s="36" t="n">
        <v>51</v>
      </c>
      <c r="C10731" s="7" t="n">
        <v>4</v>
      </c>
      <c r="D10731" s="7" t="n">
        <v>9</v>
      </c>
      <c r="E10731" s="7" t="s">
        <v>304</v>
      </c>
    </row>
    <row r="10732" spans="1:11">
      <c r="A10732" t="s">
        <v>4</v>
      </c>
      <c r="B10732" s="4" t="s">
        <v>5</v>
      </c>
      <c r="C10732" s="4" t="s">
        <v>10</v>
      </c>
    </row>
    <row r="10733" spans="1:11">
      <c r="A10733" t="n">
        <v>91490</v>
      </c>
      <c r="B10733" s="30" t="n">
        <v>16</v>
      </c>
      <c r="C10733" s="7" t="n">
        <v>0</v>
      </c>
    </row>
    <row r="10734" spans="1:11">
      <c r="A10734" t="s">
        <v>4</v>
      </c>
      <c r="B10734" s="4" t="s">
        <v>5</v>
      </c>
      <c r="C10734" s="4" t="s">
        <v>10</v>
      </c>
      <c r="D10734" s="4" t="s">
        <v>37</v>
      </c>
      <c r="E10734" s="4" t="s">
        <v>13</v>
      </c>
      <c r="F10734" s="4" t="s">
        <v>13</v>
      </c>
    </row>
    <row r="10735" spans="1:11">
      <c r="A10735" t="n">
        <v>91493</v>
      </c>
      <c r="B10735" s="37" t="n">
        <v>26</v>
      </c>
      <c r="C10735" s="7" t="n">
        <v>9</v>
      </c>
      <c r="D10735" s="7" t="s">
        <v>766</v>
      </c>
      <c r="E10735" s="7" t="n">
        <v>2</v>
      </c>
      <c r="F10735" s="7" t="n">
        <v>0</v>
      </c>
    </row>
    <row r="10736" spans="1:11">
      <c r="A10736" t="s">
        <v>4</v>
      </c>
      <c r="B10736" s="4" t="s">
        <v>5</v>
      </c>
    </row>
    <row r="10737" spans="1:6">
      <c r="A10737" t="n">
        <v>91542</v>
      </c>
      <c r="B10737" s="28" t="n">
        <v>28</v>
      </c>
    </row>
    <row r="10738" spans="1:6">
      <c r="A10738" t="s">
        <v>4</v>
      </c>
      <c r="B10738" s="4" t="s">
        <v>5</v>
      </c>
      <c r="C10738" s="4" t="s">
        <v>26</v>
      </c>
    </row>
    <row r="10739" spans="1:6">
      <c r="A10739" t="n">
        <v>91543</v>
      </c>
      <c r="B10739" s="23" t="n">
        <v>3</v>
      </c>
      <c r="C10739" s="19" t="n">
        <f t="normal" ca="1">A10749</f>
        <v>0</v>
      </c>
    </row>
    <row r="10740" spans="1:6">
      <c r="A10740" t="s">
        <v>4</v>
      </c>
      <c r="B10740" s="4" t="s">
        <v>5</v>
      </c>
      <c r="C10740" s="4" t="s">
        <v>13</v>
      </c>
      <c r="D10740" s="4" t="s">
        <v>10</v>
      </c>
      <c r="E10740" s="4" t="s">
        <v>6</v>
      </c>
    </row>
    <row r="10741" spans="1:6">
      <c r="A10741" t="n">
        <v>91548</v>
      </c>
      <c r="B10741" s="36" t="n">
        <v>51</v>
      </c>
      <c r="C10741" s="7" t="n">
        <v>4</v>
      </c>
      <c r="D10741" s="7" t="n">
        <v>9</v>
      </c>
      <c r="E10741" s="7" t="s">
        <v>304</v>
      </c>
    </row>
    <row r="10742" spans="1:6">
      <c r="A10742" t="s">
        <v>4</v>
      </c>
      <c r="B10742" s="4" t="s">
        <v>5</v>
      </c>
      <c r="C10742" s="4" t="s">
        <v>10</v>
      </c>
    </row>
    <row r="10743" spans="1:6">
      <c r="A10743" t="n">
        <v>91562</v>
      </c>
      <c r="B10743" s="30" t="n">
        <v>16</v>
      </c>
      <c r="C10743" s="7" t="n">
        <v>0</v>
      </c>
    </row>
    <row r="10744" spans="1:6">
      <c r="A10744" t="s">
        <v>4</v>
      </c>
      <c r="B10744" s="4" t="s">
        <v>5</v>
      </c>
      <c r="C10744" s="4" t="s">
        <v>10</v>
      </c>
      <c r="D10744" s="4" t="s">
        <v>37</v>
      </c>
      <c r="E10744" s="4" t="s">
        <v>13</v>
      </c>
      <c r="F10744" s="4" t="s">
        <v>13</v>
      </c>
    </row>
    <row r="10745" spans="1:6">
      <c r="A10745" t="n">
        <v>91565</v>
      </c>
      <c r="B10745" s="37" t="n">
        <v>26</v>
      </c>
      <c r="C10745" s="7" t="n">
        <v>9</v>
      </c>
      <c r="D10745" s="7" t="s">
        <v>767</v>
      </c>
      <c r="E10745" s="7" t="n">
        <v>2</v>
      </c>
      <c r="F10745" s="7" t="n">
        <v>0</v>
      </c>
    </row>
    <row r="10746" spans="1:6">
      <c r="A10746" t="s">
        <v>4</v>
      </c>
      <c r="B10746" s="4" t="s">
        <v>5</v>
      </c>
    </row>
    <row r="10747" spans="1:6">
      <c r="A10747" t="n">
        <v>91581</v>
      </c>
      <c r="B10747" s="28" t="n">
        <v>28</v>
      </c>
    </row>
    <row r="10748" spans="1:6">
      <c r="A10748" t="s">
        <v>4</v>
      </c>
      <c r="B10748" s="4" t="s">
        <v>5</v>
      </c>
      <c r="C10748" s="4" t="s">
        <v>13</v>
      </c>
      <c r="D10748" s="17" t="s">
        <v>24</v>
      </c>
      <c r="E10748" s="4" t="s">
        <v>5</v>
      </c>
      <c r="F10748" s="4" t="s">
        <v>13</v>
      </c>
      <c r="G10748" s="4" t="s">
        <v>10</v>
      </c>
      <c r="H10748" s="17" t="s">
        <v>25</v>
      </c>
      <c r="I10748" s="4" t="s">
        <v>13</v>
      </c>
      <c r="J10748" s="4" t="s">
        <v>26</v>
      </c>
    </row>
    <row r="10749" spans="1:6">
      <c r="A10749" t="n">
        <v>91582</v>
      </c>
      <c r="B10749" s="16" t="n">
        <v>5</v>
      </c>
      <c r="C10749" s="7" t="n">
        <v>28</v>
      </c>
      <c r="D10749" s="17" t="s">
        <v>3</v>
      </c>
      <c r="E10749" s="40" t="n">
        <v>64</v>
      </c>
      <c r="F10749" s="7" t="n">
        <v>5</v>
      </c>
      <c r="G10749" s="7" t="n">
        <v>16</v>
      </c>
      <c r="H10749" s="17" t="s">
        <v>3</v>
      </c>
      <c r="I10749" s="7" t="n">
        <v>1</v>
      </c>
      <c r="J10749" s="19" t="n">
        <f t="normal" ca="1">A10763</f>
        <v>0</v>
      </c>
    </row>
    <row r="10750" spans="1:6">
      <c r="A10750" t="s">
        <v>4</v>
      </c>
      <c r="B10750" s="4" t="s">
        <v>5</v>
      </c>
      <c r="C10750" s="4" t="s">
        <v>10</v>
      </c>
      <c r="D10750" s="4" t="s">
        <v>10</v>
      </c>
      <c r="E10750" s="4" t="s">
        <v>10</v>
      </c>
    </row>
    <row r="10751" spans="1:6">
      <c r="A10751" t="n">
        <v>91593</v>
      </c>
      <c r="B10751" s="58" t="n">
        <v>61</v>
      </c>
      <c r="C10751" s="7" t="n">
        <v>16</v>
      </c>
      <c r="D10751" s="7" t="n">
        <v>0</v>
      </c>
      <c r="E10751" s="7" t="n">
        <v>1000</v>
      </c>
    </row>
    <row r="10752" spans="1:6">
      <c r="A10752" t="s">
        <v>4</v>
      </c>
      <c r="B10752" s="4" t="s">
        <v>5</v>
      </c>
      <c r="C10752" s="4" t="s">
        <v>13</v>
      </c>
      <c r="D10752" s="4" t="s">
        <v>10</v>
      </c>
      <c r="E10752" s="4" t="s">
        <v>6</v>
      </c>
    </row>
    <row r="10753" spans="1:10">
      <c r="A10753" t="n">
        <v>91600</v>
      </c>
      <c r="B10753" s="36" t="n">
        <v>51</v>
      </c>
      <c r="C10753" s="7" t="n">
        <v>4</v>
      </c>
      <c r="D10753" s="7" t="n">
        <v>16</v>
      </c>
      <c r="E10753" s="7" t="s">
        <v>46</v>
      </c>
    </row>
    <row r="10754" spans="1:10">
      <c r="A10754" t="s">
        <v>4</v>
      </c>
      <c r="B10754" s="4" t="s">
        <v>5</v>
      </c>
      <c r="C10754" s="4" t="s">
        <v>10</v>
      </c>
    </row>
    <row r="10755" spans="1:10">
      <c r="A10755" t="n">
        <v>91613</v>
      </c>
      <c r="B10755" s="30" t="n">
        <v>16</v>
      </c>
      <c r="C10755" s="7" t="n">
        <v>0</v>
      </c>
    </row>
    <row r="10756" spans="1:10">
      <c r="A10756" t="s">
        <v>4</v>
      </c>
      <c r="B10756" s="4" t="s">
        <v>5</v>
      </c>
      <c r="C10756" s="4" t="s">
        <v>10</v>
      </c>
      <c r="D10756" s="4" t="s">
        <v>37</v>
      </c>
      <c r="E10756" s="4" t="s">
        <v>13</v>
      </c>
      <c r="F10756" s="4" t="s">
        <v>13</v>
      </c>
    </row>
    <row r="10757" spans="1:10">
      <c r="A10757" t="n">
        <v>91616</v>
      </c>
      <c r="B10757" s="37" t="n">
        <v>26</v>
      </c>
      <c r="C10757" s="7" t="n">
        <v>16</v>
      </c>
      <c r="D10757" s="7" t="s">
        <v>768</v>
      </c>
      <c r="E10757" s="7" t="n">
        <v>2</v>
      </c>
      <c r="F10757" s="7" t="n">
        <v>0</v>
      </c>
    </row>
    <row r="10758" spans="1:10">
      <c r="A10758" t="s">
        <v>4</v>
      </c>
      <c r="B10758" s="4" t="s">
        <v>5</v>
      </c>
    </row>
    <row r="10759" spans="1:10">
      <c r="A10759" t="n">
        <v>91638</v>
      </c>
      <c r="B10759" s="28" t="n">
        <v>28</v>
      </c>
    </row>
    <row r="10760" spans="1:10">
      <c r="A10760" t="s">
        <v>4</v>
      </c>
      <c r="B10760" s="4" t="s">
        <v>5</v>
      </c>
      <c r="C10760" s="4" t="s">
        <v>26</v>
      </c>
    </row>
    <row r="10761" spans="1:10">
      <c r="A10761" t="n">
        <v>91639</v>
      </c>
      <c r="B10761" s="23" t="n">
        <v>3</v>
      </c>
      <c r="C10761" s="19" t="n">
        <f t="normal" ca="1">A10789</f>
        <v>0</v>
      </c>
    </row>
    <row r="10762" spans="1:10">
      <c r="A10762" t="s">
        <v>4</v>
      </c>
      <c r="B10762" s="4" t="s">
        <v>5</v>
      </c>
      <c r="C10762" s="4" t="s">
        <v>13</v>
      </c>
      <c r="D10762" s="17" t="s">
        <v>24</v>
      </c>
      <c r="E10762" s="4" t="s">
        <v>5</v>
      </c>
      <c r="F10762" s="4" t="s">
        <v>13</v>
      </c>
      <c r="G10762" s="4" t="s">
        <v>10</v>
      </c>
      <c r="H10762" s="17" t="s">
        <v>25</v>
      </c>
      <c r="I10762" s="4" t="s">
        <v>13</v>
      </c>
      <c r="J10762" s="4" t="s">
        <v>26</v>
      </c>
    </row>
    <row r="10763" spans="1:10">
      <c r="A10763" t="n">
        <v>91644</v>
      </c>
      <c r="B10763" s="16" t="n">
        <v>5</v>
      </c>
      <c r="C10763" s="7" t="n">
        <v>28</v>
      </c>
      <c r="D10763" s="17" t="s">
        <v>3</v>
      </c>
      <c r="E10763" s="40" t="n">
        <v>64</v>
      </c>
      <c r="F10763" s="7" t="n">
        <v>5</v>
      </c>
      <c r="G10763" s="7" t="n">
        <v>15</v>
      </c>
      <c r="H10763" s="17" t="s">
        <v>3</v>
      </c>
      <c r="I10763" s="7" t="n">
        <v>1</v>
      </c>
      <c r="J10763" s="19" t="n">
        <f t="normal" ca="1">A10777</f>
        <v>0</v>
      </c>
    </row>
    <row r="10764" spans="1:10">
      <c r="A10764" t="s">
        <v>4</v>
      </c>
      <c r="B10764" s="4" t="s">
        <v>5</v>
      </c>
      <c r="C10764" s="4" t="s">
        <v>10</v>
      </c>
      <c r="D10764" s="4" t="s">
        <v>10</v>
      </c>
      <c r="E10764" s="4" t="s">
        <v>10</v>
      </c>
    </row>
    <row r="10765" spans="1:10">
      <c r="A10765" t="n">
        <v>91655</v>
      </c>
      <c r="B10765" s="58" t="n">
        <v>61</v>
      </c>
      <c r="C10765" s="7" t="n">
        <v>15</v>
      </c>
      <c r="D10765" s="7" t="n">
        <v>0</v>
      </c>
      <c r="E10765" s="7" t="n">
        <v>1000</v>
      </c>
    </row>
    <row r="10766" spans="1:10">
      <c r="A10766" t="s">
        <v>4</v>
      </c>
      <c r="B10766" s="4" t="s">
        <v>5</v>
      </c>
      <c r="C10766" s="4" t="s">
        <v>13</v>
      </c>
      <c r="D10766" s="4" t="s">
        <v>10</v>
      </c>
      <c r="E10766" s="4" t="s">
        <v>6</v>
      </c>
    </row>
    <row r="10767" spans="1:10">
      <c r="A10767" t="n">
        <v>91662</v>
      </c>
      <c r="B10767" s="36" t="n">
        <v>51</v>
      </c>
      <c r="C10767" s="7" t="n">
        <v>4</v>
      </c>
      <c r="D10767" s="7" t="n">
        <v>15</v>
      </c>
      <c r="E10767" s="7" t="s">
        <v>442</v>
      </c>
    </row>
    <row r="10768" spans="1:10">
      <c r="A10768" t="s">
        <v>4</v>
      </c>
      <c r="B10768" s="4" t="s">
        <v>5</v>
      </c>
      <c r="C10768" s="4" t="s">
        <v>10</v>
      </c>
    </row>
    <row r="10769" spans="1:10">
      <c r="A10769" t="n">
        <v>91675</v>
      </c>
      <c r="B10769" s="30" t="n">
        <v>16</v>
      </c>
      <c r="C10769" s="7" t="n">
        <v>0</v>
      </c>
    </row>
    <row r="10770" spans="1:10">
      <c r="A10770" t="s">
        <v>4</v>
      </c>
      <c r="B10770" s="4" t="s">
        <v>5</v>
      </c>
      <c r="C10770" s="4" t="s">
        <v>10</v>
      </c>
      <c r="D10770" s="4" t="s">
        <v>37</v>
      </c>
      <c r="E10770" s="4" t="s">
        <v>13</v>
      </c>
      <c r="F10770" s="4" t="s">
        <v>13</v>
      </c>
    </row>
    <row r="10771" spans="1:10">
      <c r="A10771" t="n">
        <v>91678</v>
      </c>
      <c r="B10771" s="37" t="n">
        <v>26</v>
      </c>
      <c r="C10771" s="7" t="n">
        <v>15</v>
      </c>
      <c r="D10771" s="7" t="s">
        <v>769</v>
      </c>
      <c r="E10771" s="7" t="n">
        <v>2</v>
      </c>
      <c r="F10771" s="7" t="n">
        <v>0</v>
      </c>
    </row>
    <row r="10772" spans="1:10">
      <c r="A10772" t="s">
        <v>4</v>
      </c>
      <c r="B10772" s="4" t="s">
        <v>5</v>
      </c>
    </row>
    <row r="10773" spans="1:10">
      <c r="A10773" t="n">
        <v>91710</v>
      </c>
      <c r="B10773" s="28" t="n">
        <v>28</v>
      </c>
    </row>
    <row r="10774" spans="1:10">
      <c r="A10774" t="s">
        <v>4</v>
      </c>
      <c r="B10774" s="4" t="s">
        <v>5</v>
      </c>
      <c r="C10774" s="4" t="s">
        <v>26</v>
      </c>
    </row>
    <row r="10775" spans="1:10">
      <c r="A10775" t="n">
        <v>91711</v>
      </c>
      <c r="B10775" s="23" t="n">
        <v>3</v>
      </c>
      <c r="C10775" s="19" t="n">
        <f t="normal" ca="1">A10789</f>
        <v>0</v>
      </c>
    </row>
    <row r="10776" spans="1:10">
      <c r="A10776" t="s">
        <v>4</v>
      </c>
      <c r="B10776" s="4" t="s">
        <v>5</v>
      </c>
      <c r="C10776" s="4" t="s">
        <v>13</v>
      </c>
      <c r="D10776" s="17" t="s">
        <v>24</v>
      </c>
      <c r="E10776" s="4" t="s">
        <v>5</v>
      </c>
      <c r="F10776" s="4" t="s">
        <v>13</v>
      </c>
      <c r="G10776" s="4" t="s">
        <v>10</v>
      </c>
      <c r="H10776" s="17" t="s">
        <v>25</v>
      </c>
      <c r="I10776" s="4" t="s">
        <v>13</v>
      </c>
      <c r="J10776" s="4" t="s">
        <v>26</v>
      </c>
    </row>
    <row r="10777" spans="1:10">
      <c r="A10777" t="n">
        <v>91716</v>
      </c>
      <c r="B10777" s="16" t="n">
        <v>5</v>
      </c>
      <c r="C10777" s="7" t="n">
        <v>28</v>
      </c>
      <c r="D10777" s="17" t="s">
        <v>3</v>
      </c>
      <c r="E10777" s="40" t="n">
        <v>64</v>
      </c>
      <c r="F10777" s="7" t="n">
        <v>5</v>
      </c>
      <c r="G10777" s="7" t="n">
        <v>14</v>
      </c>
      <c r="H10777" s="17" t="s">
        <v>3</v>
      </c>
      <c r="I10777" s="7" t="n">
        <v>1</v>
      </c>
      <c r="J10777" s="19" t="n">
        <f t="normal" ca="1">A10789</f>
        <v>0</v>
      </c>
    </row>
    <row r="10778" spans="1:10">
      <c r="A10778" t="s">
        <v>4</v>
      </c>
      <c r="B10778" s="4" t="s">
        <v>5</v>
      </c>
      <c r="C10778" s="4" t="s">
        <v>10</v>
      </c>
      <c r="D10778" s="4" t="s">
        <v>10</v>
      </c>
      <c r="E10778" s="4" t="s">
        <v>10</v>
      </c>
    </row>
    <row r="10779" spans="1:10">
      <c r="A10779" t="n">
        <v>91727</v>
      </c>
      <c r="B10779" s="58" t="n">
        <v>61</v>
      </c>
      <c r="C10779" s="7" t="n">
        <v>14</v>
      </c>
      <c r="D10779" s="7" t="n">
        <v>0</v>
      </c>
      <c r="E10779" s="7" t="n">
        <v>1000</v>
      </c>
    </row>
    <row r="10780" spans="1:10">
      <c r="A10780" t="s">
        <v>4</v>
      </c>
      <c r="B10780" s="4" t="s">
        <v>5</v>
      </c>
      <c r="C10780" s="4" t="s">
        <v>13</v>
      </c>
      <c r="D10780" s="4" t="s">
        <v>10</v>
      </c>
      <c r="E10780" s="4" t="s">
        <v>6</v>
      </c>
    </row>
    <row r="10781" spans="1:10">
      <c r="A10781" t="n">
        <v>91734</v>
      </c>
      <c r="B10781" s="36" t="n">
        <v>51</v>
      </c>
      <c r="C10781" s="7" t="n">
        <v>4</v>
      </c>
      <c r="D10781" s="7" t="n">
        <v>14</v>
      </c>
      <c r="E10781" s="7" t="s">
        <v>304</v>
      </c>
    </row>
    <row r="10782" spans="1:10">
      <c r="A10782" t="s">
        <v>4</v>
      </c>
      <c r="B10782" s="4" t="s">
        <v>5</v>
      </c>
      <c r="C10782" s="4" t="s">
        <v>10</v>
      </c>
    </row>
    <row r="10783" spans="1:10">
      <c r="A10783" t="n">
        <v>91748</v>
      </c>
      <c r="B10783" s="30" t="n">
        <v>16</v>
      </c>
      <c r="C10783" s="7" t="n">
        <v>0</v>
      </c>
    </row>
    <row r="10784" spans="1:10">
      <c r="A10784" t="s">
        <v>4</v>
      </c>
      <c r="B10784" s="4" t="s">
        <v>5</v>
      </c>
      <c r="C10784" s="4" t="s">
        <v>10</v>
      </c>
      <c r="D10784" s="4" t="s">
        <v>37</v>
      </c>
      <c r="E10784" s="4" t="s">
        <v>13</v>
      </c>
      <c r="F10784" s="4" t="s">
        <v>13</v>
      </c>
    </row>
    <row r="10785" spans="1:10">
      <c r="A10785" t="n">
        <v>91751</v>
      </c>
      <c r="B10785" s="37" t="n">
        <v>26</v>
      </c>
      <c r="C10785" s="7" t="n">
        <v>14</v>
      </c>
      <c r="D10785" s="7" t="s">
        <v>770</v>
      </c>
      <c r="E10785" s="7" t="n">
        <v>2</v>
      </c>
      <c r="F10785" s="7" t="n">
        <v>0</v>
      </c>
    </row>
    <row r="10786" spans="1:10">
      <c r="A10786" t="s">
        <v>4</v>
      </c>
      <c r="B10786" s="4" t="s">
        <v>5</v>
      </c>
    </row>
    <row r="10787" spans="1:10">
      <c r="A10787" t="n">
        <v>91791</v>
      </c>
      <c r="B10787" s="28" t="n">
        <v>28</v>
      </c>
    </row>
    <row r="10788" spans="1:10">
      <c r="A10788" t="s">
        <v>4</v>
      </c>
      <c r="B10788" s="4" t="s">
        <v>5</v>
      </c>
      <c r="C10788" s="4" t="s">
        <v>10</v>
      </c>
      <c r="D10788" s="4" t="s">
        <v>10</v>
      </c>
      <c r="E10788" s="4" t="s">
        <v>10</v>
      </c>
    </row>
    <row r="10789" spans="1:10">
      <c r="A10789" t="n">
        <v>91792</v>
      </c>
      <c r="B10789" s="58" t="n">
        <v>61</v>
      </c>
      <c r="C10789" s="7" t="n">
        <v>0</v>
      </c>
      <c r="D10789" s="7" t="n">
        <v>7032</v>
      </c>
      <c r="E10789" s="7" t="n">
        <v>1000</v>
      </c>
    </row>
    <row r="10790" spans="1:10">
      <c r="A10790" t="s">
        <v>4</v>
      </c>
      <c r="B10790" s="4" t="s">
        <v>5</v>
      </c>
      <c r="C10790" s="4" t="s">
        <v>13</v>
      </c>
      <c r="D10790" s="4" t="s">
        <v>10</v>
      </c>
      <c r="E10790" s="4" t="s">
        <v>6</v>
      </c>
    </row>
    <row r="10791" spans="1:10">
      <c r="A10791" t="n">
        <v>91799</v>
      </c>
      <c r="B10791" s="36" t="n">
        <v>51</v>
      </c>
      <c r="C10791" s="7" t="n">
        <v>4</v>
      </c>
      <c r="D10791" s="7" t="n">
        <v>0</v>
      </c>
      <c r="E10791" s="7" t="s">
        <v>76</v>
      </c>
    </row>
    <row r="10792" spans="1:10">
      <c r="A10792" t="s">
        <v>4</v>
      </c>
      <c r="B10792" s="4" t="s">
        <v>5</v>
      </c>
      <c r="C10792" s="4" t="s">
        <v>10</v>
      </c>
    </row>
    <row r="10793" spans="1:10">
      <c r="A10793" t="n">
        <v>91812</v>
      </c>
      <c r="B10793" s="30" t="n">
        <v>16</v>
      </c>
      <c r="C10793" s="7" t="n">
        <v>0</v>
      </c>
    </row>
    <row r="10794" spans="1:10">
      <c r="A10794" t="s">
        <v>4</v>
      </c>
      <c r="B10794" s="4" t="s">
        <v>5</v>
      </c>
      <c r="C10794" s="4" t="s">
        <v>10</v>
      </c>
      <c r="D10794" s="4" t="s">
        <v>37</v>
      </c>
      <c r="E10794" s="4" t="s">
        <v>13</v>
      </c>
      <c r="F10794" s="4" t="s">
        <v>13</v>
      </c>
    </row>
    <row r="10795" spans="1:10">
      <c r="A10795" t="n">
        <v>91815</v>
      </c>
      <c r="B10795" s="37" t="n">
        <v>26</v>
      </c>
      <c r="C10795" s="7" t="n">
        <v>0</v>
      </c>
      <c r="D10795" s="7" t="s">
        <v>771</v>
      </c>
      <c r="E10795" s="7" t="n">
        <v>2</v>
      </c>
      <c r="F10795" s="7" t="n">
        <v>0</v>
      </c>
    </row>
    <row r="10796" spans="1:10">
      <c r="A10796" t="s">
        <v>4</v>
      </c>
      <c r="B10796" s="4" t="s">
        <v>5</v>
      </c>
    </row>
    <row r="10797" spans="1:10">
      <c r="A10797" t="n">
        <v>91843</v>
      </c>
      <c r="B10797" s="28" t="n">
        <v>28</v>
      </c>
    </row>
    <row r="10798" spans="1:10">
      <c r="A10798" t="s">
        <v>4</v>
      </c>
      <c r="B10798" s="4" t="s">
        <v>5</v>
      </c>
      <c r="C10798" s="4" t="s">
        <v>10</v>
      </c>
      <c r="D10798" s="4" t="s">
        <v>10</v>
      </c>
      <c r="E10798" s="4" t="s">
        <v>10</v>
      </c>
    </row>
    <row r="10799" spans="1:10">
      <c r="A10799" t="n">
        <v>91844</v>
      </c>
      <c r="B10799" s="58" t="n">
        <v>61</v>
      </c>
      <c r="C10799" s="7" t="n">
        <v>7032</v>
      </c>
      <c r="D10799" s="7" t="n">
        <v>0</v>
      </c>
      <c r="E10799" s="7" t="n">
        <v>1000</v>
      </c>
    </row>
    <row r="10800" spans="1:10">
      <c r="A10800" t="s">
        <v>4</v>
      </c>
      <c r="B10800" s="4" t="s">
        <v>5</v>
      </c>
      <c r="C10800" s="4" t="s">
        <v>10</v>
      </c>
      <c r="D10800" s="4" t="s">
        <v>10</v>
      </c>
      <c r="E10800" s="4" t="s">
        <v>10</v>
      </c>
    </row>
    <row r="10801" spans="1:6">
      <c r="A10801" t="n">
        <v>91851</v>
      </c>
      <c r="B10801" s="58" t="n">
        <v>61</v>
      </c>
      <c r="C10801" s="7" t="n">
        <v>61488</v>
      </c>
      <c r="D10801" s="7" t="n">
        <v>7032</v>
      </c>
      <c r="E10801" s="7" t="n">
        <v>1000</v>
      </c>
    </row>
    <row r="10802" spans="1:6">
      <c r="A10802" t="s">
        <v>4</v>
      </c>
      <c r="B10802" s="4" t="s">
        <v>5</v>
      </c>
      <c r="C10802" s="4" t="s">
        <v>10</v>
      </c>
      <c r="D10802" s="4" t="s">
        <v>10</v>
      </c>
      <c r="E10802" s="4" t="s">
        <v>10</v>
      </c>
    </row>
    <row r="10803" spans="1:6">
      <c r="A10803" t="n">
        <v>91858</v>
      </c>
      <c r="B10803" s="58" t="n">
        <v>61</v>
      </c>
      <c r="C10803" s="7" t="n">
        <v>61489</v>
      </c>
      <c r="D10803" s="7" t="n">
        <v>7032</v>
      </c>
      <c r="E10803" s="7" t="n">
        <v>1000</v>
      </c>
    </row>
    <row r="10804" spans="1:6">
      <c r="A10804" t="s">
        <v>4</v>
      </c>
      <c r="B10804" s="4" t="s">
        <v>5</v>
      </c>
      <c r="C10804" s="4" t="s">
        <v>10</v>
      </c>
      <c r="D10804" s="4" t="s">
        <v>10</v>
      </c>
      <c r="E10804" s="4" t="s">
        <v>10</v>
      </c>
    </row>
    <row r="10805" spans="1:6">
      <c r="A10805" t="n">
        <v>91865</v>
      </c>
      <c r="B10805" s="58" t="n">
        <v>61</v>
      </c>
      <c r="C10805" s="7" t="n">
        <v>61490</v>
      </c>
      <c r="D10805" s="7" t="n">
        <v>7032</v>
      </c>
      <c r="E10805" s="7" t="n">
        <v>1000</v>
      </c>
    </row>
    <row r="10806" spans="1:6">
      <c r="A10806" t="s">
        <v>4</v>
      </c>
      <c r="B10806" s="4" t="s">
        <v>5</v>
      </c>
      <c r="C10806" s="4" t="s">
        <v>13</v>
      </c>
      <c r="D10806" s="4" t="s">
        <v>10</v>
      </c>
      <c r="E10806" s="4" t="s">
        <v>6</v>
      </c>
    </row>
    <row r="10807" spans="1:6">
      <c r="A10807" t="n">
        <v>91872</v>
      </c>
      <c r="B10807" s="36" t="n">
        <v>51</v>
      </c>
      <c r="C10807" s="7" t="n">
        <v>4</v>
      </c>
      <c r="D10807" s="7" t="n">
        <v>7032</v>
      </c>
      <c r="E10807" s="7" t="s">
        <v>61</v>
      </c>
    </row>
    <row r="10808" spans="1:6">
      <c r="A10808" t="s">
        <v>4</v>
      </c>
      <c r="B10808" s="4" t="s">
        <v>5</v>
      </c>
      <c r="C10808" s="4" t="s">
        <v>10</v>
      </c>
    </row>
    <row r="10809" spans="1:6">
      <c r="A10809" t="n">
        <v>91885</v>
      </c>
      <c r="B10809" s="30" t="n">
        <v>16</v>
      </c>
      <c r="C10809" s="7" t="n">
        <v>0</v>
      </c>
    </row>
    <row r="10810" spans="1:6">
      <c r="A10810" t="s">
        <v>4</v>
      </c>
      <c r="B10810" s="4" t="s">
        <v>5</v>
      </c>
      <c r="C10810" s="4" t="s">
        <v>10</v>
      </c>
      <c r="D10810" s="4" t="s">
        <v>37</v>
      </c>
      <c r="E10810" s="4" t="s">
        <v>13</v>
      </c>
      <c r="F10810" s="4" t="s">
        <v>13</v>
      </c>
    </row>
    <row r="10811" spans="1:6">
      <c r="A10811" t="n">
        <v>91888</v>
      </c>
      <c r="B10811" s="37" t="n">
        <v>26</v>
      </c>
      <c r="C10811" s="7" t="n">
        <v>7032</v>
      </c>
      <c r="D10811" s="7" t="s">
        <v>772</v>
      </c>
      <c r="E10811" s="7" t="n">
        <v>2</v>
      </c>
      <c r="F10811" s="7" t="n">
        <v>0</v>
      </c>
    </row>
    <row r="10812" spans="1:6">
      <c r="A10812" t="s">
        <v>4</v>
      </c>
      <c r="B10812" s="4" t="s">
        <v>5</v>
      </c>
    </row>
    <row r="10813" spans="1:6">
      <c r="A10813" t="n">
        <v>91904</v>
      </c>
      <c r="B10813" s="28" t="n">
        <v>28</v>
      </c>
    </row>
    <row r="10814" spans="1:6">
      <c r="A10814" t="s">
        <v>4</v>
      </c>
      <c r="B10814" s="4" t="s">
        <v>5</v>
      </c>
      <c r="C10814" s="4" t="s">
        <v>10</v>
      </c>
      <c r="D10814" s="4" t="s">
        <v>13</v>
      </c>
    </row>
    <row r="10815" spans="1:6">
      <c r="A10815" t="n">
        <v>91905</v>
      </c>
      <c r="B10815" s="39" t="n">
        <v>89</v>
      </c>
      <c r="C10815" s="7" t="n">
        <v>65533</v>
      </c>
      <c r="D10815" s="7" t="n">
        <v>1</v>
      </c>
    </row>
    <row r="10816" spans="1:6">
      <c r="A10816" t="s">
        <v>4</v>
      </c>
      <c r="B10816" s="4" t="s">
        <v>5</v>
      </c>
      <c r="C10816" s="4" t="s">
        <v>13</v>
      </c>
      <c r="D10816" s="4" t="s">
        <v>13</v>
      </c>
      <c r="E10816" s="4" t="s">
        <v>22</v>
      </c>
      <c r="F10816" s="4" t="s">
        <v>22</v>
      </c>
      <c r="G10816" s="4" t="s">
        <v>22</v>
      </c>
      <c r="H10816" s="4" t="s">
        <v>10</v>
      </c>
    </row>
    <row r="10817" spans="1:8">
      <c r="A10817" t="n">
        <v>91909</v>
      </c>
      <c r="B10817" s="32" t="n">
        <v>45</v>
      </c>
      <c r="C10817" s="7" t="n">
        <v>2</v>
      </c>
      <c r="D10817" s="7" t="n">
        <v>3</v>
      </c>
      <c r="E10817" s="7" t="n">
        <v>89.4000015258789</v>
      </c>
      <c r="F10817" s="7" t="n">
        <v>37.5</v>
      </c>
      <c r="G10817" s="7" t="n">
        <v>-235.449996948242</v>
      </c>
      <c r="H10817" s="7" t="n">
        <v>0</v>
      </c>
    </row>
    <row r="10818" spans="1:8">
      <c r="A10818" t="s">
        <v>4</v>
      </c>
      <c r="B10818" s="4" t="s">
        <v>5</v>
      </c>
      <c r="C10818" s="4" t="s">
        <v>13</v>
      </c>
      <c r="D10818" s="4" t="s">
        <v>13</v>
      </c>
      <c r="E10818" s="4" t="s">
        <v>22</v>
      </c>
      <c r="F10818" s="4" t="s">
        <v>22</v>
      </c>
      <c r="G10818" s="4" t="s">
        <v>22</v>
      </c>
      <c r="H10818" s="4" t="s">
        <v>10</v>
      </c>
      <c r="I10818" s="4" t="s">
        <v>13</v>
      </c>
    </row>
    <row r="10819" spans="1:8">
      <c r="A10819" t="n">
        <v>91926</v>
      </c>
      <c r="B10819" s="32" t="n">
        <v>45</v>
      </c>
      <c r="C10819" s="7" t="n">
        <v>4</v>
      </c>
      <c r="D10819" s="7" t="n">
        <v>3</v>
      </c>
      <c r="E10819" s="7" t="n">
        <v>345</v>
      </c>
      <c r="F10819" s="7" t="n">
        <v>21.8199996948242</v>
      </c>
      <c r="G10819" s="7" t="n">
        <v>0</v>
      </c>
      <c r="H10819" s="7" t="n">
        <v>0</v>
      </c>
      <c r="I10819" s="7" t="n">
        <v>0</v>
      </c>
    </row>
    <row r="10820" spans="1:8">
      <c r="A10820" t="s">
        <v>4</v>
      </c>
      <c r="B10820" s="4" t="s">
        <v>5</v>
      </c>
      <c r="C10820" s="4" t="s">
        <v>13</v>
      </c>
      <c r="D10820" s="4" t="s">
        <v>13</v>
      </c>
      <c r="E10820" s="4" t="s">
        <v>22</v>
      </c>
      <c r="F10820" s="4" t="s">
        <v>10</v>
      </c>
    </row>
    <row r="10821" spans="1:8">
      <c r="A10821" t="n">
        <v>91944</v>
      </c>
      <c r="B10821" s="32" t="n">
        <v>45</v>
      </c>
      <c r="C10821" s="7" t="n">
        <v>5</v>
      </c>
      <c r="D10821" s="7" t="n">
        <v>3</v>
      </c>
      <c r="E10821" s="7" t="n">
        <v>4.59999990463257</v>
      </c>
      <c r="F10821" s="7" t="n">
        <v>0</v>
      </c>
    </row>
    <row r="10822" spans="1:8">
      <c r="A10822" t="s">
        <v>4</v>
      </c>
      <c r="B10822" s="4" t="s">
        <v>5</v>
      </c>
      <c r="C10822" s="4" t="s">
        <v>13</v>
      </c>
      <c r="D10822" s="4" t="s">
        <v>13</v>
      </c>
      <c r="E10822" s="4" t="s">
        <v>22</v>
      </c>
      <c r="F10822" s="4" t="s">
        <v>10</v>
      </c>
    </row>
    <row r="10823" spans="1:8">
      <c r="A10823" t="n">
        <v>91953</v>
      </c>
      <c r="B10823" s="32" t="n">
        <v>45</v>
      </c>
      <c r="C10823" s="7" t="n">
        <v>11</v>
      </c>
      <c r="D10823" s="7" t="n">
        <v>3</v>
      </c>
      <c r="E10823" s="7" t="n">
        <v>37.7000007629395</v>
      </c>
      <c r="F10823" s="7" t="n">
        <v>0</v>
      </c>
    </row>
    <row r="10824" spans="1:8">
      <c r="A10824" t="s">
        <v>4</v>
      </c>
      <c r="B10824" s="4" t="s">
        <v>5</v>
      </c>
      <c r="C10824" s="4" t="s">
        <v>13</v>
      </c>
      <c r="D10824" s="4" t="s">
        <v>10</v>
      </c>
      <c r="E10824" s="4" t="s">
        <v>6</v>
      </c>
      <c r="F10824" s="4" t="s">
        <v>6</v>
      </c>
      <c r="G10824" s="4" t="s">
        <v>6</v>
      </c>
      <c r="H10824" s="4" t="s">
        <v>6</v>
      </c>
    </row>
    <row r="10825" spans="1:8">
      <c r="A10825" t="n">
        <v>91962</v>
      </c>
      <c r="B10825" s="36" t="n">
        <v>51</v>
      </c>
      <c r="C10825" s="7" t="n">
        <v>3</v>
      </c>
      <c r="D10825" s="7" t="n">
        <v>0</v>
      </c>
      <c r="E10825" s="7" t="s">
        <v>48</v>
      </c>
      <c r="F10825" s="7" t="s">
        <v>49</v>
      </c>
      <c r="G10825" s="7" t="s">
        <v>50</v>
      </c>
      <c r="H10825" s="7" t="s">
        <v>51</v>
      </c>
    </row>
    <row r="10826" spans="1:8">
      <c r="A10826" t="s">
        <v>4</v>
      </c>
      <c r="B10826" s="4" t="s">
        <v>5</v>
      </c>
      <c r="C10826" s="4" t="s">
        <v>13</v>
      </c>
      <c r="D10826" s="4" t="s">
        <v>10</v>
      </c>
      <c r="E10826" s="4" t="s">
        <v>6</v>
      </c>
      <c r="F10826" s="4" t="s">
        <v>6</v>
      </c>
      <c r="G10826" s="4" t="s">
        <v>6</v>
      </c>
      <c r="H10826" s="4" t="s">
        <v>6</v>
      </c>
    </row>
    <row r="10827" spans="1:8">
      <c r="A10827" t="n">
        <v>91991</v>
      </c>
      <c r="B10827" s="36" t="n">
        <v>51</v>
      </c>
      <c r="C10827" s="7" t="n">
        <v>3</v>
      </c>
      <c r="D10827" s="7" t="n">
        <v>61488</v>
      </c>
      <c r="E10827" s="7" t="s">
        <v>48</v>
      </c>
      <c r="F10827" s="7" t="s">
        <v>49</v>
      </c>
      <c r="G10827" s="7" t="s">
        <v>50</v>
      </c>
      <c r="H10827" s="7" t="s">
        <v>51</v>
      </c>
    </row>
    <row r="10828" spans="1:8">
      <c r="A10828" t="s">
        <v>4</v>
      </c>
      <c r="B10828" s="4" t="s">
        <v>5</v>
      </c>
      <c r="C10828" s="4" t="s">
        <v>13</v>
      </c>
      <c r="D10828" s="4" t="s">
        <v>10</v>
      </c>
      <c r="E10828" s="4" t="s">
        <v>6</v>
      </c>
      <c r="F10828" s="4" t="s">
        <v>6</v>
      </c>
      <c r="G10828" s="4" t="s">
        <v>6</v>
      </c>
      <c r="H10828" s="4" t="s">
        <v>6</v>
      </c>
    </row>
    <row r="10829" spans="1:8">
      <c r="A10829" t="n">
        <v>92020</v>
      </c>
      <c r="B10829" s="36" t="n">
        <v>51</v>
      </c>
      <c r="C10829" s="7" t="n">
        <v>3</v>
      </c>
      <c r="D10829" s="7" t="n">
        <v>61489</v>
      </c>
      <c r="E10829" s="7" t="s">
        <v>48</v>
      </c>
      <c r="F10829" s="7" t="s">
        <v>49</v>
      </c>
      <c r="G10829" s="7" t="s">
        <v>50</v>
      </c>
      <c r="H10829" s="7" t="s">
        <v>51</v>
      </c>
    </row>
    <row r="10830" spans="1:8">
      <c r="A10830" t="s">
        <v>4</v>
      </c>
      <c r="B10830" s="4" t="s">
        <v>5</v>
      </c>
      <c r="C10830" s="4" t="s">
        <v>13</v>
      </c>
      <c r="D10830" s="4" t="s">
        <v>10</v>
      </c>
      <c r="E10830" s="4" t="s">
        <v>6</v>
      </c>
      <c r="F10830" s="4" t="s">
        <v>6</v>
      </c>
      <c r="G10830" s="4" t="s">
        <v>6</v>
      </c>
      <c r="H10830" s="4" t="s">
        <v>6</v>
      </c>
    </row>
    <row r="10831" spans="1:8">
      <c r="A10831" t="n">
        <v>92049</v>
      </c>
      <c r="B10831" s="36" t="n">
        <v>51</v>
      </c>
      <c r="C10831" s="7" t="n">
        <v>3</v>
      </c>
      <c r="D10831" s="7" t="n">
        <v>61490</v>
      </c>
      <c r="E10831" s="7" t="s">
        <v>48</v>
      </c>
      <c r="F10831" s="7" t="s">
        <v>49</v>
      </c>
      <c r="G10831" s="7" t="s">
        <v>50</v>
      </c>
      <c r="H10831" s="7" t="s">
        <v>51</v>
      </c>
    </row>
    <row r="10832" spans="1:8">
      <c r="A10832" t="s">
        <v>4</v>
      </c>
      <c r="B10832" s="4" t="s">
        <v>5</v>
      </c>
      <c r="C10832" s="4" t="s">
        <v>13</v>
      </c>
      <c r="D10832" s="4" t="s">
        <v>10</v>
      </c>
      <c r="E10832" s="4" t="s">
        <v>6</v>
      </c>
      <c r="F10832" s="4" t="s">
        <v>6</v>
      </c>
      <c r="G10832" s="4" t="s">
        <v>6</v>
      </c>
      <c r="H10832" s="4" t="s">
        <v>6</v>
      </c>
    </row>
    <row r="10833" spans="1:9">
      <c r="A10833" t="n">
        <v>92078</v>
      </c>
      <c r="B10833" s="36" t="n">
        <v>51</v>
      </c>
      <c r="C10833" s="7" t="n">
        <v>3</v>
      </c>
      <c r="D10833" s="7" t="n">
        <v>7032</v>
      </c>
      <c r="E10833" s="7" t="s">
        <v>48</v>
      </c>
      <c r="F10833" s="7" t="s">
        <v>49</v>
      </c>
      <c r="G10833" s="7" t="s">
        <v>50</v>
      </c>
      <c r="H10833" s="7" t="s">
        <v>51</v>
      </c>
    </row>
    <row r="10834" spans="1:9">
      <c r="A10834" t="s">
        <v>4</v>
      </c>
      <c r="B10834" s="4" t="s">
        <v>5</v>
      </c>
      <c r="C10834" s="4" t="s">
        <v>13</v>
      </c>
      <c r="D10834" s="4" t="s">
        <v>10</v>
      </c>
      <c r="E10834" s="4" t="s">
        <v>13</v>
      </c>
    </row>
    <row r="10835" spans="1:9">
      <c r="A10835" t="n">
        <v>92107</v>
      </c>
      <c r="B10835" s="33" t="n">
        <v>49</v>
      </c>
      <c r="C10835" s="7" t="n">
        <v>1</v>
      </c>
      <c r="D10835" s="7" t="n">
        <v>3000</v>
      </c>
      <c r="E10835" s="7" t="n">
        <v>0</v>
      </c>
    </row>
    <row r="10836" spans="1:9">
      <c r="A10836" t="s">
        <v>4</v>
      </c>
      <c r="B10836" s="4" t="s">
        <v>5</v>
      </c>
      <c r="C10836" s="4" t="s">
        <v>10</v>
      </c>
      <c r="D10836" s="4" t="s">
        <v>10</v>
      </c>
      <c r="E10836" s="4" t="s">
        <v>10</v>
      </c>
    </row>
    <row r="10837" spans="1:9">
      <c r="A10837" t="n">
        <v>92112</v>
      </c>
      <c r="B10837" s="58" t="n">
        <v>61</v>
      </c>
      <c r="C10837" s="7" t="n">
        <v>7032</v>
      </c>
      <c r="D10837" s="7" t="n">
        <v>7033</v>
      </c>
      <c r="E10837" s="7" t="n">
        <v>1000</v>
      </c>
    </row>
    <row r="10838" spans="1:9">
      <c r="A10838" t="s">
        <v>4</v>
      </c>
      <c r="B10838" s="4" t="s">
        <v>5</v>
      </c>
      <c r="C10838" s="4" t="s">
        <v>10</v>
      </c>
      <c r="D10838" s="4" t="s">
        <v>10</v>
      </c>
      <c r="E10838" s="4" t="s">
        <v>22</v>
      </c>
      <c r="F10838" s="4" t="s">
        <v>13</v>
      </c>
    </row>
    <row r="10839" spans="1:9">
      <c r="A10839" t="n">
        <v>92119</v>
      </c>
      <c r="B10839" s="62" t="n">
        <v>53</v>
      </c>
      <c r="C10839" s="7" t="n">
        <v>0</v>
      </c>
      <c r="D10839" s="7" t="n">
        <v>7033</v>
      </c>
      <c r="E10839" s="7" t="n">
        <v>10</v>
      </c>
      <c r="F10839" s="7" t="n">
        <v>0</v>
      </c>
    </row>
    <row r="10840" spans="1:9">
      <c r="A10840" t="s">
        <v>4</v>
      </c>
      <c r="B10840" s="4" t="s">
        <v>5</v>
      </c>
      <c r="C10840" s="4" t="s">
        <v>10</v>
      </c>
      <c r="D10840" s="4" t="s">
        <v>10</v>
      </c>
      <c r="E10840" s="4" t="s">
        <v>22</v>
      </c>
      <c r="F10840" s="4" t="s">
        <v>13</v>
      </c>
    </row>
    <row r="10841" spans="1:9">
      <c r="A10841" t="n">
        <v>92129</v>
      </c>
      <c r="B10841" s="62" t="n">
        <v>53</v>
      </c>
      <c r="C10841" s="7" t="n">
        <v>7032</v>
      </c>
      <c r="D10841" s="7" t="n">
        <v>7033</v>
      </c>
      <c r="E10841" s="7" t="n">
        <v>10</v>
      </c>
      <c r="F10841" s="7" t="n">
        <v>0</v>
      </c>
    </row>
    <row r="10842" spans="1:9">
      <c r="A10842" t="s">
        <v>4</v>
      </c>
      <c r="B10842" s="4" t="s">
        <v>5</v>
      </c>
      <c r="C10842" s="4" t="s">
        <v>10</v>
      </c>
      <c r="D10842" s="4" t="s">
        <v>10</v>
      </c>
      <c r="E10842" s="4" t="s">
        <v>10</v>
      </c>
    </row>
    <row r="10843" spans="1:9">
      <c r="A10843" t="n">
        <v>92139</v>
      </c>
      <c r="B10843" s="58" t="n">
        <v>61</v>
      </c>
      <c r="C10843" s="7" t="n">
        <v>61489</v>
      </c>
      <c r="D10843" s="7" t="n">
        <v>7033</v>
      </c>
      <c r="E10843" s="7" t="n">
        <v>0</v>
      </c>
    </row>
    <row r="10844" spans="1:9">
      <c r="A10844" t="s">
        <v>4</v>
      </c>
      <c r="B10844" s="4" t="s">
        <v>5</v>
      </c>
      <c r="C10844" s="4" t="s">
        <v>10</v>
      </c>
      <c r="D10844" s="4" t="s">
        <v>10</v>
      </c>
      <c r="E10844" s="4" t="s">
        <v>10</v>
      </c>
    </row>
    <row r="10845" spans="1:9">
      <c r="A10845" t="n">
        <v>92146</v>
      </c>
      <c r="B10845" s="58" t="n">
        <v>61</v>
      </c>
      <c r="C10845" s="7" t="n">
        <v>61488</v>
      </c>
      <c r="D10845" s="7" t="n">
        <v>7033</v>
      </c>
      <c r="E10845" s="7" t="n">
        <v>0</v>
      </c>
    </row>
    <row r="10846" spans="1:9">
      <c r="A10846" t="s">
        <v>4</v>
      </c>
      <c r="B10846" s="4" t="s">
        <v>5</v>
      </c>
      <c r="C10846" s="4" t="s">
        <v>10</v>
      </c>
      <c r="D10846" s="4" t="s">
        <v>10</v>
      </c>
      <c r="E10846" s="4" t="s">
        <v>10</v>
      </c>
    </row>
    <row r="10847" spans="1:9">
      <c r="A10847" t="n">
        <v>92153</v>
      </c>
      <c r="B10847" s="58" t="n">
        <v>61</v>
      </c>
      <c r="C10847" s="7" t="n">
        <v>61490</v>
      </c>
      <c r="D10847" s="7" t="n">
        <v>7033</v>
      </c>
      <c r="E10847" s="7" t="n">
        <v>0</v>
      </c>
    </row>
    <row r="10848" spans="1:9">
      <c r="A10848" t="s">
        <v>4</v>
      </c>
      <c r="B10848" s="4" t="s">
        <v>5</v>
      </c>
      <c r="C10848" s="4" t="s">
        <v>10</v>
      </c>
    </row>
    <row r="10849" spans="1:8">
      <c r="A10849" t="n">
        <v>92160</v>
      </c>
      <c r="B10849" s="71" t="n">
        <v>54</v>
      </c>
      <c r="C10849" s="7" t="n">
        <v>7032</v>
      </c>
    </row>
    <row r="10850" spans="1:8">
      <c r="A10850" t="s">
        <v>4</v>
      </c>
      <c r="B10850" s="4" t="s">
        <v>5</v>
      </c>
      <c r="C10850" s="4" t="s">
        <v>13</v>
      </c>
      <c r="D10850" s="4" t="s">
        <v>10</v>
      </c>
      <c r="E10850" s="4" t="s">
        <v>6</v>
      </c>
    </row>
    <row r="10851" spans="1:8">
      <c r="A10851" t="n">
        <v>92163</v>
      </c>
      <c r="B10851" s="36" t="n">
        <v>51</v>
      </c>
      <c r="C10851" s="7" t="n">
        <v>4</v>
      </c>
      <c r="D10851" s="7" t="n">
        <v>7032</v>
      </c>
      <c r="E10851" s="7" t="s">
        <v>128</v>
      </c>
    </row>
    <row r="10852" spans="1:8">
      <c r="A10852" t="s">
        <v>4</v>
      </c>
      <c r="B10852" s="4" t="s">
        <v>5</v>
      </c>
      <c r="C10852" s="4" t="s">
        <v>10</v>
      </c>
    </row>
    <row r="10853" spans="1:8">
      <c r="A10853" t="n">
        <v>92177</v>
      </c>
      <c r="B10853" s="30" t="n">
        <v>16</v>
      </c>
      <c r="C10853" s="7" t="n">
        <v>0</v>
      </c>
    </row>
    <row r="10854" spans="1:8">
      <c r="A10854" t="s">
        <v>4</v>
      </c>
      <c r="B10854" s="4" t="s">
        <v>5</v>
      </c>
      <c r="C10854" s="4" t="s">
        <v>10</v>
      </c>
      <c r="D10854" s="4" t="s">
        <v>37</v>
      </c>
      <c r="E10854" s="4" t="s">
        <v>13</v>
      </c>
      <c r="F10854" s="4" t="s">
        <v>13</v>
      </c>
      <c r="G10854" s="4" t="s">
        <v>37</v>
      </c>
      <c r="H10854" s="4" t="s">
        <v>13</v>
      </c>
      <c r="I10854" s="4" t="s">
        <v>13</v>
      </c>
    </row>
    <row r="10855" spans="1:8">
      <c r="A10855" t="n">
        <v>92180</v>
      </c>
      <c r="B10855" s="37" t="n">
        <v>26</v>
      </c>
      <c r="C10855" s="7" t="n">
        <v>7032</v>
      </c>
      <c r="D10855" s="7" t="s">
        <v>637</v>
      </c>
      <c r="E10855" s="7" t="n">
        <v>2</v>
      </c>
      <c r="F10855" s="7" t="n">
        <v>3</v>
      </c>
      <c r="G10855" s="7" t="s">
        <v>773</v>
      </c>
      <c r="H10855" s="7" t="n">
        <v>2</v>
      </c>
      <c r="I10855" s="7" t="n">
        <v>0</v>
      </c>
    </row>
    <row r="10856" spans="1:8">
      <c r="A10856" t="s">
        <v>4</v>
      </c>
      <c r="B10856" s="4" t="s">
        <v>5</v>
      </c>
    </row>
    <row r="10857" spans="1:8">
      <c r="A10857" t="n">
        <v>92251</v>
      </c>
      <c r="B10857" s="28" t="n">
        <v>28</v>
      </c>
    </row>
    <row r="10858" spans="1:8">
      <c r="A10858" t="s">
        <v>4</v>
      </c>
      <c r="B10858" s="4" t="s">
        <v>5</v>
      </c>
      <c r="C10858" s="4" t="s">
        <v>13</v>
      </c>
      <c r="D10858" s="4" t="s">
        <v>10</v>
      </c>
      <c r="E10858" s="4" t="s">
        <v>6</v>
      </c>
    </row>
    <row r="10859" spans="1:8">
      <c r="A10859" t="n">
        <v>92252</v>
      </c>
      <c r="B10859" s="36" t="n">
        <v>51</v>
      </c>
      <c r="C10859" s="7" t="n">
        <v>4</v>
      </c>
      <c r="D10859" s="7" t="n">
        <v>7033</v>
      </c>
      <c r="E10859" s="7" t="s">
        <v>61</v>
      </c>
    </row>
    <row r="10860" spans="1:8">
      <c r="A10860" t="s">
        <v>4</v>
      </c>
      <c r="B10860" s="4" t="s">
        <v>5</v>
      </c>
      <c r="C10860" s="4" t="s">
        <v>10</v>
      </c>
    </row>
    <row r="10861" spans="1:8">
      <c r="A10861" t="n">
        <v>92265</v>
      </c>
      <c r="B10861" s="30" t="n">
        <v>16</v>
      </c>
      <c r="C10861" s="7" t="n">
        <v>0</v>
      </c>
    </row>
    <row r="10862" spans="1:8">
      <c r="A10862" t="s">
        <v>4</v>
      </c>
      <c r="B10862" s="4" t="s">
        <v>5</v>
      </c>
      <c r="C10862" s="4" t="s">
        <v>10</v>
      </c>
      <c r="D10862" s="4" t="s">
        <v>37</v>
      </c>
      <c r="E10862" s="4" t="s">
        <v>13</v>
      </c>
      <c r="F10862" s="4" t="s">
        <v>13</v>
      </c>
      <c r="G10862" s="4" t="s">
        <v>37</v>
      </c>
      <c r="H10862" s="4" t="s">
        <v>13</v>
      </c>
      <c r="I10862" s="4" t="s">
        <v>13</v>
      </c>
    </row>
    <row r="10863" spans="1:8">
      <c r="A10863" t="n">
        <v>92268</v>
      </c>
      <c r="B10863" s="37" t="n">
        <v>26</v>
      </c>
      <c r="C10863" s="7" t="n">
        <v>7033</v>
      </c>
      <c r="D10863" s="7" t="s">
        <v>639</v>
      </c>
      <c r="E10863" s="7" t="n">
        <v>2</v>
      </c>
      <c r="F10863" s="7" t="n">
        <v>3</v>
      </c>
      <c r="G10863" s="7" t="s">
        <v>640</v>
      </c>
      <c r="H10863" s="7" t="n">
        <v>2</v>
      </c>
      <c r="I10863" s="7" t="n">
        <v>0</v>
      </c>
    </row>
    <row r="10864" spans="1:8">
      <c r="A10864" t="s">
        <v>4</v>
      </c>
      <c r="B10864" s="4" t="s">
        <v>5</v>
      </c>
    </row>
    <row r="10865" spans="1:9">
      <c r="A10865" t="n">
        <v>92313</v>
      </c>
      <c r="B10865" s="28" t="n">
        <v>28</v>
      </c>
    </row>
    <row r="10866" spans="1:9">
      <c r="A10866" t="s">
        <v>4</v>
      </c>
      <c r="B10866" s="4" t="s">
        <v>5</v>
      </c>
      <c r="C10866" s="4" t="s">
        <v>13</v>
      </c>
      <c r="D10866" s="4" t="s">
        <v>13</v>
      </c>
    </row>
    <row r="10867" spans="1:9">
      <c r="A10867" t="n">
        <v>92314</v>
      </c>
      <c r="B10867" s="33" t="n">
        <v>49</v>
      </c>
      <c r="C10867" s="7" t="n">
        <v>2</v>
      </c>
      <c r="D10867" s="7" t="n">
        <v>0</v>
      </c>
    </row>
    <row r="10868" spans="1:9">
      <c r="A10868" t="s">
        <v>4</v>
      </c>
      <c r="B10868" s="4" t="s">
        <v>5</v>
      </c>
      <c r="C10868" s="4" t="s">
        <v>13</v>
      </c>
      <c r="D10868" s="4" t="s">
        <v>10</v>
      </c>
      <c r="E10868" s="4" t="s">
        <v>9</v>
      </c>
      <c r="F10868" s="4" t="s">
        <v>10</v>
      </c>
      <c r="G10868" s="4" t="s">
        <v>9</v>
      </c>
      <c r="H10868" s="4" t="s">
        <v>13</v>
      </c>
    </row>
    <row r="10869" spans="1:9">
      <c r="A10869" t="n">
        <v>92317</v>
      </c>
      <c r="B10869" s="33" t="n">
        <v>49</v>
      </c>
      <c r="C10869" s="7" t="n">
        <v>0</v>
      </c>
      <c r="D10869" s="7" t="n">
        <v>522</v>
      </c>
      <c r="E10869" s="7" t="n">
        <v>1065353216</v>
      </c>
      <c r="F10869" s="7" t="n">
        <v>0</v>
      </c>
      <c r="G10869" s="7" t="n">
        <v>0</v>
      </c>
      <c r="H10869" s="7" t="n">
        <v>0</v>
      </c>
    </row>
    <row r="10870" spans="1:9">
      <c r="A10870" t="s">
        <v>4</v>
      </c>
      <c r="B10870" s="4" t="s">
        <v>5</v>
      </c>
      <c r="C10870" s="4" t="s">
        <v>13</v>
      </c>
      <c r="D10870" s="4" t="s">
        <v>10</v>
      </c>
    </row>
    <row r="10871" spans="1:9">
      <c r="A10871" t="n">
        <v>92332</v>
      </c>
      <c r="B10871" s="33" t="n">
        <v>49</v>
      </c>
      <c r="C10871" s="7" t="n">
        <v>6</v>
      </c>
      <c r="D10871" s="7" t="n">
        <v>522</v>
      </c>
    </row>
    <row r="10872" spans="1:9">
      <c r="A10872" t="s">
        <v>4</v>
      </c>
      <c r="B10872" s="4" t="s">
        <v>5</v>
      </c>
      <c r="C10872" s="4" t="s">
        <v>10</v>
      </c>
      <c r="D10872" s="4" t="s">
        <v>13</v>
      </c>
      <c r="E10872" s="4" t="s">
        <v>6</v>
      </c>
      <c r="F10872" s="4" t="s">
        <v>22</v>
      </c>
      <c r="G10872" s="4" t="s">
        <v>22</v>
      </c>
      <c r="H10872" s="4" t="s">
        <v>22</v>
      </c>
    </row>
    <row r="10873" spans="1:9">
      <c r="A10873" t="n">
        <v>92336</v>
      </c>
      <c r="B10873" s="47" t="n">
        <v>48</v>
      </c>
      <c r="C10873" s="7" t="n">
        <v>7033</v>
      </c>
      <c r="D10873" s="7" t="n">
        <v>0</v>
      </c>
      <c r="E10873" s="7" t="s">
        <v>389</v>
      </c>
      <c r="F10873" s="7" t="n">
        <v>-1</v>
      </c>
      <c r="G10873" s="7" t="n">
        <v>1.20000004768372</v>
      </c>
      <c r="H10873" s="7" t="n">
        <v>0</v>
      </c>
    </row>
    <row r="10874" spans="1:9">
      <c r="A10874" t="s">
        <v>4</v>
      </c>
      <c r="B10874" s="4" t="s">
        <v>5</v>
      </c>
      <c r="C10874" s="4" t="s">
        <v>13</v>
      </c>
      <c r="D10874" s="4" t="s">
        <v>13</v>
      </c>
      <c r="E10874" s="4" t="s">
        <v>22</v>
      </c>
      <c r="F10874" s="4" t="s">
        <v>22</v>
      </c>
      <c r="G10874" s="4" t="s">
        <v>22</v>
      </c>
      <c r="H10874" s="4" t="s">
        <v>10</v>
      </c>
    </row>
    <row r="10875" spans="1:9">
      <c r="A10875" t="n">
        <v>92363</v>
      </c>
      <c r="B10875" s="32" t="n">
        <v>45</v>
      </c>
      <c r="C10875" s="7" t="n">
        <v>2</v>
      </c>
      <c r="D10875" s="7" t="n">
        <v>3</v>
      </c>
      <c r="E10875" s="7" t="n">
        <v>89</v>
      </c>
      <c r="F10875" s="7" t="n">
        <v>41.25</v>
      </c>
      <c r="G10875" s="7" t="n">
        <v>-237.949996948242</v>
      </c>
      <c r="H10875" s="7" t="n">
        <v>5000</v>
      </c>
    </row>
    <row r="10876" spans="1:9">
      <c r="A10876" t="s">
        <v>4</v>
      </c>
      <c r="B10876" s="4" t="s">
        <v>5</v>
      </c>
      <c r="C10876" s="4" t="s">
        <v>13</v>
      </c>
      <c r="D10876" s="4" t="s">
        <v>13</v>
      </c>
      <c r="E10876" s="4" t="s">
        <v>22</v>
      </c>
      <c r="F10876" s="4" t="s">
        <v>10</v>
      </c>
    </row>
    <row r="10877" spans="1:9">
      <c r="A10877" t="n">
        <v>92380</v>
      </c>
      <c r="B10877" s="32" t="n">
        <v>45</v>
      </c>
      <c r="C10877" s="7" t="n">
        <v>5</v>
      </c>
      <c r="D10877" s="7" t="n">
        <v>3</v>
      </c>
      <c r="E10877" s="7" t="n">
        <v>6</v>
      </c>
      <c r="F10877" s="7" t="n">
        <v>5000</v>
      </c>
    </row>
    <row r="10878" spans="1:9">
      <c r="A10878" t="s">
        <v>4</v>
      </c>
      <c r="B10878" s="4" t="s">
        <v>5</v>
      </c>
      <c r="C10878" s="4" t="s">
        <v>13</v>
      </c>
      <c r="D10878" s="4" t="s">
        <v>10</v>
      </c>
    </row>
    <row r="10879" spans="1:9">
      <c r="A10879" t="n">
        <v>92389</v>
      </c>
      <c r="B10879" s="32" t="n">
        <v>45</v>
      </c>
      <c r="C10879" s="7" t="n">
        <v>7</v>
      </c>
      <c r="D10879" s="7" t="n">
        <v>255</v>
      </c>
    </row>
    <row r="10880" spans="1:9">
      <c r="A10880" t="s">
        <v>4</v>
      </c>
      <c r="B10880" s="4" t="s">
        <v>5</v>
      </c>
      <c r="C10880" s="4" t="s">
        <v>13</v>
      </c>
      <c r="D10880" s="4" t="s">
        <v>10</v>
      </c>
      <c r="E10880" s="4" t="s">
        <v>10</v>
      </c>
      <c r="F10880" s="4" t="s">
        <v>10</v>
      </c>
      <c r="G10880" s="4" t="s">
        <v>10</v>
      </c>
      <c r="H10880" s="4" t="s">
        <v>10</v>
      </c>
      <c r="I10880" s="4" t="s">
        <v>6</v>
      </c>
      <c r="J10880" s="4" t="s">
        <v>22</v>
      </c>
      <c r="K10880" s="4" t="s">
        <v>22</v>
      </c>
      <c r="L10880" s="4" t="s">
        <v>22</v>
      </c>
      <c r="M10880" s="4" t="s">
        <v>9</v>
      </c>
      <c r="N10880" s="4" t="s">
        <v>9</v>
      </c>
      <c r="O10880" s="4" t="s">
        <v>22</v>
      </c>
      <c r="P10880" s="4" t="s">
        <v>22</v>
      </c>
      <c r="Q10880" s="4" t="s">
        <v>22</v>
      </c>
      <c r="R10880" s="4" t="s">
        <v>22</v>
      </c>
      <c r="S10880" s="4" t="s">
        <v>13</v>
      </c>
    </row>
    <row r="10881" spans="1:19">
      <c r="A10881" t="n">
        <v>92393</v>
      </c>
      <c r="B10881" s="11" t="n">
        <v>39</v>
      </c>
      <c r="C10881" s="7" t="n">
        <v>12</v>
      </c>
      <c r="D10881" s="7" t="n">
        <v>65533</v>
      </c>
      <c r="E10881" s="7" t="n">
        <v>204</v>
      </c>
      <c r="F10881" s="7" t="n">
        <v>0</v>
      </c>
      <c r="G10881" s="7" t="n">
        <v>7033</v>
      </c>
      <c r="H10881" s="7" t="n">
        <v>3</v>
      </c>
      <c r="I10881" s="7" t="s">
        <v>12</v>
      </c>
      <c r="J10881" s="7" t="n">
        <v>0</v>
      </c>
      <c r="K10881" s="7" t="n">
        <v>1.00999999046326</v>
      </c>
      <c r="L10881" s="7" t="n">
        <v>0</v>
      </c>
      <c r="M10881" s="7" t="n">
        <v>0</v>
      </c>
      <c r="N10881" s="7" t="n">
        <v>0</v>
      </c>
      <c r="O10881" s="7" t="n">
        <v>0</v>
      </c>
      <c r="P10881" s="7" t="n">
        <v>4</v>
      </c>
      <c r="Q10881" s="7" t="n">
        <v>4</v>
      </c>
      <c r="R10881" s="7" t="n">
        <v>4</v>
      </c>
      <c r="S10881" s="7" t="n">
        <v>104</v>
      </c>
    </row>
    <row r="10882" spans="1:19">
      <c r="A10882" t="s">
        <v>4</v>
      </c>
      <c r="B10882" s="4" t="s">
        <v>5</v>
      </c>
      <c r="C10882" s="4" t="s">
        <v>13</v>
      </c>
      <c r="D10882" s="4" t="s">
        <v>10</v>
      </c>
      <c r="E10882" s="4" t="s">
        <v>22</v>
      </c>
      <c r="F10882" s="4" t="s">
        <v>10</v>
      </c>
      <c r="G10882" s="4" t="s">
        <v>9</v>
      </c>
      <c r="H10882" s="4" t="s">
        <v>9</v>
      </c>
      <c r="I10882" s="4" t="s">
        <v>10</v>
      </c>
      <c r="J10882" s="4" t="s">
        <v>10</v>
      </c>
      <c r="K10882" s="4" t="s">
        <v>9</v>
      </c>
      <c r="L10882" s="4" t="s">
        <v>9</v>
      </c>
      <c r="M10882" s="4" t="s">
        <v>9</v>
      </c>
      <c r="N10882" s="4" t="s">
        <v>9</v>
      </c>
      <c r="O10882" s="4" t="s">
        <v>6</v>
      </c>
    </row>
    <row r="10883" spans="1:19">
      <c r="A10883" t="n">
        <v>92443</v>
      </c>
      <c r="B10883" s="59" t="n">
        <v>50</v>
      </c>
      <c r="C10883" s="7" t="n">
        <v>0</v>
      </c>
      <c r="D10883" s="7" t="n">
        <v>5046</v>
      </c>
      <c r="E10883" s="7" t="n">
        <v>1</v>
      </c>
      <c r="F10883" s="7" t="n">
        <v>0</v>
      </c>
      <c r="G10883" s="7" t="n">
        <v>0</v>
      </c>
      <c r="H10883" s="7" t="n">
        <v>1065353216</v>
      </c>
      <c r="I10883" s="7" t="n">
        <v>0</v>
      </c>
      <c r="J10883" s="7" t="n">
        <v>65533</v>
      </c>
      <c r="K10883" s="7" t="n">
        <v>0</v>
      </c>
      <c r="L10883" s="7" t="n">
        <v>0</v>
      </c>
      <c r="M10883" s="7" t="n">
        <v>0</v>
      </c>
      <c r="N10883" s="7" t="n">
        <v>0</v>
      </c>
      <c r="O10883" s="7" t="s">
        <v>12</v>
      </c>
    </row>
    <row r="10884" spans="1:19">
      <c r="A10884" t="s">
        <v>4</v>
      </c>
      <c r="B10884" s="4" t="s">
        <v>5</v>
      </c>
      <c r="C10884" s="4" t="s">
        <v>10</v>
      </c>
    </row>
    <row r="10885" spans="1:19">
      <c r="A10885" t="n">
        <v>92482</v>
      </c>
      <c r="B10885" s="30" t="n">
        <v>16</v>
      </c>
      <c r="C10885" s="7" t="n">
        <v>1500</v>
      </c>
    </row>
    <row r="10886" spans="1:19">
      <c r="A10886" t="s">
        <v>4</v>
      </c>
      <c r="B10886" s="4" t="s">
        <v>5</v>
      </c>
      <c r="C10886" s="4" t="s">
        <v>13</v>
      </c>
      <c r="D10886" s="4" t="s">
        <v>10</v>
      </c>
      <c r="E10886" s="4" t="s">
        <v>22</v>
      </c>
    </row>
    <row r="10887" spans="1:19">
      <c r="A10887" t="n">
        <v>92485</v>
      </c>
      <c r="B10887" s="34" t="n">
        <v>58</v>
      </c>
      <c r="C10887" s="7" t="n">
        <v>101</v>
      </c>
      <c r="D10887" s="7" t="n">
        <v>1000</v>
      </c>
      <c r="E10887" s="7" t="n">
        <v>1</v>
      </c>
    </row>
    <row r="10888" spans="1:19">
      <c r="A10888" t="s">
        <v>4</v>
      </c>
      <c r="B10888" s="4" t="s">
        <v>5</v>
      </c>
      <c r="C10888" s="4" t="s">
        <v>13</v>
      </c>
      <c r="D10888" s="4" t="s">
        <v>10</v>
      </c>
    </row>
    <row r="10889" spans="1:19">
      <c r="A10889" t="n">
        <v>92493</v>
      </c>
      <c r="B10889" s="34" t="n">
        <v>58</v>
      </c>
      <c r="C10889" s="7" t="n">
        <v>254</v>
      </c>
      <c r="D10889" s="7" t="n">
        <v>0</v>
      </c>
    </row>
    <row r="10890" spans="1:19">
      <c r="A10890" t="s">
        <v>4</v>
      </c>
      <c r="B10890" s="4" t="s">
        <v>5</v>
      </c>
      <c r="C10890" s="4" t="s">
        <v>13</v>
      </c>
      <c r="D10890" s="4" t="s">
        <v>13</v>
      </c>
      <c r="E10890" s="4" t="s">
        <v>22</v>
      </c>
      <c r="F10890" s="4" t="s">
        <v>22</v>
      </c>
      <c r="G10890" s="4" t="s">
        <v>22</v>
      </c>
      <c r="H10890" s="4" t="s">
        <v>10</v>
      </c>
    </row>
    <row r="10891" spans="1:19">
      <c r="A10891" t="n">
        <v>92497</v>
      </c>
      <c r="B10891" s="32" t="n">
        <v>45</v>
      </c>
      <c r="C10891" s="7" t="n">
        <v>2</v>
      </c>
      <c r="D10891" s="7" t="n">
        <v>3</v>
      </c>
      <c r="E10891" s="7" t="n">
        <v>89</v>
      </c>
      <c r="F10891" s="7" t="n">
        <v>37.1699981689453</v>
      </c>
      <c r="G10891" s="7" t="n">
        <v>-235.449996948242</v>
      </c>
      <c r="H10891" s="7" t="n">
        <v>0</v>
      </c>
    </row>
    <row r="10892" spans="1:19">
      <c r="A10892" t="s">
        <v>4</v>
      </c>
      <c r="B10892" s="4" t="s">
        <v>5</v>
      </c>
      <c r="C10892" s="4" t="s">
        <v>13</v>
      </c>
      <c r="D10892" s="4" t="s">
        <v>13</v>
      </c>
      <c r="E10892" s="4" t="s">
        <v>22</v>
      </c>
      <c r="F10892" s="4" t="s">
        <v>22</v>
      </c>
      <c r="G10892" s="4" t="s">
        <v>22</v>
      </c>
      <c r="H10892" s="4" t="s">
        <v>10</v>
      </c>
      <c r="I10892" s="4" t="s">
        <v>13</v>
      </c>
    </row>
    <row r="10893" spans="1:19">
      <c r="A10893" t="n">
        <v>92514</v>
      </c>
      <c r="B10893" s="32" t="n">
        <v>45</v>
      </c>
      <c r="C10893" s="7" t="n">
        <v>4</v>
      </c>
      <c r="D10893" s="7" t="n">
        <v>3</v>
      </c>
      <c r="E10893" s="7" t="n">
        <v>351</v>
      </c>
      <c r="F10893" s="7" t="n">
        <v>10</v>
      </c>
      <c r="G10893" s="7" t="n">
        <v>0</v>
      </c>
      <c r="H10893" s="7" t="n">
        <v>0</v>
      </c>
      <c r="I10893" s="7" t="n">
        <v>0</v>
      </c>
    </row>
    <row r="10894" spans="1:19">
      <c r="A10894" t="s">
        <v>4</v>
      </c>
      <c r="B10894" s="4" t="s">
        <v>5</v>
      </c>
      <c r="C10894" s="4" t="s">
        <v>13</v>
      </c>
      <c r="D10894" s="4" t="s">
        <v>13</v>
      </c>
      <c r="E10894" s="4" t="s">
        <v>22</v>
      </c>
      <c r="F10894" s="4" t="s">
        <v>10</v>
      </c>
    </row>
    <row r="10895" spans="1:19">
      <c r="A10895" t="n">
        <v>92532</v>
      </c>
      <c r="B10895" s="32" t="n">
        <v>45</v>
      </c>
      <c r="C10895" s="7" t="n">
        <v>5</v>
      </c>
      <c r="D10895" s="7" t="n">
        <v>3</v>
      </c>
      <c r="E10895" s="7" t="n">
        <v>3.29999995231628</v>
      </c>
      <c r="F10895" s="7" t="n">
        <v>0</v>
      </c>
    </row>
    <row r="10896" spans="1:19">
      <c r="A10896" t="s">
        <v>4</v>
      </c>
      <c r="B10896" s="4" t="s">
        <v>5</v>
      </c>
      <c r="C10896" s="4" t="s">
        <v>13</v>
      </c>
      <c r="D10896" s="4" t="s">
        <v>13</v>
      </c>
      <c r="E10896" s="4" t="s">
        <v>22</v>
      </c>
      <c r="F10896" s="4" t="s">
        <v>10</v>
      </c>
    </row>
    <row r="10897" spans="1:19">
      <c r="A10897" t="n">
        <v>92541</v>
      </c>
      <c r="B10897" s="32" t="n">
        <v>45</v>
      </c>
      <c r="C10897" s="7" t="n">
        <v>11</v>
      </c>
      <c r="D10897" s="7" t="n">
        <v>3</v>
      </c>
      <c r="E10897" s="7" t="n">
        <v>37.7000007629395</v>
      </c>
      <c r="F10897" s="7" t="n">
        <v>0</v>
      </c>
    </row>
    <row r="10898" spans="1:19">
      <c r="A10898" t="s">
        <v>4</v>
      </c>
      <c r="B10898" s="4" t="s">
        <v>5</v>
      </c>
      <c r="C10898" s="4" t="s">
        <v>13</v>
      </c>
      <c r="D10898" s="4" t="s">
        <v>13</v>
      </c>
      <c r="E10898" s="4" t="s">
        <v>22</v>
      </c>
      <c r="F10898" s="4" t="s">
        <v>22</v>
      </c>
      <c r="G10898" s="4" t="s">
        <v>22</v>
      </c>
      <c r="H10898" s="4" t="s">
        <v>10</v>
      </c>
    </row>
    <row r="10899" spans="1:19">
      <c r="A10899" t="n">
        <v>92550</v>
      </c>
      <c r="B10899" s="32" t="n">
        <v>45</v>
      </c>
      <c r="C10899" s="7" t="n">
        <v>2</v>
      </c>
      <c r="D10899" s="7" t="n">
        <v>3</v>
      </c>
      <c r="E10899" s="7" t="n">
        <v>89</v>
      </c>
      <c r="F10899" s="7" t="n">
        <v>38.4700012207031</v>
      </c>
      <c r="G10899" s="7" t="n">
        <v>-235.449996948242</v>
      </c>
      <c r="H10899" s="7" t="n">
        <v>6000</v>
      </c>
    </row>
    <row r="10900" spans="1:19">
      <c r="A10900" t="s">
        <v>4</v>
      </c>
      <c r="B10900" s="4" t="s">
        <v>5</v>
      </c>
      <c r="C10900" s="4" t="s">
        <v>13</v>
      </c>
      <c r="D10900" s="4" t="s">
        <v>13</v>
      </c>
      <c r="E10900" s="4" t="s">
        <v>22</v>
      </c>
      <c r="F10900" s="4" t="s">
        <v>22</v>
      </c>
      <c r="G10900" s="4" t="s">
        <v>22</v>
      </c>
      <c r="H10900" s="4" t="s">
        <v>10</v>
      </c>
      <c r="I10900" s="4" t="s">
        <v>13</v>
      </c>
    </row>
    <row r="10901" spans="1:19">
      <c r="A10901" t="n">
        <v>92567</v>
      </c>
      <c r="B10901" s="32" t="n">
        <v>45</v>
      </c>
      <c r="C10901" s="7" t="n">
        <v>4</v>
      </c>
      <c r="D10901" s="7" t="n">
        <v>3</v>
      </c>
      <c r="E10901" s="7" t="n">
        <v>335</v>
      </c>
      <c r="F10901" s="7" t="n">
        <v>0</v>
      </c>
      <c r="G10901" s="7" t="n">
        <v>0</v>
      </c>
      <c r="H10901" s="7" t="n">
        <v>6000</v>
      </c>
      <c r="I10901" s="7" t="n">
        <v>0</v>
      </c>
    </row>
    <row r="10902" spans="1:19">
      <c r="A10902" t="s">
        <v>4</v>
      </c>
      <c r="B10902" s="4" t="s">
        <v>5</v>
      </c>
      <c r="C10902" s="4" t="s">
        <v>13</v>
      </c>
      <c r="D10902" s="4" t="s">
        <v>13</v>
      </c>
      <c r="E10902" s="4" t="s">
        <v>22</v>
      </c>
      <c r="F10902" s="4" t="s">
        <v>10</v>
      </c>
    </row>
    <row r="10903" spans="1:19">
      <c r="A10903" t="n">
        <v>92585</v>
      </c>
      <c r="B10903" s="32" t="n">
        <v>45</v>
      </c>
      <c r="C10903" s="7" t="n">
        <v>5</v>
      </c>
      <c r="D10903" s="7" t="n">
        <v>3</v>
      </c>
      <c r="E10903" s="7" t="n">
        <v>4.30000019073486</v>
      </c>
      <c r="F10903" s="7" t="n">
        <v>6000</v>
      </c>
    </row>
    <row r="10904" spans="1:19">
      <c r="A10904" t="s">
        <v>4</v>
      </c>
      <c r="B10904" s="4" t="s">
        <v>5</v>
      </c>
      <c r="C10904" s="4" t="s">
        <v>10</v>
      </c>
      <c r="D10904" s="4" t="s">
        <v>22</v>
      </c>
      <c r="E10904" s="4" t="s">
        <v>22</v>
      </c>
      <c r="F10904" s="4" t="s">
        <v>22</v>
      </c>
      <c r="G10904" s="4" t="s">
        <v>22</v>
      </c>
    </row>
    <row r="10905" spans="1:19">
      <c r="A10905" t="n">
        <v>92594</v>
      </c>
      <c r="B10905" s="43" t="n">
        <v>46</v>
      </c>
      <c r="C10905" s="7" t="n">
        <v>61488</v>
      </c>
      <c r="D10905" s="7" t="n">
        <v>89.3000030517578</v>
      </c>
      <c r="E10905" s="7" t="n">
        <v>36.060001373291</v>
      </c>
      <c r="F10905" s="7" t="n">
        <v>-235.199996948242</v>
      </c>
      <c r="G10905" s="7" t="n">
        <v>0</v>
      </c>
    </row>
    <row r="10906" spans="1:19">
      <c r="A10906" t="s">
        <v>4</v>
      </c>
      <c r="B10906" s="4" t="s">
        <v>5</v>
      </c>
      <c r="C10906" s="4" t="s">
        <v>10</v>
      </c>
      <c r="D10906" s="4" t="s">
        <v>10</v>
      </c>
      <c r="E10906" s="4" t="s">
        <v>10</v>
      </c>
    </row>
    <row r="10907" spans="1:19">
      <c r="A10907" t="n">
        <v>92613</v>
      </c>
      <c r="B10907" s="58" t="n">
        <v>61</v>
      </c>
      <c r="C10907" s="7" t="n">
        <v>0</v>
      </c>
      <c r="D10907" s="7" t="n">
        <v>65533</v>
      </c>
      <c r="E10907" s="7" t="n">
        <v>0</v>
      </c>
    </row>
    <row r="10908" spans="1:19">
      <c r="A10908" t="s">
        <v>4</v>
      </c>
      <c r="B10908" s="4" t="s">
        <v>5</v>
      </c>
      <c r="C10908" s="4" t="s">
        <v>10</v>
      </c>
      <c r="D10908" s="4" t="s">
        <v>10</v>
      </c>
      <c r="E10908" s="4" t="s">
        <v>10</v>
      </c>
    </row>
    <row r="10909" spans="1:19">
      <c r="A10909" t="n">
        <v>92620</v>
      </c>
      <c r="B10909" s="58" t="n">
        <v>61</v>
      </c>
      <c r="C10909" s="7" t="n">
        <v>61488</v>
      </c>
      <c r="D10909" s="7" t="n">
        <v>65533</v>
      </c>
      <c r="E10909" s="7" t="n">
        <v>0</v>
      </c>
    </row>
    <row r="10910" spans="1:19">
      <c r="A10910" t="s">
        <v>4</v>
      </c>
      <c r="B10910" s="4" t="s">
        <v>5</v>
      </c>
      <c r="C10910" s="4" t="s">
        <v>10</v>
      </c>
      <c r="D10910" s="4" t="s">
        <v>10</v>
      </c>
      <c r="E10910" s="4" t="s">
        <v>10</v>
      </c>
    </row>
    <row r="10911" spans="1:19">
      <c r="A10911" t="n">
        <v>92627</v>
      </c>
      <c r="B10911" s="58" t="n">
        <v>61</v>
      </c>
      <c r="C10911" s="7" t="n">
        <v>61489</v>
      </c>
      <c r="D10911" s="7" t="n">
        <v>65533</v>
      </c>
      <c r="E10911" s="7" t="n">
        <v>0</v>
      </c>
    </row>
    <row r="10912" spans="1:19">
      <c r="A10912" t="s">
        <v>4</v>
      </c>
      <c r="B10912" s="4" t="s">
        <v>5</v>
      </c>
      <c r="C10912" s="4" t="s">
        <v>10</v>
      </c>
      <c r="D10912" s="4" t="s">
        <v>10</v>
      </c>
      <c r="E10912" s="4" t="s">
        <v>10</v>
      </c>
    </row>
    <row r="10913" spans="1:9">
      <c r="A10913" t="n">
        <v>92634</v>
      </c>
      <c r="B10913" s="58" t="n">
        <v>61</v>
      </c>
      <c r="C10913" s="7" t="n">
        <v>61490</v>
      </c>
      <c r="D10913" s="7" t="n">
        <v>65533</v>
      </c>
      <c r="E10913" s="7" t="n">
        <v>0</v>
      </c>
    </row>
    <row r="10914" spans="1:9">
      <c r="A10914" t="s">
        <v>4</v>
      </c>
      <c r="B10914" s="4" t="s">
        <v>5</v>
      </c>
      <c r="C10914" s="4" t="s">
        <v>10</v>
      </c>
      <c r="D10914" s="4" t="s">
        <v>10</v>
      </c>
      <c r="E10914" s="4" t="s">
        <v>10</v>
      </c>
    </row>
    <row r="10915" spans="1:9">
      <c r="A10915" t="n">
        <v>92641</v>
      </c>
      <c r="B10915" s="58" t="n">
        <v>61</v>
      </c>
      <c r="C10915" s="7" t="n">
        <v>7032</v>
      </c>
      <c r="D10915" s="7" t="n">
        <v>65533</v>
      </c>
      <c r="E10915" s="7" t="n">
        <v>0</v>
      </c>
    </row>
    <row r="10916" spans="1:9">
      <c r="A10916" t="s">
        <v>4</v>
      </c>
      <c r="B10916" s="4" t="s">
        <v>5</v>
      </c>
      <c r="C10916" s="4" t="s">
        <v>10</v>
      </c>
      <c r="D10916" s="4" t="s">
        <v>22</v>
      </c>
      <c r="E10916" s="4" t="s">
        <v>22</v>
      </c>
      <c r="F10916" s="4" t="s">
        <v>13</v>
      </c>
    </row>
    <row r="10917" spans="1:9">
      <c r="A10917" t="n">
        <v>92648</v>
      </c>
      <c r="B10917" s="70" t="n">
        <v>52</v>
      </c>
      <c r="C10917" s="7" t="n">
        <v>0</v>
      </c>
      <c r="D10917" s="7" t="n">
        <v>0</v>
      </c>
      <c r="E10917" s="7" t="n">
        <v>0</v>
      </c>
      <c r="F10917" s="7" t="n">
        <v>0</v>
      </c>
    </row>
    <row r="10918" spans="1:9">
      <c r="A10918" t="s">
        <v>4</v>
      </c>
      <c r="B10918" s="4" t="s">
        <v>5</v>
      </c>
      <c r="C10918" s="4" t="s">
        <v>10</v>
      </c>
      <c r="D10918" s="4" t="s">
        <v>22</v>
      </c>
      <c r="E10918" s="4" t="s">
        <v>22</v>
      </c>
      <c r="F10918" s="4" t="s">
        <v>13</v>
      </c>
    </row>
    <row r="10919" spans="1:9">
      <c r="A10919" t="n">
        <v>92660</v>
      </c>
      <c r="B10919" s="70" t="n">
        <v>52</v>
      </c>
      <c r="C10919" s="7" t="n">
        <v>7032</v>
      </c>
      <c r="D10919" s="7" t="n">
        <v>0</v>
      </c>
      <c r="E10919" s="7" t="n">
        <v>0</v>
      </c>
      <c r="F10919" s="7" t="n">
        <v>0</v>
      </c>
    </row>
    <row r="10920" spans="1:9">
      <c r="A10920" t="s">
        <v>4</v>
      </c>
      <c r="B10920" s="4" t="s">
        <v>5</v>
      </c>
      <c r="C10920" s="4" t="s">
        <v>13</v>
      </c>
      <c r="D10920" s="4" t="s">
        <v>10</v>
      </c>
      <c r="E10920" s="4" t="s">
        <v>6</v>
      </c>
      <c r="F10920" s="4" t="s">
        <v>6</v>
      </c>
      <c r="G10920" s="4" t="s">
        <v>6</v>
      </c>
      <c r="H10920" s="4" t="s">
        <v>6</v>
      </c>
    </row>
    <row r="10921" spans="1:9">
      <c r="A10921" t="n">
        <v>92672</v>
      </c>
      <c r="B10921" s="36" t="n">
        <v>51</v>
      </c>
      <c r="C10921" s="7" t="n">
        <v>3</v>
      </c>
      <c r="D10921" s="7" t="n">
        <v>0</v>
      </c>
      <c r="E10921" s="7" t="s">
        <v>48</v>
      </c>
      <c r="F10921" s="7" t="s">
        <v>49</v>
      </c>
      <c r="G10921" s="7" t="s">
        <v>50</v>
      </c>
      <c r="H10921" s="7" t="s">
        <v>51</v>
      </c>
    </row>
    <row r="10922" spans="1:9">
      <c r="A10922" t="s">
        <v>4</v>
      </c>
      <c r="B10922" s="4" t="s">
        <v>5</v>
      </c>
      <c r="C10922" s="4" t="s">
        <v>13</v>
      </c>
      <c r="D10922" s="4" t="s">
        <v>10</v>
      </c>
      <c r="E10922" s="4" t="s">
        <v>6</v>
      </c>
      <c r="F10922" s="4" t="s">
        <v>6</v>
      </c>
      <c r="G10922" s="4" t="s">
        <v>6</v>
      </c>
      <c r="H10922" s="4" t="s">
        <v>6</v>
      </c>
    </row>
    <row r="10923" spans="1:9">
      <c r="A10923" t="n">
        <v>92701</v>
      </c>
      <c r="B10923" s="36" t="n">
        <v>51</v>
      </c>
      <c r="C10923" s="7" t="n">
        <v>3</v>
      </c>
      <c r="D10923" s="7" t="n">
        <v>61488</v>
      </c>
      <c r="E10923" s="7" t="s">
        <v>48</v>
      </c>
      <c r="F10923" s="7" t="s">
        <v>49</v>
      </c>
      <c r="G10923" s="7" t="s">
        <v>50</v>
      </c>
      <c r="H10923" s="7" t="s">
        <v>51</v>
      </c>
    </row>
    <row r="10924" spans="1:9">
      <c r="A10924" t="s">
        <v>4</v>
      </c>
      <c r="B10924" s="4" t="s">
        <v>5</v>
      </c>
      <c r="C10924" s="4" t="s">
        <v>13</v>
      </c>
      <c r="D10924" s="4" t="s">
        <v>10</v>
      </c>
      <c r="E10924" s="4" t="s">
        <v>6</v>
      </c>
      <c r="F10924" s="4" t="s">
        <v>6</v>
      </c>
      <c r="G10924" s="4" t="s">
        <v>6</v>
      </c>
      <c r="H10924" s="4" t="s">
        <v>6</v>
      </c>
    </row>
    <row r="10925" spans="1:9">
      <c r="A10925" t="n">
        <v>92730</v>
      </c>
      <c r="B10925" s="36" t="n">
        <v>51</v>
      </c>
      <c r="C10925" s="7" t="n">
        <v>3</v>
      </c>
      <c r="D10925" s="7" t="n">
        <v>61489</v>
      </c>
      <c r="E10925" s="7" t="s">
        <v>48</v>
      </c>
      <c r="F10925" s="7" t="s">
        <v>49</v>
      </c>
      <c r="G10925" s="7" t="s">
        <v>50</v>
      </c>
      <c r="H10925" s="7" t="s">
        <v>51</v>
      </c>
    </row>
    <row r="10926" spans="1:9">
      <c r="A10926" t="s">
        <v>4</v>
      </c>
      <c r="B10926" s="4" t="s">
        <v>5</v>
      </c>
      <c r="C10926" s="4" t="s">
        <v>13</v>
      </c>
      <c r="D10926" s="4" t="s">
        <v>10</v>
      </c>
      <c r="E10926" s="4" t="s">
        <v>6</v>
      </c>
      <c r="F10926" s="4" t="s">
        <v>6</v>
      </c>
      <c r="G10926" s="4" t="s">
        <v>6</v>
      </c>
      <c r="H10926" s="4" t="s">
        <v>6</v>
      </c>
    </row>
    <row r="10927" spans="1:9">
      <c r="A10927" t="n">
        <v>92759</v>
      </c>
      <c r="B10927" s="36" t="n">
        <v>51</v>
      </c>
      <c r="C10927" s="7" t="n">
        <v>3</v>
      </c>
      <c r="D10927" s="7" t="n">
        <v>61490</v>
      </c>
      <c r="E10927" s="7" t="s">
        <v>48</v>
      </c>
      <c r="F10927" s="7" t="s">
        <v>49</v>
      </c>
      <c r="G10927" s="7" t="s">
        <v>50</v>
      </c>
      <c r="H10927" s="7" t="s">
        <v>51</v>
      </c>
    </row>
    <row r="10928" spans="1:9">
      <c r="A10928" t="s">
        <v>4</v>
      </c>
      <c r="B10928" s="4" t="s">
        <v>5</v>
      </c>
      <c r="C10928" s="4" t="s">
        <v>13</v>
      </c>
      <c r="D10928" s="4" t="s">
        <v>10</v>
      </c>
      <c r="E10928" s="4" t="s">
        <v>6</v>
      </c>
      <c r="F10928" s="4" t="s">
        <v>6</v>
      </c>
      <c r="G10928" s="4" t="s">
        <v>6</v>
      </c>
      <c r="H10928" s="4" t="s">
        <v>6</v>
      </c>
    </row>
    <row r="10929" spans="1:8">
      <c r="A10929" t="n">
        <v>92788</v>
      </c>
      <c r="B10929" s="36" t="n">
        <v>51</v>
      </c>
      <c r="C10929" s="7" t="n">
        <v>3</v>
      </c>
      <c r="D10929" s="7" t="n">
        <v>7032</v>
      </c>
      <c r="E10929" s="7" t="s">
        <v>48</v>
      </c>
      <c r="F10929" s="7" t="s">
        <v>49</v>
      </c>
      <c r="G10929" s="7" t="s">
        <v>50</v>
      </c>
      <c r="H10929" s="7" t="s">
        <v>51</v>
      </c>
    </row>
    <row r="10930" spans="1:8">
      <c r="A10930" t="s">
        <v>4</v>
      </c>
      <c r="B10930" s="4" t="s">
        <v>5</v>
      </c>
      <c r="C10930" s="4" t="s">
        <v>13</v>
      </c>
      <c r="D10930" s="4" t="s">
        <v>10</v>
      </c>
    </row>
    <row r="10931" spans="1:8">
      <c r="A10931" t="n">
        <v>92817</v>
      </c>
      <c r="B10931" s="34" t="n">
        <v>58</v>
      </c>
      <c r="C10931" s="7" t="n">
        <v>255</v>
      </c>
      <c r="D10931" s="7" t="n">
        <v>0</v>
      </c>
    </row>
    <row r="10932" spans="1:8">
      <c r="A10932" t="s">
        <v>4</v>
      </c>
      <c r="B10932" s="4" t="s">
        <v>5</v>
      </c>
      <c r="C10932" s="4" t="s">
        <v>13</v>
      </c>
      <c r="D10932" s="4" t="s">
        <v>10</v>
      </c>
      <c r="E10932" s="4" t="s">
        <v>10</v>
      </c>
      <c r="F10932" s="4" t="s">
        <v>10</v>
      </c>
      <c r="G10932" s="4" t="s">
        <v>10</v>
      </c>
      <c r="H10932" s="4" t="s">
        <v>10</v>
      </c>
      <c r="I10932" s="4" t="s">
        <v>6</v>
      </c>
      <c r="J10932" s="4" t="s">
        <v>22</v>
      </c>
      <c r="K10932" s="4" t="s">
        <v>22</v>
      </c>
      <c r="L10932" s="4" t="s">
        <v>22</v>
      </c>
      <c r="M10932" s="4" t="s">
        <v>9</v>
      </c>
      <c r="N10932" s="4" t="s">
        <v>9</v>
      </c>
      <c r="O10932" s="4" t="s">
        <v>22</v>
      </c>
      <c r="P10932" s="4" t="s">
        <v>22</v>
      </c>
      <c r="Q10932" s="4" t="s">
        <v>22</v>
      </c>
      <c r="R10932" s="4" t="s">
        <v>22</v>
      </c>
      <c r="S10932" s="4" t="s">
        <v>13</v>
      </c>
    </row>
    <row r="10933" spans="1:8">
      <c r="A10933" t="n">
        <v>92821</v>
      </c>
      <c r="B10933" s="11" t="n">
        <v>39</v>
      </c>
      <c r="C10933" s="7" t="n">
        <v>12</v>
      </c>
      <c r="D10933" s="7" t="n">
        <v>65533</v>
      </c>
      <c r="E10933" s="7" t="n">
        <v>205</v>
      </c>
      <c r="F10933" s="7" t="n">
        <v>0</v>
      </c>
      <c r="G10933" s="7" t="n">
        <v>65533</v>
      </c>
      <c r="H10933" s="7" t="n">
        <v>3</v>
      </c>
      <c r="I10933" s="7" t="s">
        <v>12</v>
      </c>
      <c r="J10933" s="7" t="n">
        <v>89</v>
      </c>
      <c r="K10933" s="7" t="n">
        <v>36.060001373291</v>
      </c>
      <c r="L10933" s="7" t="n">
        <v>-239</v>
      </c>
      <c r="M10933" s="7" t="n">
        <v>0</v>
      </c>
      <c r="N10933" s="7" t="n">
        <v>0</v>
      </c>
      <c r="O10933" s="7" t="n">
        <v>0</v>
      </c>
      <c r="P10933" s="7" t="n">
        <v>6</v>
      </c>
      <c r="Q10933" s="7" t="n">
        <v>6</v>
      </c>
      <c r="R10933" s="7" t="n">
        <v>6</v>
      </c>
      <c r="S10933" s="7" t="n">
        <v>108</v>
      </c>
    </row>
    <row r="10934" spans="1:8">
      <c r="A10934" t="s">
        <v>4</v>
      </c>
      <c r="B10934" s="4" t="s">
        <v>5</v>
      </c>
      <c r="C10934" s="4" t="s">
        <v>13</v>
      </c>
      <c r="D10934" s="4" t="s">
        <v>10</v>
      </c>
      <c r="E10934" s="4" t="s">
        <v>10</v>
      </c>
      <c r="F10934" s="4" t="s">
        <v>10</v>
      </c>
      <c r="G10934" s="4" t="s">
        <v>10</v>
      </c>
      <c r="H10934" s="4" t="s">
        <v>10</v>
      </c>
      <c r="I10934" s="4" t="s">
        <v>6</v>
      </c>
      <c r="J10934" s="4" t="s">
        <v>22</v>
      </c>
      <c r="K10934" s="4" t="s">
        <v>22</v>
      </c>
      <c r="L10934" s="4" t="s">
        <v>22</v>
      </c>
      <c r="M10934" s="4" t="s">
        <v>9</v>
      </c>
      <c r="N10934" s="4" t="s">
        <v>9</v>
      </c>
      <c r="O10934" s="4" t="s">
        <v>22</v>
      </c>
      <c r="P10934" s="4" t="s">
        <v>22</v>
      </c>
      <c r="Q10934" s="4" t="s">
        <v>22</v>
      </c>
      <c r="R10934" s="4" t="s">
        <v>22</v>
      </c>
      <c r="S10934" s="4" t="s">
        <v>13</v>
      </c>
    </row>
    <row r="10935" spans="1:8">
      <c r="A10935" t="n">
        <v>92871</v>
      </c>
      <c r="B10935" s="11" t="n">
        <v>39</v>
      </c>
      <c r="C10935" s="7" t="n">
        <v>12</v>
      </c>
      <c r="D10935" s="7" t="n">
        <v>65533</v>
      </c>
      <c r="E10935" s="7" t="n">
        <v>204</v>
      </c>
      <c r="F10935" s="7" t="n">
        <v>0</v>
      </c>
      <c r="G10935" s="7" t="n">
        <v>0</v>
      </c>
      <c r="H10935" s="7" t="n">
        <v>3</v>
      </c>
      <c r="I10935" s="7" t="s">
        <v>12</v>
      </c>
      <c r="J10935" s="7" t="n">
        <v>0</v>
      </c>
      <c r="K10935" s="7" t="n">
        <v>0.00999999977648258</v>
      </c>
      <c r="L10935" s="7" t="n">
        <v>0</v>
      </c>
      <c r="M10935" s="7" t="n">
        <v>0</v>
      </c>
      <c r="N10935" s="7" t="n">
        <v>0</v>
      </c>
      <c r="O10935" s="7" t="n">
        <v>0</v>
      </c>
      <c r="P10935" s="7" t="n">
        <v>1</v>
      </c>
      <c r="Q10935" s="7" t="n">
        <v>1</v>
      </c>
      <c r="R10935" s="7" t="n">
        <v>1</v>
      </c>
      <c r="S10935" s="7" t="n">
        <v>105</v>
      </c>
    </row>
    <row r="10936" spans="1:8">
      <c r="A10936" t="s">
        <v>4</v>
      </c>
      <c r="B10936" s="4" t="s">
        <v>5</v>
      </c>
      <c r="C10936" s="4" t="s">
        <v>13</v>
      </c>
      <c r="D10936" s="4" t="s">
        <v>10</v>
      </c>
      <c r="E10936" s="4" t="s">
        <v>10</v>
      </c>
      <c r="F10936" s="4" t="s">
        <v>10</v>
      </c>
      <c r="G10936" s="4" t="s">
        <v>10</v>
      </c>
      <c r="H10936" s="4" t="s">
        <v>10</v>
      </c>
      <c r="I10936" s="4" t="s">
        <v>6</v>
      </c>
      <c r="J10936" s="4" t="s">
        <v>22</v>
      </c>
      <c r="K10936" s="4" t="s">
        <v>22</v>
      </c>
      <c r="L10936" s="4" t="s">
        <v>22</v>
      </c>
      <c r="M10936" s="4" t="s">
        <v>9</v>
      </c>
      <c r="N10936" s="4" t="s">
        <v>9</v>
      </c>
      <c r="O10936" s="4" t="s">
        <v>22</v>
      </c>
      <c r="P10936" s="4" t="s">
        <v>22</v>
      </c>
      <c r="Q10936" s="4" t="s">
        <v>22</v>
      </c>
      <c r="R10936" s="4" t="s">
        <v>22</v>
      </c>
      <c r="S10936" s="4" t="s">
        <v>13</v>
      </c>
    </row>
    <row r="10937" spans="1:8">
      <c r="A10937" t="n">
        <v>92921</v>
      </c>
      <c r="B10937" s="11" t="n">
        <v>39</v>
      </c>
      <c r="C10937" s="7" t="n">
        <v>12</v>
      </c>
      <c r="D10937" s="7" t="n">
        <v>65533</v>
      </c>
      <c r="E10937" s="7" t="n">
        <v>204</v>
      </c>
      <c r="F10937" s="7" t="n">
        <v>0</v>
      </c>
      <c r="G10937" s="7" t="n">
        <v>61488</v>
      </c>
      <c r="H10937" s="7" t="n">
        <v>3</v>
      </c>
      <c r="I10937" s="7" t="s">
        <v>12</v>
      </c>
      <c r="J10937" s="7" t="n">
        <v>0</v>
      </c>
      <c r="K10937" s="7" t="n">
        <v>0.00999999977648258</v>
      </c>
      <c r="L10937" s="7" t="n">
        <v>0</v>
      </c>
      <c r="M10937" s="7" t="n">
        <v>0</v>
      </c>
      <c r="N10937" s="7" t="n">
        <v>0</v>
      </c>
      <c r="O10937" s="7" t="n">
        <v>0</v>
      </c>
      <c r="P10937" s="7" t="n">
        <v>1</v>
      </c>
      <c r="Q10937" s="7" t="n">
        <v>1</v>
      </c>
      <c r="R10937" s="7" t="n">
        <v>1</v>
      </c>
      <c r="S10937" s="7" t="n">
        <v>106</v>
      </c>
    </row>
    <row r="10938" spans="1:8">
      <c r="A10938" t="s">
        <v>4</v>
      </c>
      <c r="B10938" s="4" t="s">
        <v>5</v>
      </c>
      <c r="C10938" s="4" t="s">
        <v>13</v>
      </c>
      <c r="D10938" s="4" t="s">
        <v>10</v>
      </c>
      <c r="E10938" s="4" t="s">
        <v>10</v>
      </c>
      <c r="F10938" s="4" t="s">
        <v>10</v>
      </c>
      <c r="G10938" s="4" t="s">
        <v>10</v>
      </c>
      <c r="H10938" s="4" t="s">
        <v>10</v>
      </c>
      <c r="I10938" s="4" t="s">
        <v>6</v>
      </c>
      <c r="J10938" s="4" t="s">
        <v>22</v>
      </c>
      <c r="K10938" s="4" t="s">
        <v>22</v>
      </c>
      <c r="L10938" s="4" t="s">
        <v>22</v>
      </c>
      <c r="M10938" s="4" t="s">
        <v>9</v>
      </c>
      <c r="N10938" s="4" t="s">
        <v>9</v>
      </c>
      <c r="O10938" s="4" t="s">
        <v>22</v>
      </c>
      <c r="P10938" s="4" t="s">
        <v>22</v>
      </c>
      <c r="Q10938" s="4" t="s">
        <v>22</v>
      </c>
      <c r="R10938" s="4" t="s">
        <v>22</v>
      </c>
      <c r="S10938" s="4" t="s">
        <v>13</v>
      </c>
    </row>
    <row r="10939" spans="1:8">
      <c r="A10939" t="n">
        <v>92971</v>
      </c>
      <c r="B10939" s="11" t="n">
        <v>39</v>
      </c>
      <c r="C10939" s="7" t="n">
        <v>12</v>
      </c>
      <c r="D10939" s="7" t="n">
        <v>65533</v>
      </c>
      <c r="E10939" s="7" t="n">
        <v>204</v>
      </c>
      <c r="F10939" s="7" t="n">
        <v>0</v>
      </c>
      <c r="G10939" s="7" t="n">
        <v>7032</v>
      </c>
      <c r="H10939" s="7" t="n">
        <v>3</v>
      </c>
      <c r="I10939" s="7" t="s">
        <v>12</v>
      </c>
      <c r="J10939" s="7" t="n">
        <v>0</v>
      </c>
      <c r="K10939" s="7" t="n">
        <v>0.00999999977648258</v>
      </c>
      <c r="L10939" s="7" t="n">
        <v>0</v>
      </c>
      <c r="M10939" s="7" t="n">
        <v>0</v>
      </c>
      <c r="N10939" s="7" t="n">
        <v>0</v>
      </c>
      <c r="O10939" s="7" t="n">
        <v>0</v>
      </c>
      <c r="P10939" s="7" t="n">
        <v>0.5</v>
      </c>
      <c r="Q10939" s="7" t="n">
        <v>0.5</v>
      </c>
      <c r="R10939" s="7" t="n">
        <v>0.5</v>
      </c>
      <c r="S10939" s="7" t="n">
        <v>107</v>
      </c>
    </row>
    <row r="10940" spans="1:8">
      <c r="A10940" t="s">
        <v>4</v>
      </c>
      <c r="B10940" s="4" t="s">
        <v>5</v>
      </c>
      <c r="C10940" s="4" t="s">
        <v>13</v>
      </c>
      <c r="D10940" s="4" t="s">
        <v>10</v>
      </c>
      <c r="E10940" s="4" t="s">
        <v>10</v>
      </c>
      <c r="F10940" s="4" t="s">
        <v>10</v>
      </c>
      <c r="G10940" s="4" t="s">
        <v>10</v>
      </c>
      <c r="H10940" s="4" t="s">
        <v>10</v>
      </c>
      <c r="I10940" s="4" t="s">
        <v>6</v>
      </c>
      <c r="J10940" s="4" t="s">
        <v>22</v>
      </c>
      <c r="K10940" s="4" t="s">
        <v>22</v>
      </c>
      <c r="L10940" s="4" t="s">
        <v>22</v>
      </c>
      <c r="M10940" s="4" t="s">
        <v>9</v>
      </c>
      <c r="N10940" s="4" t="s">
        <v>9</v>
      </c>
      <c r="O10940" s="4" t="s">
        <v>22</v>
      </c>
      <c r="P10940" s="4" t="s">
        <v>22</v>
      </c>
      <c r="Q10940" s="4" t="s">
        <v>22</v>
      </c>
      <c r="R10940" s="4" t="s">
        <v>22</v>
      </c>
      <c r="S10940" s="4" t="s">
        <v>13</v>
      </c>
    </row>
    <row r="10941" spans="1:8">
      <c r="A10941" t="n">
        <v>93021</v>
      </c>
      <c r="B10941" s="11" t="n">
        <v>39</v>
      </c>
      <c r="C10941" s="7" t="n">
        <v>12</v>
      </c>
      <c r="D10941" s="7" t="n">
        <v>65533</v>
      </c>
      <c r="E10941" s="7" t="n">
        <v>204</v>
      </c>
      <c r="F10941" s="7" t="n">
        <v>0</v>
      </c>
      <c r="G10941" s="7" t="n">
        <v>61489</v>
      </c>
      <c r="H10941" s="7" t="n">
        <v>3</v>
      </c>
      <c r="I10941" s="7" t="s">
        <v>12</v>
      </c>
      <c r="J10941" s="7" t="n">
        <v>0</v>
      </c>
      <c r="K10941" s="7" t="n">
        <v>0.00999999977648258</v>
      </c>
      <c r="L10941" s="7" t="n">
        <v>0</v>
      </c>
      <c r="M10941" s="7" t="n">
        <v>0</v>
      </c>
      <c r="N10941" s="7" t="n">
        <v>0</v>
      </c>
      <c r="O10941" s="7" t="n">
        <v>0</v>
      </c>
      <c r="P10941" s="7" t="n">
        <v>1</v>
      </c>
      <c r="Q10941" s="7" t="n">
        <v>1</v>
      </c>
      <c r="R10941" s="7" t="n">
        <v>1</v>
      </c>
      <c r="S10941" s="7" t="n">
        <v>109</v>
      </c>
    </row>
    <row r="10942" spans="1:8">
      <c r="A10942" t="s">
        <v>4</v>
      </c>
      <c r="B10942" s="4" t="s">
        <v>5</v>
      </c>
      <c r="C10942" s="4" t="s">
        <v>13</v>
      </c>
      <c r="D10942" s="4" t="s">
        <v>10</v>
      </c>
      <c r="E10942" s="4" t="s">
        <v>10</v>
      </c>
      <c r="F10942" s="4" t="s">
        <v>10</v>
      </c>
      <c r="G10942" s="4" t="s">
        <v>10</v>
      </c>
      <c r="H10942" s="4" t="s">
        <v>10</v>
      </c>
      <c r="I10942" s="4" t="s">
        <v>6</v>
      </c>
      <c r="J10942" s="4" t="s">
        <v>22</v>
      </c>
      <c r="K10942" s="4" t="s">
        <v>22</v>
      </c>
      <c r="L10942" s="4" t="s">
        <v>22</v>
      </c>
      <c r="M10942" s="4" t="s">
        <v>9</v>
      </c>
      <c r="N10942" s="4" t="s">
        <v>9</v>
      </c>
      <c r="O10942" s="4" t="s">
        <v>22</v>
      </c>
      <c r="P10942" s="4" t="s">
        <v>22</v>
      </c>
      <c r="Q10942" s="4" t="s">
        <v>22</v>
      </c>
      <c r="R10942" s="4" t="s">
        <v>22</v>
      </c>
      <c r="S10942" s="4" t="s">
        <v>13</v>
      </c>
    </row>
    <row r="10943" spans="1:8">
      <c r="A10943" t="n">
        <v>93071</v>
      </c>
      <c r="B10943" s="11" t="n">
        <v>39</v>
      </c>
      <c r="C10943" s="7" t="n">
        <v>12</v>
      </c>
      <c r="D10943" s="7" t="n">
        <v>65533</v>
      </c>
      <c r="E10943" s="7" t="n">
        <v>204</v>
      </c>
      <c r="F10943" s="7" t="n">
        <v>0</v>
      </c>
      <c r="G10943" s="7" t="n">
        <v>61490</v>
      </c>
      <c r="H10943" s="7" t="n">
        <v>3</v>
      </c>
      <c r="I10943" s="7" t="s">
        <v>12</v>
      </c>
      <c r="J10943" s="7" t="n">
        <v>0</v>
      </c>
      <c r="K10943" s="7" t="n">
        <v>0.00999999977648258</v>
      </c>
      <c r="L10943" s="7" t="n">
        <v>0</v>
      </c>
      <c r="M10943" s="7" t="n">
        <v>0</v>
      </c>
      <c r="N10943" s="7" t="n">
        <v>0</v>
      </c>
      <c r="O10943" s="7" t="n">
        <v>0</v>
      </c>
      <c r="P10943" s="7" t="n">
        <v>1</v>
      </c>
      <c r="Q10943" s="7" t="n">
        <v>1</v>
      </c>
      <c r="R10943" s="7" t="n">
        <v>1</v>
      </c>
      <c r="S10943" s="7" t="n">
        <v>110</v>
      </c>
    </row>
    <row r="10944" spans="1:8">
      <c r="A10944" t="s">
        <v>4</v>
      </c>
      <c r="B10944" s="4" t="s">
        <v>5</v>
      </c>
      <c r="C10944" s="4" t="s">
        <v>13</v>
      </c>
      <c r="D10944" s="4" t="s">
        <v>10</v>
      </c>
      <c r="E10944" s="4" t="s">
        <v>22</v>
      </c>
      <c r="F10944" s="4" t="s">
        <v>10</v>
      </c>
      <c r="G10944" s="4" t="s">
        <v>9</v>
      </c>
      <c r="H10944" s="4" t="s">
        <v>9</v>
      </c>
      <c r="I10944" s="4" t="s">
        <v>10</v>
      </c>
      <c r="J10944" s="4" t="s">
        <v>10</v>
      </c>
      <c r="K10944" s="4" t="s">
        <v>9</v>
      </c>
      <c r="L10944" s="4" t="s">
        <v>9</v>
      </c>
      <c r="M10944" s="4" t="s">
        <v>9</v>
      </c>
      <c r="N10944" s="4" t="s">
        <v>9</v>
      </c>
      <c r="O10944" s="4" t="s">
        <v>6</v>
      </c>
    </row>
    <row r="10945" spans="1:19">
      <c r="A10945" t="n">
        <v>93121</v>
      </c>
      <c r="B10945" s="59" t="n">
        <v>50</v>
      </c>
      <c r="C10945" s="7" t="n">
        <v>0</v>
      </c>
      <c r="D10945" s="7" t="n">
        <v>4402</v>
      </c>
      <c r="E10945" s="7" t="n">
        <v>1</v>
      </c>
      <c r="F10945" s="7" t="n">
        <v>500</v>
      </c>
      <c r="G10945" s="7" t="n">
        <v>0</v>
      </c>
      <c r="H10945" s="7" t="n">
        <v>-1069547520</v>
      </c>
      <c r="I10945" s="7" t="n">
        <v>0</v>
      </c>
      <c r="J10945" s="7" t="n">
        <v>65533</v>
      </c>
      <c r="K10945" s="7" t="n">
        <v>0</v>
      </c>
      <c r="L10945" s="7" t="n">
        <v>0</v>
      </c>
      <c r="M10945" s="7" t="n">
        <v>0</v>
      </c>
      <c r="N10945" s="7" t="n">
        <v>0</v>
      </c>
      <c r="O10945" s="7" t="s">
        <v>12</v>
      </c>
    </row>
    <row r="10946" spans="1:19">
      <c r="A10946" t="s">
        <v>4</v>
      </c>
      <c r="B10946" s="4" t="s">
        <v>5</v>
      </c>
      <c r="C10946" s="4" t="s">
        <v>13</v>
      </c>
      <c r="D10946" s="4" t="s">
        <v>10</v>
      </c>
      <c r="E10946" s="4" t="s">
        <v>22</v>
      </c>
      <c r="F10946" s="4" t="s">
        <v>10</v>
      </c>
      <c r="G10946" s="4" t="s">
        <v>9</v>
      </c>
      <c r="H10946" s="4" t="s">
        <v>9</v>
      </c>
      <c r="I10946" s="4" t="s">
        <v>10</v>
      </c>
      <c r="J10946" s="4" t="s">
        <v>10</v>
      </c>
      <c r="K10946" s="4" t="s">
        <v>9</v>
      </c>
      <c r="L10946" s="4" t="s">
        <v>9</v>
      </c>
      <c r="M10946" s="4" t="s">
        <v>9</v>
      </c>
      <c r="N10946" s="4" t="s">
        <v>9</v>
      </c>
      <c r="O10946" s="4" t="s">
        <v>6</v>
      </c>
    </row>
    <row r="10947" spans="1:19">
      <c r="A10947" t="n">
        <v>93160</v>
      </c>
      <c r="B10947" s="59" t="n">
        <v>50</v>
      </c>
      <c r="C10947" s="7" t="n">
        <v>0</v>
      </c>
      <c r="D10947" s="7" t="n">
        <v>5045</v>
      </c>
      <c r="E10947" s="7" t="n">
        <v>0.800000011920929</v>
      </c>
      <c r="F10947" s="7" t="n">
        <v>2000</v>
      </c>
      <c r="G10947" s="7" t="n">
        <v>0</v>
      </c>
      <c r="H10947" s="7" t="n">
        <v>1077936128</v>
      </c>
      <c r="I10947" s="7" t="n">
        <v>0</v>
      </c>
      <c r="J10947" s="7" t="n">
        <v>65533</v>
      </c>
      <c r="K10947" s="7" t="n">
        <v>0</v>
      </c>
      <c r="L10947" s="7" t="n">
        <v>0</v>
      </c>
      <c r="M10947" s="7" t="n">
        <v>0</v>
      </c>
      <c r="N10947" s="7" t="n">
        <v>0</v>
      </c>
      <c r="O10947" s="7" t="s">
        <v>12</v>
      </c>
    </row>
    <row r="10948" spans="1:19">
      <c r="A10948" t="s">
        <v>4</v>
      </c>
      <c r="B10948" s="4" t="s">
        <v>5</v>
      </c>
      <c r="C10948" s="4" t="s">
        <v>13</v>
      </c>
      <c r="D10948" s="4" t="s">
        <v>10</v>
      </c>
      <c r="E10948" s="4" t="s">
        <v>22</v>
      </c>
      <c r="F10948" s="4" t="s">
        <v>10</v>
      </c>
      <c r="G10948" s="4" t="s">
        <v>9</v>
      </c>
      <c r="H10948" s="4" t="s">
        <v>9</v>
      </c>
      <c r="I10948" s="4" t="s">
        <v>10</v>
      </c>
      <c r="J10948" s="4" t="s">
        <v>10</v>
      </c>
      <c r="K10948" s="4" t="s">
        <v>9</v>
      </c>
      <c r="L10948" s="4" t="s">
        <v>9</v>
      </c>
      <c r="M10948" s="4" t="s">
        <v>9</v>
      </c>
      <c r="N10948" s="4" t="s">
        <v>9</v>
      </c>
      <c r="O10948" s="4" t="s">
        <v>6</v>
      </c>
    </row>
    <row r="10949" spans="1:19">
      <c r="A10949" t="n">
        <v>93199</v>
      </c>
      <c r="B10949" s="59" t="n">
        <v>50</v>
      </c>
      <c r="C10949" s="7" t="n">
        <v>0</v>
      </c>
      <c r="D10949" s="7" t="n">
        <v>4521</v>
      </c>
      <c r="E10949" s="7" t="n">
        <v>0.800000011920929</v>
      </c>
      <c r="F10949" s="7" t="n">
        <v>2000</v>
      </c>
      <c r="G10949" s="7" t="n">
        <v>0</v>
      </c>
      <c r="H10949" s="7" t="n">
        <v>1077936128</v>
      </c>
      <c r="I10949" s="7" t="n">
        <v>0</v>
      </c>
      <c r="J10949" s="7" t="n">
        <v>65533</v>
      </c>
      <c r="K10949" s="7" t="n">
        <v>0</v>
      </c>
      <c r="L10949" s="7" t="n">
        <v>0</v>
      </c>
      <c r="M10949" s="7" t="n">
        <v>0</v>
      </c>
      <c r="N10949" s="7" t="n">
        <v>0</v>
      </c>
      <c r="O10949" s="7" t="s">
        <v>12</v>
      </c>
    </row>
    <row r="10950" spans="1:19">
      <c r="A10950" t="s">
        <v>4</v>
      </c>
      <c r="B10950" s="4" t="s">
        <v>5</v>
      </c>
      <c r="C10950" s="4" t="s">
        <v>13</v>
      </c>
      <c r="D10950" s="4" t="s">
        <v>10</v>
      </c>
    </row>
    <row r="10951" spans="1:19">
      <c r="A10951" t="n">
        <v>93238</v>
      </c>
      <c r="B10951" s="32" t="n">
        <v>45</v>
      </c>
      <c r="C10951" s="7" t="n">
        <v>7</v>
      </c>
      <c r="D10951" s="7" t="n">
        <v>255</v>
      </c>
    </row>
    <row r="10952" spans="1:19">
      <c r="A10952" t="s">
        <v>4</v>
      </c>
      <c r="B10952" s="4" t="s">
        <v>5</v>
      </c>
      <c r="C10952" s="4" t="s">
        <v>13</v>
      </c>
      <c r="D10952" s="4" t="s">
        <v>10</v>
      </c>
      <c r="E10952" s="4" t="s">
        <v>22</v>
      </c>
    </row>
    <row r="10953" spans="1:19">
      <c r="A10953" t="n">
        <v>93242</v>
      </c>
      <c r="B10953" s="34" t="n">
        <v>58</v>
      </c>
      <c r="C10953" s="7" t="n">
        <v>101</v>
      </c>
      <c r="D10953" s="7" t="n">
        <v>500</v>
      </c>
      <c r="E10953" s="7" t="n">
        <v>1</v>
      </c>
    </row>
    <row r="10954" spans="1:19">
      <c r="A10954" t="s">
        <v>4</v>
      </c>
      <c r="B10954" s="4" t="s">
        <v>5</v>
      </c>
      <c r="C10954" s="4" t="s">
        <v>13</v>
      </c>
      <c r="D10954" s="4" t="s">
        <v>10</v>
      </c>
    </row>
    <row r="10955" spans="1:19">
      <c r="A10955" t="n">
        <v>93250</v>
      </c>
      <c r="B10955" s="34" t="n">
        <v>58</v>
      </c>
      <c r="C10955" s="7" t="n">
        <v>254</v>
      </c>
      <c r="D10955" s="7" t="n">
        <v>0</v>
      </c>
    </row>
    <row r="10956" spans="1:19">
      <c r="A10956" t="s">
        <v>4</v>
      </c>
      <c r="B10956" s="4" t="s">
        <v>5</v>
      </c>
      <c r="C10956" s="4" t="s">
        <v>13</v>
      </c>
      <c r="D10956" s="4" t="s">
        <v>13</v>
      </c>
      <c r="E10956" s="4" t="s">
        <v>22</v>
      </c>
      <c r="F10956" s="4" t="s">
        <v>22</v>
      </c>
      <c r="G10956" s="4" t="s">
        <v>22</v>
      </c>
      <c r="H10956" s="4" t="s">
        <v>10</v>
      </c>
    </row>
    <row r="10957" spans="1:19">
      <c r="A10957" t="n">
        <v>93254</v>
      </c>
      <c r="B10957" s="32" t="n">
        <v>45</v>
      </c>
      <c r="C10957" s="7" t="n">
        <v>2</v>
      </c>
      <c r="D10957" s="7" t="n">
        <v>3</v>
      </c>
      <c r="E10957" s="7" t="n">
        <v>89</v>
      </c>
      <c r="F10957" s="7" t="n">
        <v>40.7000007629395</v>
      </c>
      <c r="G10957" s="7" t="n">
        <v>-237.850006103516</v>
      </c>
      <c r="H10957" s="7" t="n">
        <v>0</v>
      </c>
    </row>
    <row r="10958" spans="1:19">
      <c r="A10958" t="s">
        <v>4</v>
      </c>
      <c r="B10958" s="4" t="s">
        <v>5</v>
      </c>
      <c r="C10958" s="4" t="s">
        <v>13</v>
      </c>
      <c r="D10958" s="4" t="s">
        <v>13</v>
      </c>
      <c r="E10958" s="4" t="s">
        <v>22</v>
      </c>
      <c r="F10958" s="4" t="s">
        <v>22</v>
      </c>
      <c r="G10958" s="4" t="s">
        <v>22</v>
      </c>
      <c r="H10958" s="4" t="s">
        <v>10</v>
      </c>
      <c r="I10958" s="4" t="s">
        <v>13</v>
      </c>
    </row>
    <row r="10959" spans="1:19">
      <c r="A10959" t="n">
        <v>93271</v>
      </c>
      <c r="B10959" s="32" t="n">
        <v>45</v>
      </c>
      <c r="C10959" s="7" t="n">
        <v>4</v>
      </c>
      <c r="D10959" s="7" t="n">
        <v>3</v>
      </c>
      <c r="E10959" s="7" t="n">
        <v>52</v>
      </c>
      <c r="F10959" s="7" t="n">
        <v>-10</v>
      </c>
      <c r="G10959" s="7" t="n">
        <v>0</v>
      </c>
      <c r="H10959" s="7" t="n">
        <v>0</v>
      </c>
      <c r="I10959" s="7" t="n">
        <v>0</v>
      </c>
    </row>
    <row r="10960" spans="1:19">
      <c r="A10960" t="s">
        <v>4</v>
      </c>
      <c r="B10960" s="4" t="s">
        <v>5</v>
      </c>
      <c r="C10960" s="4" t="s">
        <v>13</v>
      </c>
      <c r="D10960" s="4" t="s">
        <v>13</v>
      </c>
      <c r="E10960" s="4" t="s">
        <v>22</v>
      </c>
      <c r="F10960" s="4" t="s">
        <v>10</v>
      </c>
    </row>
    <row r="10961" spans="1:15">
      <c r="A10961" t="n">
        <v>93289</v>
      </c>
      <c r="B10961" s="32" t="n">
        <v>45</v>
      </c>
      <c r="C10961" s="7" t="n">
        <v>5</v>
      </c>
      <c r="D10961" s="7" t="n">
        <v>3</v>
      </c>
      <c r="E10961" s="7" t="n">
        <v>7</v>
      </c>
      <c r="F10961" s="7" t="n">
        <v>0</v>
      </c>
    </row>
    <row r="10962" spans="1:15">
      <c r="A10962" t="s">
        <v>4</v>
      </c>
      <c r="B10962" s="4" t="s">
        <v>5</v>
      </c>
      <c r="C10962" s="4" t="s">
        <v>13</v>
      </c>
      <c r="D10962" s="4" t="s">
        <v>13</v>
      </c>
      <c r="E10962" s="4" t="s">
        <v>22</v>
      </c>
      <c r="F10962" s="4" t="s">
        <v>10</v>
      </c>
    </row>
    <row r="10963" spans="1:15">
      <c r="A10963" t="n">
        <v>93298</v>
      </c>
      <c r="B10963" s="32" t="n">
        <v>45</v>
      </c>
      <c r="C10963" s="7" t="n">
        <v>11</v>
      </c>
      <c r="D10963" s="7" t="n">
        <v>3</v>
      </c>
      <c r="E10963" s="7" t="n">
        <v>34.2000007629395</v>
      </c>
      <c r="F10963" s="7" t="n">
        <v>0</v>
      </c>
    </row>
    <row r="10964" spans="1:15">
      <c r="A10964" t="s">
        <v>4</v>
      </c>
      <c r="B10964" s="4" t="s">
        <v>5</v>
      </c>
      <c r="C10964" s="4" t="s">
        <v>13</v>
      </c>
      <c r="D10964" s="4" t="s">
        <v>10</v>
      </c>
    </row>
    <row r="10965" spans="1:15">
      <c r="A10965" t="n">
        <v>93307</v>
      </c>
      <c r="B10965" s="34" t="n">
        <v>58</v>
      </c>
      <c r="C10965" s="7" t="n">
        <v>255</v>
      </c>
      <c r="D10965" s="7" t="n">
        <v>0</v>
      </c>
    </row>
    <row r="10966" spans="1:15">
      <c r="A10966" t="s">
        <v>4</v>
      </c>
      <c r="B10966" s="4" t="s">
        <v>5</v>
      </c>
      <c r="C10966" s="4" t="s">
        <v>10</v>
      </c>
      <c r="D10966" s="4" t="s">
        <v>13</v>
      </c>
      <c r="E10966" s="4" t="s">
        <v>6</v>
      </c>
      <c r="F10966" s="4" t="s">
        <v>22</v>
      </c>
      <c r="G10966" s="4" t="s">
        <v>22</v>
      </c>
      <c r="H10966" s="4" t="s">
        <v>22</v>
      </c>
    </row>
    <row r="10967" spans="1:15">
      <c r="A10967" t="n">
        <v>93311</v>
      </c>
      <c r="B10967" s="47" t="n">
        <v>48</v>
      </c>
      <c r="C10967" s="7" t="n">
        <v>7033</v>
      </c>
      <c r="D10967" s="7" t="n">
        <v>0</v>
      </c>
      <c r="E10967" s="7" t="s">
        <v>390</v>
      </c>
      <c r="F10967" s="7" t="n">
        <v>-1</v>
      </c>
      <c r="G10967" s="7" t="n">
        <v>1</v>
      </c>
      <c r="H10967" s="7" t="n">
        <v>0</v>
      </c>
    </row>
    <row r="10968" spans="1:15">
      <c r="A10968" t="s">
        <v>4</v>
      </c>
      <c r="B10968" s="4" t="s">
        <v>5</v>
      </c>
      <c r="C10968" s="4" t="s">
        <v>10</v>
      </c>
    </row>
    <row r="10969" spans="1:15">
      <c r="A10969" t="n">
        <v>93338</v>
      </c>
      <c r="B10969" s="30" t="n">
        <v>16</v>
      </c>
      <c r="C10969" s="7" t="n">
        <v>1000</v>
      </c>
    </row>
    <row r="10970" spans="1:15">
      <c r="A10970" t="s">
        <v>4</v>
      </c>
      <c r="B10970" s="4" t="s">
        <v>5</v>
      </c>
      <c r="C10970" s="4" t="s">
        <v>13</v>
      </c>
      <c r="D10970" s="4" t="s">
        <v>10</v>
      </c>
      <c r="E10970" s="4" t="s">
        <v>10</v>
      </c>
    </row>
    <row r="10971" spans="1:15">
      <c r="A10971" t="n">
        <v>93341</v>
      </c>
      <c r="B10971" s="59" t="n">
        <v>50</v>
      </c>
      <c r="C10971" s="7" t="n">
        <v>1</v>
      </c>
      <c r="D10971" s="7" t="n">
        <v>5046</v>
      </c>
      <c r="E10971" s="7" t="n">
        <v>1000</v>
      </c>
    </row>
    <row r="10972" spans="1:15">
      <c r="A10972" t="s">
        <v>4</v>
      </c>
      <c r="B10972" s="4" t="s">
        <v>5</v>
      </c>
      <c r="C10972" s="4" t="s">
        <v>13</v>
      </c>
      <c r="D10972" s="4" t="s">
        <v>10</v>
      </c>
      <c r="E10972" s="4" t="s">
        <v>13</v>
      </c>
    </row>
    <row r="10973" spans="1:15">
      <c r="A10973" t="n">
        <v>93347</v>
      </c>
      <c r="B10973" s="11" t="n">
        <v>39</v>
      </c>
      <c r="C10973" s="7" t="n">
        <v>14</v>
      </c>
      <c r="D10973" s="7" t="n">
        <v>65533</v>
      </c>
      <c r="E10973" s="7" t="n">
        <v>108</v>
      </c>
    </row>
    <row r="10974" spans="1:15">
      <c r="A10974" t="s">
        <v>4</v>
      </c>
      <c r="B10974" s="4" t="s">
        <v>5</v>
      </c>
      <c r="C10974" s="4" t="s">
        <v>13</v>
      </c>
      <c r="D10974" s="4" t="s">
        <v>13</v>
      </c>
      <c r="E10974" s="4" t="s">
        <v>22</v>
      </c>
      <c r="F10974" s="4" t="s">
        <v>22</v>
      </c>
      <c r="G10974" s="4" t="s">
        <v>22</v>
      </c>
      <c r="H10974" s="4" t="s">
        <v>10</v>
      </c>
    </row>
    <row r="10975" spans="1:15">
      <c r="A10975" t="n">
        <v>93352</v>
      </c>
      <c r="B10975" s="32" t="n">
        <v>45</v>
      </c>
      <c r="C10975" s="7" t="n">
        <v>2</v>
      </c>
      <c r="D10975" s="7" t="n">
        <v>3</v>
      </c>
      <c r="E10975" s="7" t="n">
        <v>89</v>
      </c>
      <c r="F10975" s="7" t="n">
        <v>41.4000015258789</v>
      </c>
      <c r="G10975" s="7" t="n">
        <v>-235.850006103516</v>
      </c>
      <c r="H10975" s="7" t="n">
        <v>1500</v>
      </c>
    </row>
    <row r="10976" spans="1:15">
      <c r="A10976" t="s">
        <v>4</v>
      </c>
      <c r="B10976" s="4" t="s">
        <v>5</v>
      </c>
      <c r="C10976" s="4" t="s">
        <v>13</v>
      </c>
      <c r="D10976" s="4" t="s">
        <v>13</v>
      </c>
      <c r="E10976" s="4" t="s">
        <v>22</v>
      </c>
      <c r="F10976" s="4" t="s">
        <v>22</v>
      </c>
      <c r="G10976" s="4" t="s">
        <v>22</v>
      </c>
      <c r="H10976" s="4" t="s">
        <v>10</v>
      </c>
      <c r="I10976" s="4" t="s">
        <v>13</v>
      </c>
    </row>
    <row r="10977" spans="1:9">
      <c r="A10977" t="n">
        <v>93369</v>
      </c>
      <c r="B10977" s="32" t="n">
        <v>45</v>
      </c>
      <c r="C10977" s="7" t="n">
        <v>4</v>
      </c>
      <c r="D10977" s="7" t="n">
        <v>3</v>
      </c>
      <c r="E10977" s="7" t="n">
        <v>42</v>
      </c>
      <c r="F10977" s="7" t="n">
        <v>0</v>
      </c>
      <c r="G10977" s="7" t="n">
        <v>0</v>
      </c>
      <c r="H10977" s="7" t="n">
        <v>1500</v>
      </c>
      <c r="I10977" s="7" t="n">
        <v>0</v>
      </c>
    </row>
    <row r="10978" spans="1:9">
      <c r="A10978" t="s">
        <v>4</v>
      </c>
      <c r="B10978" s="4" t="s">
        <v>5</v>
      </c>
      <c r="C10978" s="4" t="s">
        <v>13</v>
      </c>
      <c r="D10978" s="4" t="s">
        <v>13</v>
      </c>
      <c r="E10978" s="4" t="s">
        <v>22</v>
      </c>
      <c r="F10978" s="4" t="s">
        <v>10</v>
      </c>
    </row>
    <row r="10979" spans="1:9">
      <c r="A10979" t="n">
        <v>93387</v>
      </c>
      <c r="B10979" s="32" t="n">
        <v>45</v>
      </c>
      <c r="C10979" s="7" t="n">
        <v>5</v>
      </c>
      <c r="D10979" s="7" t="n">
        <v>3</v>
      </c>
      <c r="E10979" s="7" t="n">
        <v>15</v>
      </c>
      <c r="F10979" s="7" t="n">
        <v>3000</v>
      </c>
    </row>
    <row r="10980" spans="1:9">
      <c r="A10980" t="s">
        <v>4</v>
      </c>
      <c r="B10980" s="4" t="s">
        <v>5</v>
      </c>
      <c r="C10980" s="4" t="s">
        <v>13</v>
      </c>
      <c r="D10980" s="4" t="s">
        <v>10</v>
      </c>
      <c r="E10980" s="4" t="s">
        <v>13</v>
      </c>
    </row>
    <row r="10981" spans="1:9">
      <c r="A10981" t="n">
        <v>93396</v>
      </c>
      <c r="B10981" s="11" t="n">
        <v>39</v>
      </c>
      <c r="C10981" s="7" t="n">
        <v>14</v>
      </c>
      <c r="D10981" s="7" t="n">
        <v>65533</v>
      </c>
      <c r="E10981" s="7" t="n">
        <v>104</v>
      </c>
    </row>
    <row r="10982" spans="1:9">
      <c r="A10982" t="s">
        <v>4</v>
      </c>
      <c r="B10982" s="4" t="s">
        <v>5</v>
      </c>
      <c r="C10982" s="4" t="s">
        <v>13</v>
      </c>
      <c r="D10982" s="4" t="s">
        <v>10</v>
      </c>
      <c r="E10982" s="4" t="s">
        <v>10</v>
      </c>
      <c r="F10982" s="4" t="s">
        <v>10</v>
      </c>
      <c r="G10982" s="4" t="s">
        <v>10</v>
      </c>
      <c r="H10982" s="4" t="s">
        <v>10</v>
      </c>
      <c r="I10982" s="4" t="s">
        <v>6</v>
      </c>
      <c r="J10982" s="4" t="s">
        <v>22</v>
      </c>
      <c r="K10982" s="4" t="s">
        <v>22</v>
      </c>
      <c r="L10982" s="4" t="s">
        <v>22</v>
      </c>
      <c r="M10982" s="4" t="s">
        <v>9</v>
      </c>
      <c r="N10982" s="4" t="s">
        <v>9</v>
      </c>
      <c r="O10982" s="4" t="s">
        <v>22</v>
      </c>
      <c r="P10982" s="4" t="s">
        <v>22</v>
      </c>
      <c r="Q10982" s="4" t="s">
        <v>22</v>
      </c>
      <c r="R10982" s="4" t="s">
        <v>22</v>
      </c>
      <c r="S10982" s="4" t="s">
        <v>13</v>
      </c>
    </row>
    <row r="10983" spans="1:9">
      <c r="A10983" t="n">
        <v>93401</v>
      </c>
      <c r="B10983" s="11" t="n">
        <v>39</v>
      </c>
      <c r="C10983" s="7" t="n">
        <v>12</v>
      </c>
      <c r="D10983" s="7" t="n">
        <v>65533</v>
      </c>
      <c r="E10983" s="7" t="n">
        <v>206</v>
      </c>
      <c r="F10983" s="7" t="n">
        <v>0</v>
      </c>
      <c r="G10983" s="7" t="n">
        <v>7033</v>
      </c>
      <c r="H10983" s="7" t="n">
        <v>3</v>
      </c>
      <c r="I10983" s="7" t="s">
        <v>12</v>
      </c>
      <c r="J10983" s="7" t="n">
        <v>0</v>
      </c>
      <c r="K10983" s="7" t="n">
        <v>0.00999999977648258</v>
      </c>
      <c r="L10983" s="7" t="n">
        <v>0</v>
      </c>
      <c r="M10983" s="7" t="n">
        <v>0</v>
      </c>
      <c r="N10983" s="7" t="n">
        <v>0</v>
      </c>
      <c r="O10983" s="7" t="n">
        <v>0</v>
      </c>
      <c r="P10983" s="7" t="n">
        <v>4</v>
      </c>
      <c r="Q10983" s="7" t="n">
        <v>4</v>
      </c>
      <c r="R10983" s="7" t="n">
        <v>4</v>
      </c>
      <c r="S10983" s="7" t="n">
        <v>255</v>
      </c>
    </row>
    <row r="10984" spans="1:9">
      <c r="A10984" t="s">
        <v>4</v>
      </c>
      <c r="B10984" s="4" t="s">
        <v>5</v>
      </c>
      <c r="C10984" s="4" t="s">
        <v>10</v>
      </c>
      <c r="D10984" s="4" t="s">
        <v>9</v>
      </c>
      <c r="E10984" s="4" t="s">
        <v>9</v>
      </c>
      <c r="F10984" s="4" t="s">
        <v>9</v>
      </c>
      <c r="G10984" s="4" t="s">
        <v>9</v>
      </c>
      <c r="H10984" s="4" t="s">
        <v>10</v>
      </c>
      <c r="I10984" s="4" t="s">
        <v>13</v>
      </c>
    </row>
    <row r="10985" spans="1:9">
      <c r="A10985" t="n">
        <v>93451</v>
      </c>
      <c r="B10985" s="72" t="n">
        <v>66</v>
      </c>
      <c r="C10985" s="7" t="n">
        <v>7033</v>
      </c>
      <c r="D10985" s="7" t="n">
        <v>1065353216</v>
      </c>
      <c r="E10985" s="7" t="n">
        <v>1065353216</v>
      </c>
      <c r="F10985" s="7" t="n">
        <v>1065353216</v>
      </c>
      <c r="G10985" s="7" t="n">
        <v>0</v>
      </c>
      <c r="H10985" s="7" t="n">
        <v>1000</v>
      </c>
      <c r="I10985" s="7" t="n">
        <v>3</v>
      </c>
    </row>
    <row r="10986" spans="1:9">
      <c r="A10986" t="s">
        <v>4</v>
      </c>
      <c r="B10986" s="4" t="s">
        <v>5</v>
      </c>
      <c r="C10986" s="4" t="s">
        <v>10</v>
      </c>
    </row>
    <row r="10987" spans="1:9">
      <c r="A10987" t="n">
        <v>93473</v>
      </c>
      <c r="B10987" s="30" t="n">
        <v>16</v>
      </c>
      <c r="C10987" s="7" t="n">
        <v>250</v>
      </c>
    </row>
    <row r="10988" spans="1:9">
      <c r="A10988" t="s">
        <v>4</v>
      </c>
      <c r="B10988" s="4" t="s">
        <v>5</v>
      </c>
      <c r="C10988" s="4" t="s">
        <v>13</v>
      </c>
      <c r="D10988" s="4" t="s">
        <v>10</v>
      </c>
      <c r="E10988" s="4" t="s">
        <v>13</v>
      </c>
    </row>
    <row r="10989" spans="1:9">
      <c r="A10989" t="n">
        <v>93476</v>
      </c>
      <c r="B10989" s="11" t="n">
        <v>39</v>
      </c>
      <c r="C10989" s="7" t="n">
        <v>14</v>
      </c>
      <c r="D10989" s="7" t="n">
        <v>65533</v>
      </c>
      <c r="E10989" s="7" t="n">
        <v>105</v>
      </c>
    </row>
    <row r="10990" spans="1:9">
      <c r="A10990" t="s">
        <v>4</v>
      </c>
      <c r="B10990" s="4" t="s">
        <v>5</v>
      </c>
      <c r="C10990" s="4" t="s">
        <v>13</v>
      </c>
      <c r="D10990" s="4" t="s">
        <v>10</v>
      </c>
      <c r="E10990" s="4" t="s">
        <v>10</v>
      </c>
      <c r="F10990" s="4" t="s">
        <v>10</v>
      </c>
      <c r="G10990" s="4" t="s">
        <v>10</v>
      </c>
      <c r="H10990" s="4" t="s">
        <v>10</v>
      </c>
      <c r="I10990" s="4" t="s">
        <v>6</v>
      </c>
      <c r="J10990" s="4" t="s">
        <v>22</v>
      </c>
      <c r="K10990" s="4" t="s">
        <v>22</v>
      </c>
      <c r="L10990" s="4" t="s">
        <v>22</v>
      </c>
      <c r="M10990" s="4" t="s">
        <v>9</v>
      </c>
      <c r="N10990" s="4" t="s">
        <v>9</v>
      </c>
      <c r="O10990" s="4" t="s">
        <v>22</v>
      </c>
      <c r="P10990" s="4" t="s">
        <v>22</v>
      </c>
      <c r="Q10990" s="4" t="s">
        <v>22</v>
      </c>
      <c r="R10990" s="4" t="s">
        <v>22</v>
      </c>
      <c r="S10990" s="4" t="s">
        <v>13</v>
      </c>
    </row>
    <row r="10991" spans="1:9">
      <c r="A10991" t="n">
        <v>93481</v>
      </c>
      <c r="B10991" s="11" t="n">
        <v>39</v>
      </c>
      <c r="C10991" s="7" t="n">
        <v>12</v>
      </c>
      <c r="D10991" s="7" t="n">
        <v>65533</v>
      </c>
      <c r="E10991" s="7" t="n">
        <v>206</v>
      </c>
      <c r="F10991" s="7" t="n">
        <v>0</v>
      </c>
      <c r="G10991" s="7" t="n">
        <v>0</v>
      </c>
      <c r="H10991" s="7" t="n">
        <v>3</v>
      </c>
      <c r="I10991" s="7" t="s">
        <v>12</v>
      </c>
      <c r="J10991" s="7" t="n">
        <v>0</v>
      </c>
      <c r="K10991" s="7" t="n">
        <v>0.00999999977648258</v>
      </c>
      <c r="L10991" s="7" t="n">
        <v>0</v>
      </c>
      <c r="M10991" s="7" t="n">
        <v>0</v>
      </c>
      <c r="N10991" s="7" t="n">
        <v>0</v>
      </c>
      <c r="O10991" s="7" t="n">
        <v>0</v>
      </c>
      <c r="P10991" s="7" t="n">
        <v>1</v>
      </c>
      <c r="Q10991" s="7" t="n">
        <v>1</v>
      </c>
      <c r="R10991" s="7" t="n">
        <v>1</v>
      </c>
      <c r="S10991" s="7" t="n">
        <v>255</v>
      </c>
    </row>
    <row r="10992" spans="1:9">
      <c r="A10992" t="s">
        <v>4</v>
      </c>
      <c r="B10992" s="4" t="s">
        <v>5</v>
      </c>
      <c r="C10992" s="4" t="s">
        <v>10</v>
      </c>
      <c r="D10992" s="4" t="s">
        <v>9</v>
      </c>
      <c r="E10992" s="4" t="s">
        <v>9</v>
      </c>
      <c r="F10992" s="4" t="s">
        <v>9</v>
      </c>
      <c r="G10992" s="4" t="s">
        <v>9</v>
      </c>
      <c r="H10992" s="4" t="s">
        <v>10</v>
      </c>
      <c r="I10992" s="4" t="s">
        <v>13</v>
      </c>
    </row>
    <row r="10993" spans="1:19">
      <c r="A10993" t="n">
        <v>93531</v>
      </c>
      <c r="B10993" s="72" t="n">
        <v>66</v>
      </c>
      <c r="C10993" s="7" t="n">
        <v>0</v>
      </c>
      <c r="D10993" s="7" t="n">
        <v>1065353216</v>
      </c>
      <c r="E10993" s="7" t="n">
        <v>1065353216</v>
      </c>
      <c r="F10993" s="7" t="n">
        <v>1065353216</v>
      </c>
      <c r="G10993" s="7" t="n">
        <v>0</v>
      </c>
      <c r="H10993" s="7" t="n">
        <v>1000</v>
      </c>
      <c r="I10993" s="7" t="n">
        <v>3</v>
      </c>
    </row>
    <row r="10994" spans="1:19">
      <c r="A10994" t="s">
        <v>4</v>
      </c>
      <c r="B10994" s="4" t="s">
        <v>5</v>
      </c>
      <c r="C10994" s="4" t="s">
        <v>10</v>
      </c>
    </row>
    <row r="10995" spans="1:19">
      <c r="A10995" t="n">
        <v>93553</v>
      </c>
      <c r="B10995" s="30" t="n">
        <v>16</v>
      </c>
      <c r="C10995" s="7" t="n">
        <v>150</v>
      </c>
    </row>
    <row r="10996" spans="1:19">
      <c r="A10996" t="s">
        <v>4</v>
      </c>
      <c r="B10996" s="4" t="s">
        <v>5</v>
      </c>
      <c r="C10996" s="4" t="s">
        <v>13</v>
      </c>
      <c r="D10996" s="4" t="s">
        <v>10</v>
      </c>
      <c r="E10996" s="4" t="s">
        <v>13</v>
      </c>
    </row>
    <row r="10997" spans="1:19">
      <c r="A10997" t="n">
        <v>93556</v>
      </c>
      <c r="B10997" s="11" t="n">
        <v>39</v>
      </c>
      <c r="C10997" s="7" t="n">
        <v>14</v>
      </c>
      <c r="D10997" s="7" t="n">
        <v>65533</v>
      </c>
      <c r="E10997" s="7" t="n">
        <v>106</v>
      </c>
    </row>
    <row r="10998" spans="1:19">
      <c r="A10998" t="s">
        <v>4</v>
      </c>
      <c r="B10998" s="4" t="s">
        <v>5</v>
      </c>
      <c r="C10998" s="4" t="s">
        <v>13</v>
      </c>
      <c r="D10998" s="4" t="s">
        <v>10</v>
      </c>
      <c r="E10998" s="4" t="s">
        <v>10</v>
      </c>
      <c r="F10998" s="4" t="s">
        <v>10</v>
      </c>
      <c r="G10998" s="4" t="s">
        <v>10</v>
      </c>
      <c r="H10998" s="4" t="s">
        <v>10</v>
      </c>
      <c r="I10998" s="4" t="s">
        <v>6</v>
      </c>
      <c r="J10998" s="4" t="s">
        <v>22</v>
      </c>
      <c r="K10998" s="4" t="s">
        <v>22</v>
      </c>
      <c r="L10998" s="4" t="s">
        <v>22</v>
      </c>
      <c r="M10998" s="4" t="s">
        <v>9</v>
      </c>
      <c r="N10998" s="4" t="s">
        <v>9</v>
      </c>
      <c r="O10998" s="4" t="s">
        <v>22</v>
      </c>
      <c r="P10998" s="4" t="s">
        <v>22</v>
      </c>
      <c r="Q10998" s="4" t="s">
        <v>22</v>
      </c>
      <c r="R10998" s="4" t="s">
        <v>22</v>
      </c>
      <c r="S10998" s="4" t="s">
        <v>13</v>
      </c>
    </row>
    <row r="10999" spans="1:19">
      <c r="A10999" t="n">
        <v>93561</v>
      </c>
      <c r="B10999" s="11" t="n">
        <v>39</v>
      </c>
      <c r="C10999" s="7" t="n">
        <v>12</v>
      </c>
      <c r="D10999" s="7" t="n">
        <v>65533</v>
      </c>
      <c r="E10999" s="7" t="n">
        <v>206</v>
      </c>
      <c r="F10999" s="7" t="n">
        <v>0</v>
      </c>
      <c r="G10999" s="7" t="n">
        <v>61488</v>
      </c>
      <c r="H10999" s="7" t="n">
        <v>3</v>
      </c>
      <c r="I10999" s="7" t="s">
        <v>12</v>
      </c>
      <c r="J10999" s="7" t="n">
        <v>0</v>
      </c>
      <c r="K10999" s="7" t="n">
        <v>0.00999999977648258</v>
      </c>
      <c r="L10999" s="7" t="n">
        <v>0</v>
      </c>
      <c r="M10999" s="7" t="n">
        <v>0</v>
      </c>
      <c r="N10999" s="7" t="n">
        <v>0</v>
      </c>
      <c r="O10999" s="7" t="n">
        <v>0</v>
      </c>
      <c r="P10999" s="7" t="n">
        <v>1</v>
      </c>
      <c r="Q10999" s="7" t="n">
        <v>1</v>
      </c>
      <c r="R10999" s="7" t="n">
        <v>1</v>
      </c>
      <c r="S10999" s="7" t="n">
        <v>255</v>
      </c>
    </row>
    <row r="11000" spans="1:19">
      <c r="A11000" t="s">
        <v>4</v>
      </c>
      <c r="B11000" s="4" t="s">
        <v>5</v>
      </c>
      <c r="C11000" s="4" t="s">
        <v>10</v>
      </c>
      <c r="D11000" s="4" t="s">
        <v>9</v>
      </c>
      <c r="E11000" s="4" t="s">
        <v>9</v>
      </c>
      <c r="F11000" s="4" t="s">
        <v>9</v>
      </c>
      <c r="G11000" s="4" t="s">
        <v>9</v>
      </c>
      <c r="H11000" s="4" t="s">
        <v>10</v>
      </c>
      <c r="I11000" s="4" t="s">
        <v>13</v>
      </c>
    </row>
    <row r="11001" spans="1:19">
      <c r="A11001" t="n">
        <v>93611</v>
      </c>
      <c r="B11001" s="72" t="n">
        <v>66</v>
      </c>
      <c r="C11001" s="7" t="n">
        <v>61488</v>
      </c>
      <c r="D11001" s="7" t="n">
        <v>1065353216</v>
      </c>
      <c r="E11001" s="7" t="n">
        <v>1065353216</v>
      </c>
      <c r="F11001" s="7" t="n">
        <v>1065353216</v>
      </c>
      <c r="G11001" s="7" t="n">
        <v>0</v>
      </c>
      <c r="H11001" s="7" t="n">
        <v>1000</v>
      </c>
      <c r="I11001" s="7" t="n">
        <v>3</v>
      </c>
    </row>
    <row r="11002" spans="1:19">
      <c r="A11002" t="s">
        <v>4</v>
      </c>
      <c r="B11002" s="4" t="s">
        <v>5</v>
      </c>
      <c r="C11002" s="4" t="s">
        <v>10</v>
      </c>
    </row>
    <row r="11003" spans="1:19">
      <c r="A11003" t="n">
        <v>93633</v>
      </c>
      <c r="B11003" s="30" t="n">
        <v>16</v>
      </c>
      <c r="C11003" s="7" t="n">
        <v>150</v>
      </c>
    </row>
    <row r="11004" spans="1:19">
      <c r="A11004" t="s">
        <v>4</v>
      </c>
      <c r="B11004" s="4" t="s">
        <v>5</v>
      </c>
      <c r="C11004" s="4" t="s">
        <v>13</v>
      </c>
      <c r="D11004" s="4" t="s">
        <v>10</v>
      </c>
      <c r="E11004" s="4" t="s">
        <v>13</v>
      </c>
    </row>
    <row r="11005" spans="1:19">
      <c r="A11005" t="n">
        <v>93636</v>
      </c>
      <c r="B11005" s="11" t="n">
        <v>39</v>
      </c>
      <c r="C11005" s="7" t="n">
        <v>14</v>
      </c>
      <c r="D11005" s="7" t="n">
        <v>65533</v>
      </c>
      <c r="E11005" s="7" t="n">
        <v>109</v>
      </c>
    </row>
    <row r="11006" spans="1:19">
      <c r="A11006" t="s">
        <v>4</v>
      </c>
      <c r="B11006" s="4" t="s">
        <v>5</v>
      </c>
      <c r="C11006" s="4" t="s">
        <v>13</v>
      </c>
      <c r="D11006" s="4" t="s">
        <v>10</v>
      </c>
      <c r="E11006" s="4" t="s">
        <v>10</v>
      </c>
      <c r="F11006" s="4" t="s">
        <v>10</v>
      </c>
      <c r="G11006" s="4" t="s">
        <v>10</v>
      </c>
      <c r="H11006" s="4" t="s">
        <v>10</v>
      </c>
      <c r="I11006" s="4" t="s">
        <v>6</v>
      </c>
      <c r="J11006" s="4" t="s">
        <v>22</v>
      </c>
      <c r="K11006" s="4" t="s">
        <v>22</v>
      </c>
      <c r="L11006" s="4" t="s">
        <v>22</v>
      </c>
      <c r="M11006" s="4" t="s">
        <v>9</v>
      </c>
      <c r="N11006" s="4" t="s">
        <v>9</v>
      </c>
      <c r="O11006" s="4" t="s">
        <v>22</v>
      </c>
      <c r="P11006" s="4" t="s">
        <v>22</v>
      </c>
      <c r="Q11006" s="4" t="s">
        <v>22</v>
      </c>
      <c r="R11006" s="4" t="s">
        <v>22</v>
      </c>
      <c r="S11006" s="4" t="s">
        <v>13</v>
      </c>
    </row>
    <row r="11007" spans="1:19">
      <c r="A11007" t="n">
        <v>93641</v>
      </c>
      <c r="B11007" s="11" t="n">
        <v>39</v>
      </c>
      <c r="C11007" s="7" t="n">
        <v>12</v>
      </c>
      <c r="D11007" s="7" t="n">
        <v>65533</v>
      </c>
      <c r="E11007" s="7" t="n">
        <v>206</v>
      </c>
      <c r="F11007" s="7" t="n">
        <v>0</v>
      </c>
      <c r="G11007" s="7" t="n">
        <v>61489</v>
      </c>
      <c r="H11007" s="7" t="n">
        <v>3</v>
      </c>
      <c r="I11007" s="7" t="s">
        <v>12</v>
      </c>
      <c r="J11007" s="7" t="n">
        <v>0</v>
      </c>
      <c r="K11007" s="7" t="n">
        <v>0.00999999977648258</v>
      </c>
      <c r="L11007" s="7" t="n">
        <v>0</v>
      </c>
      <c r="M11007" s="7" t="n">
        <v>0</v>
      </c>
      <c r="N11007" s="7" t="n">
        <v>0</v>
      </c>
      <c r="O11007" s="7" t="n">
        <v>0</v>
      </c>
      <c r="P11007" s="7" t="n">
        <v>1</v>
      </c>
      <c r="Q11007" s="7" t="n">
        <v>1</v>
      </c>
      <c r="R11007" s="7" t="n">
        <v>1</v>
      </c>
      <c r="S11007" s="7" t="n">
        <v>255</v>
      </c>
    </row>
    <row r="11008" spans="1:19">
      <c r="A11008" t="s">
        <v>4</v>
      </c>
      <c r="B11008" s="4" t="s">
        <v>5</v>
      </c>
      <c r="C11008" s="4" t="s">
        <v>10</v>
      </c>
      <c r="D11008" s="4" t="s">
        <v>9</v>
      </c>
      <c r="E11008" s="4" t="s">
        <v>9</v>
      </c>
      <c r="F11008" s="4" t="s">
        <v>9</v>
      </c>
      <c r="G11008" s="4" t="s">
        <v>9</v>
      </c>
      <c r="H11008" s="4" t="s">
        <v>10</v>
      </c>
      <c r="I11008" s="4" t="s">
        <v>13</v>
      </c>
    </row>
    <row r="11009" spans="1:19">
      <c r="A11009" t="n">
        <v>93691</v>
      </c>
      <c r="B11009" s="72" t="n">
        <v>66</v>
      </c>
      <c r="C11009" s="7" t="n">
        <v>61489</v>
      </c>
      <c r="D11009" s="7" t="n">
        <v>1065353216</v>
      </c>
      <c r="E11009" s="7" t="n">
        <v>1065353216</v>
      </c>
      <c r="F11009" s="7" t="n">
        <v>1065353216</v>
      </c>
      <c r="G11009" s="7" t="n">
        <v>0</v>
      </c>
      <c r="H11009" s="7" t="n">
        <v>1000</v>
      </c>
      <c r="I11009" s="7" t="n">
        <v>3</v>
      </c>
    </row>
    <row r="11010" spans="1:19">
      <c r="A11010" t="s">
        <v>4</v>
      </c>
      <c r="B11010" s="4" t="s">
        <v>5</v>
      </c>
      <c r="C11010" s="4" t="s">
        <v>10</v>
      </c>
    </row>
    <row r="11011" spans="1:19">
      <c r="A11011" t="n">
        <v>93713</v>
      </c>
      <c r="B11011" s="30" t="n">
        <v>16</v>
      </c>
      <c r="C11011" s="7" t="n">
        <v>150</v>
      </c>
    </row>
    <row r="11012" spans="1:19">
      <c r="A11012" t="s">
        <v>4</v>
      </c>
      <c r="B11012" s="4" t="s">
        <v>5</v>
      </c>
      <c r="C11012" s="4" t="s">
        <v>13</v>
      </c>
      <c r="D11012" s="4" t="s">
        <v>10</v>
      </c>
      <c r="E11012" s="4" t="s">
        <v>13</v>
      </c>
    </row>
    <row r="11013" spans="1:19">
      <c r="A11013" t="n">
        <v>93716</v>
      </c>
      <c r="B11013" s="11" t="n">
        <v>39</v>
      </c>
      <c r="C11013" s="7" t="n">
        <v>14</v>
      </c>
      <c r="D11013" s="7" t="n">
        <v>65533</v>
      </c>
      <c r="E11013" s="7" t="n">
        <v>110</v>
      </c>
    </row>
    <row r="11014" spans="1:19">
      <c r="A11014" t="s">
        <v>4</v>
      </c>
      <c r="B11014" s="4" t="s">
        <v>5</v>
      </c>
      <c r="C11014" s="4" t="s">
        <v>13</v>
      </c>
      <c r="D11014" s="4" t="s">
        <v>10</v>
      </c>
      <c r="E11014" s="4" t="s">
        <v>10</v>
      </c>
      <c r="F11014" s="4" t="s">
        <v>10</v>
      </c>
      <c r="G11014" s="4" t="s">
        <v>10</v>
      </c>
      <c r="H11014" s="4" t="s">
        <v>10</v>
      </c>
      <c r="I11014" s="4" t="s">
        <v>6</v>
      </c>
      <c r="J11014" s="4" t="s">
        <v>22</v>
      </c>
      <c r="K11014" s="4" t="s">
        <v>22</v>
      </c>
      <c r="L11014" s="4" t="s">
        <v>22</v>
      </c>
      <c r="M11014" s="4" t="s">
        <v>9</v>
      </c>
      <c r="N11014" s="4" t="s">
        <v>9</v>
      </c>
      <c r="O11014" s="4" t="s">
        <v>22</v>
      </c>
      <c r="P11014" s="4" t="s">
        <v>22</v>
      </c>
      <c r="Q11014" s="4" t="s">
        <v>22</v>
      </c>
      <c r="R11014" s="4" t="s">
        <v>22</v>
      </c>
      <c r="S11014" s="4" t="s">
        <v>13</v>
      </c>
    </row>
    <row r="11015" spans="1:19">
      <c r="A11015" t="n">
        <v>93721</v>
      </c>
      <c r="B11015" s="11" t="n">
        <v>39</v>
      </c>
      <c r="C11015" s="7" t="n">
        <v>12</v>
      </c>
      <c r="D11015" s="7" t="n">
        <v>65533</v>
      </c>
      <c r="E11015" s="7" t="n">
        <v>206</v>
      </c>
      <c r="F11015" s="7" t="n">
        <v>0</v>
      </c>
      <c r="G11015" s="7" t="n">
        <v>61490</v>
      </c>
      <c r="H11015" s="7" t="n">
        <v>3</v>
      </c>
      <c r="I11015" s="7" t="s">
        <v>12</v>
      </c>
      <c r="J11015" s="7" t="n">
        <v>0</v>
      </c>
      <c r="K11015" s="7" t="n">
        <v>0.00999999977648258</v>
      </c>
      <c r="L11015" s="7" t="n">
        <v>0</v>
      </c>
      <c r="M11015" s="7" t="n">
        <v>0</v>
      </c>
      <c r="N11015" s="7" t="n">
        <v>0</v>
      </c>
      <c r="O11015" s="7" t="n">
        <v>0</v>
      </c>
      <c r="P11015" s="7" t="n">
        <v>1</v>
      </c>
      <c r="Q11015" s="7" t="n">
        <v>1</v>
      </c>
      <c r="R11015" s="7" t="n">
        <v>1</v>
      </c>
      <c r="S11015" s="7" t="n">
        <v>255</v>
      </c>
    </row>
    <row r="11016" spans="1:19">
      <c r="A11016" t="s">
        <v>4</v>
      </c>
      <c r="B11016" s="4" t="s">
        <v>5</v>
      </c>
      <c r="C11016" s="4" t="s">
        <v>10</v>
      </c>
      <c r="D11016" s="4" t="s">
        <v>9</v>
      </c>
      <c r="E11016" s="4" t="s">
        <v>9</v>
      </c>
      <c r="F11016" s="4" t="s">
        <v>9</v>
      </c>
      <c r="G11016" s="4" t="s">
        <v>9</v>
      </c>
      <c r="H11016" s="4" t="s">
        <v>10</v>
      </c>
      <c r="I11016" s="4" t="s">
        <v>13</v>
      </c>
    </row>
    <row r="11017" spans="1:19">
      <c r="A11017" t="n">
        <v>93771</v>
      </c>
      <c r="B11017" s="72" t="n">
        <v>66</v>
      </c>
      <c r="C11017" s="7" t="n">
        <v>61490</v>
      </c>
      <c r="D11017" s="7" t="n">
        <v>1065353216</v>
      </c>
      <c r="E11017" s="7" t="n">
        <v>1065353216</v>
      </c>
      <c r="F11017" s="7" t="n">
        <v>1065353216</v>
      </c>
      <c r="G11017" s="7" t="n">
        <v>0</v>
      </c>
      <c r="H11017" s="7" t="n">
        <v>1000</v>
      </c>
      <c r="I11017" s="7" t="n">
        <v>3</v>
      </c>
    </row>
    <row r="11018" spans="1:19">
      <c r="A11018" t="s">
        <v>4</v>
      </c>
      <c r="B11018" s="4" t="s">
        <v>5</v>
      </c>
      <c r="C11018" s="4" t="s">
        <v>10</v>
      </c>
    </row>
    <row r="11019" spans="1:19">
      <c r="A11019" t="n">
        <v>93793</v>
      </c>
      <c r="B11019" s="30" t="n">
        <v>16</v>
      </c>
      <c r="C11019" s="7" t="n">
        <v>150</v>
      </c>
    </row>
    <row r="11020" spans="1:19">
      <c r="A11020" t="s">
        <v>4</v>
      </c>
      <c r="B11020" s="4" t="s">
        <v>5</v>
      </c>
      <c r="C11020" s="4" t="s">
        <v>13</v>
      </c>
      <c r="D11020" s="4" t="s">
        <v>10</v>
      </c>
      <c r="E11020" s="4" t="s">
        <v>13</v>
      </c>
    </row>
    <row r="11021" spans="1:19">
      <c r="A11021" t="n">
        <v>93796</v>
      </c>
      <c r="B11021" s="11" t="n">
        <v>39</v>
      </c>
      <c r="C11021" s="7" t="n">
        <v>14</v>
      </c>
      <c r="D11021" s="7" t="n">
        <v>65533</v>
      </c>
      <c r="E11021" s="7" t="n">
        <v>107</v>
      </c>
    </row>
    <row r="11022" spans="1:19">
      <c r="A11022" t="s">
        <v>4</v>
      </c>
      <c r="B11022" s="4" t="s">
        <v>5</v>
      </c>
      <c r="C11022" s="4" t="s">
        <v>13</v>
      </c>
      <c r="D11022" s="4" t="s">
        <v>10</v>
      </c>
      <c r="E11022" s="4" t="s">
        <v>10</v>
      </c>
      <c r="F11022" s="4" t="s">
        <v>10</v>
      </c>
      <c r="G11022" s="4" t="s">
        <v>10</v>
      </c>
      <c r="H11022" s="4" t="s">
        <v>10</v>
      </c>
      <c r="I11022" s="4" t="s">
        <v>6</v>
      </c>
      <c r="J11022" s="4" t="s">
        <v>22</v>
      </c>
      <c r="K11022" s="4" t="s">
        <v>22</v>
      </c>
      <c r="L11022" s="4" t="s">
        <v>22</v>
      </c>
      <c r="M11022" s="4" t="s">
        <v>9</v>
      </c>
      <c r="N11022" s="4" t="s">
        <v>9</v>
      </c>
      <c r="O11022" s="4" t="s">
        <v>22</v>
      </c>
      <c r="P11022" s="4" t="s">
        <v>22</v>
      </c>
      <c r="Q11022" s="4" t="s">
        <v>22</v>
      </c>
      <c r="R11022" s="4" t="s">
        <v>22</v>
      </c>
      <c r="S11022" s="4" t="s">
        <v>13</v>
      </c>
    </row>
    <row r="11023" spans="1:19">
      <c r="A11023" t="n">
        <v>93801</v>
      </c>
      <c r="B11023" s="11" t="n">
        <v>39</v>
      </c>
      <c r="C11023" s="7" t="n">
        <v>12</v>
      </c>
      <c r="D11023" s="7" t="n">
        <v>65533</v>
      </c>
      <c r="E11023" s="7" t="n">
        <v>206</v>
      </c>
      <c r="F11023" s="7" t="n">
        <v>0</v>
      </c>
      <c r="G11023" s="7" t="n">
        <v>7032</v>
      </c>
      <c r="H11023" s="7" t="n">
        <v>3</v>
      </c>
      <c r="I11023" s="7" t="s">
        <v>12</v>
      </c>
      <c r="J11023" s="7" t="n">
        <v>0</v>
      </c>
      <c r="K11023" s="7" t="n">
        <v>0.00999999977648258</v>
      </c>
      <c r="L11023" s="7" t="n">
        <v>0</v>
      </c>
      <c r="M11023" s="7" t="n">
        <v>0</v>
      </c>
      <c r="N11023" s="7" t="n">
        <v>0</v>
      </c>
      <c r="O11023" s="7" t="n">
        <v>0</v>
      </c>
      <c r="P11023" s="7" t="n">
        <v>1</v>
      </c>
      <c r="Q11023" s="7" t="n">
        <v>1</v>
      </c>
      <c r="R11023" s="7" t="n">
        <v>1</v>
      </c>
      <c r="S11023" s="7" t="n">
        <v>255</v>
      </c>
    </row>
    <row r="11024" spans="1:19">
      <c r="A11024" t="s">
        <v>4</v>
      </c>
      <c r="B11024" s="4" t="s">
        <v>5</v>
      </c>
      <c r="C11024" s="4" t="s">
        <v>10</v>
      </c>
      <c r="D11024" s="4" t="s">
        <v>9</v>
      </c>
      <c r="E11024" s="4" t="s">
        <v>9</v>
      </c>
      <c r="F11024" s="4" t="s">
        <v>9</v>
      </c>
      <c r="G11024" s="4" t="s">
        <v>9</v>
      </c>
      <c r="H11024" s="4" t="s">
        <v>10</v>
      </c>
      <c r="I11024" s="4" t="s">
        <v>13</v>
      </c>
    </row>
    <row r="11025" spans="1:19">
      <c r="A11025" t="n">
        <v>93851</v>
      </c>
      <c r="B11025" s="72" t="n">
        <v>66</v>
      </c>
      <c r="C11025" s="7" t="n">
        <v>7032</v>
      </c>
      <c r="D11025" s="7" t="n">
        <v>1065353216</v>
      </c>
      <c r="E11025" s="7" t="n">
        <v>1065353216</v>
      </c>
      <c r="F11025" s="7" t="n">
        <v>1065353216</v>
      </c>
      <c r="G11025" s="7" t="n">
        <v>0</v>
      </c>
      <c r="H11025" s="7" t="n">
        <v>1000</v>
      </c>
      <c r="I11025" s="7" t="n">
        <v>3</v>
      </c>
    </row>
    <row r="11026" spans="1:19">
      <c r="A11026" t="s">
        <v>4</v>
      </c>
      <c r="B11026" s="4" t="s">
        <v>5</v>
      </c>
      <c r="C11026" s="4" t="s">
        <v>10</v>
      </c>
    </row>
    <row r="11027" spans="1:19">
      <c r="A11027" t="n">
        <v>93873</v>
      </c>
      <c r="B11027" s="30" t="n">
        <v>16</v>
      </c>
      <c r="C11027" s="7" t="n">
        <v>150</v>
      </c>
    </row>
    <row r="11028" spans="1:19">
      <c r="A11028" t="s">
        <v>4</v>
      </c>
      <c r="B11028" s="4" t="s">
        <v>5</v>
      </c>
      <c r="C11028" s="4" t="s">
        <v>13</v>
      </c>
      <c r="D11028" s="4" t="s">
        <v>10</v>
      </c>
      <c r="E11028" s="4" t="s">
        <v>10</v>
      </c>
    </row>
    <row r="11029" spans="1:19">
      <c r="A11029" t="n">
        <v>93876</v>
      </c>
      <c r="B11029" s="59" t="n">
        <v>50</v>
      </c>
      <c r="C11029" s="7" t="n">
        <v>1</v>
      </c>
      <c r="D11029" s="7" t="n">
        <v>5045</v>
      </c>
      <c r="E11029" s="7" t="n">
        <v>2000</v>
      </c>
    </row>
    <row r="11030" spans="1:19">
      <c r="A11030" t="s">
        <v>4</v>
      </c>
      <c r="B11030" s="4" t="s">
        <v>5</v>
      </c>
      <c r="C11030" s="4" t="s">
        <v>13</v>
      </c>
      <c r="D11030" s="4" t="s">
        <v>10</v>
      </c>
      <c r="E11030" s="4" t="s">
        <v>10</v>
      </c>
    </row>
    <row r="11031" spans="1:19">
      <c r="A11031" t="n">
        <v>93882</v>
      </c>
      <c r="B11031" s="59" t="n">
        <v>50</v>
      </c>
      <c r="C11031" s="7" t="n">
        <v>1</v>
      </c>
      <c r="D11031" s="7" t="n">
        <v>4521</v>
      </c>
      <c r="E11031" s="7" t="n">
        <v>2000</v>
      </c>
    </row>
    <row r="11032" spans="1:19">
      <c r="A11032" t="s">
        <v>4</v>
      </c>
      <c r="B11032" s="4" t="s">
        <v>5</v>
      </c>
      <c r="C11032" s="4" t="s">
        <v>13</v>
      </c>
      <c r="D11032" s="4" t="s">
        <v>10</v>
      </c>
      <c r="E11032" s="4" t="s">
        <v>10</v>
      </c>
    </row>
    <row r="11033" spans="1:19">
      <c r="A11033" t="n">
        <v>93888</v>
      </c>
      <c r="B11033" s="59" t="n">
        <v>50</v>
      </c>
      <c r="C11033" s="7" t="n">
        <v>1</v>
      </c>
      <c r="D11033" s="7" t="n">
        <v>5301</v>
      </c>
      <c r="E11033" s="7" t="n">
        <v>2000</v>
      </c>
    </row>
    <row r="11034" spans="1:19">
      <c r="A11034" t="s">
        <v>4</v>
      </c>
      <c r="B11034" s="4" t="s">
        <v>5</v>
      </c>
      <c r="C11034" s="4" t="s">
        <v>13</v>
      </c>
      <c r="D11034" s="4" t="s">
        <v>10</v>
      </c>
      <c r="E11034" s="4" t="s">
        <v>22</v>
      </c>
    </row>
    <row r="11035" spans="1:19">
      <c r="A11035" t="n">
        <v>93894</v>
      </c>
      <c r="B11035" s="34" t="n">
        <v>58</v>
      </c>
      <c r="C11035" s="7" t="n">
        <v>3</v>
      </c>
      <c r="D11035" s="7" t="n">
        <v>2000</v>
      </c>
      <c r="E11035" s="7" t="n">
        <v>1</v>
      </c>
    </row>
    <row r="11036" spans="1:19">
      <c r="A11036" t="s">
        <v>4</v>
      </c>
      <c r="B11036" s="4" t="s">
        <v>5</v>
      </c>
      <c r="C11036" s="4" t="s">
        <v>13</v>
      </c>
      <c r="D11036" s="4" t="s">
        <v>10</v>
      </c>
    </row>
    <row r="11037" spans="1:19">
      <c r="A11037" t="n">
        <v>93902</v>
      </c>
      <c r="B11037" s="34" t="n">
        <v>58</v>
      </c>
      <c r="C11037" s="7" t="n">
        <v>255</v>
      </c>
      <c r="D11037" s="7" t="n">
        <v>0</v>
      </c>
    </row>
    <row r="11038" spans="1:19">
      <c r="A11038" t="s">
        <v>4</v>
      </c>
      <c r="B11038" s="4" t="s">
        <v>5</v>
      </c>
      <c r="C11038" s="4" t="s">
        <v>13</v>
      </c>
      <c r="D11038" s="4" t="s">
        <v>10</v>
      </c>
    </row>
    <row r="11039" spans="1:19">
      <c r="A11039" t="n">
        <v>93906</v>
      </c>
      <c r="B11039" s="32" t="n">
        <v>45</v>
      </c>
      <c r="C11039" s="7" t="n">
        <v>7</v>
      </c>
      <c r="D11039" s="7" t="n">
        <v>255</v>
      </c>
    </row>
    <row r="11040" spans="1:19">
      <c r="A11040" t="s">
        <v>4</v>
      </c>
      <c r="B11040" s="4" t="s">
        <v>5</v>
      </c>
      <c r="C11040" s="4" t="s">
        <v>10</v>
      </c>
    </row>
    <row r="11041" spans="1:9">
      <c r="A11041" t="n">
        <v>93910</v>
      </c>
      <c r="B11041" s="30" t="n">
        <v>16</v>
      </c>
      <c r="C11041" s="7" t="n">
        <v>1000</v>
      </c>
    </row>
    <row r="11042" spans="1:9">
      <c r="A11042" t="s">
        <v>4</v>
      </c>
      <c r="B11042" s="4" t="s">
        <v>5</v>
      </c>
      <c r="C11042" s="4" t="s">
        <v>13</v>
      </c>
      <c r="D11042" s="4" t="s">
        <v>13</v>
      </c>
      <c r="E11042" s="4" t="s">
        <v>13</v>
      </c>
      <c r="F11042" s="4" t="s">
        <v>22</v>
      </c>
      <c r="G11042" s="4" t="s">
        <v>22</v>
      </c>
      <c r="H11042" s="4" t="s">
        <v>22</v>
      </c>
      <c r="I11042" s="4" t="s">
        <v>22</v>
      </c>
      <c r="J11042" s="4" t="s">
        <v>22</v>
      </c>
    </row>
    <row r="11043" spans="1:9">
      <c r="A11043" t="n">
        <v>93913</v>
      </c>
      <c r="B11043" s="52" t="n">
        <v>76</v>
      </c>
      <c r="C11043" s="7" t="n">
        <v>1</v>
      </c>
      <c r="D11043" s="7" t="n">
        <v>3</v>
      </c>
      <c r="E11043" s="7" t="n">
        <v>2</v>
      </c>
      <c r="F11043" s="7" t="n">
        <v>0</v>
      </c>
      <c r="G11043" s="7" t="n">
        <v>0</v>
      </c>
      <c r="H11043" s="7" t="n">
        <v>0</v>
      </c>
      <c r="I11043" s="7" t="n">
        <v>1</v>
      </c>
      <c r="J11043" s="7" t="n">
        <v>1000</v>
      </c>
    </row>
    <row r="11044" spans="1:9">
      <c r="A11044" t="s">
        <v>4</v>
      </c>
      <c r="B11044" s="4" t="s">
        <v>5</v>
      </c>
      <c r="C11044" s="4" t="s">
        <v>13</v>
      </c>
      <c r="D11044" s="4" t="s">
        <v>13</v>
      </c>
    </row>
    <row r="11045" spans="1:9">
      <c r="A11045" t="n">
        <v>93937</v>
      </c>
      <c r="B11045" s="57" t="n">
        <v>77</v>
      </c>
      <c r="C11045" s="7" t="n">
        <v>1</v>
      </c>
      <c r="D11045" s="7" t="n">
        <v>3</v>
      </c>
    </row>
    <row r="11046" spans="1:9">
      <c r="A11046" t="s">
        <v>4</v>
      </c>
      <c r="B11046" s="4" t="s">
        <v>5</v>
      </c>
      <c r="C11046" s="4" t="s">
        <v>13</v>
      </c>
      <c r="D11046" s="4" t="s">
        <v>10</v>
      </c>
      <c r="E11046" s="4" t="s">
        <v>22</v>
      </c>
    </row>
    <row r="11047" spans="1:9">
      <c r="A11047" t="n">
        <v>93940</v>
      </c>
      <c r="B11047" s="34" t="n">
        <v>58</v>
      </c>
      <c r="C11047" s="7" t="n">
        <v>0</v>
      </c>
      <c r="D11047" s="7" t="n">
        <v>0</v>
      </c>
      <c r="E11047" s="7" t="n">
        <v>1</v>
      </c>
    </row>
    <row r="11048" spans="1:9">
      <c r="A11048" t="s">
        <v>4</v>
      </c>
      <c r="B11048" s="4" t="s">
        <v>5</v>
      </c>
      <c r="C11048" s="4" t="s">
        <v>13</v>
      </c>
      <c r="D11048" s="4" t="s">
        <v>10</v>
      </c>
    </row>
    <row r="11049" spans="1:9">
      <c r="A11049" t="n">
        <v>93948</v>
      </c>
      <c r="B11049" s="34" t="n">
        <v>58</v>
      </c>
      <c r="C11049" s="7" t="n">
        <v>255</v>
      </c>
      <c r="D11049" s="7" t="n">
        <v>0</v>
      </c>
    </row>
    <row r="11050" spans="1:9">
      <c r="A11050" t="s">
        <v>4</v>
      </c>
      <c r="B11050" s="4" t="s">
        <v>5</v>
      </c>
      <c r="C11050" s="4" t="s">
        <v>13</v>
      </c>
    </row>
    <row r="11051" spans="1:9">
      <c r="A11051" t="n">
        <v>93952</v>
      </c>
      <c r="B11051" s="82" t="n">
        <v>78</v>
      </c>
      <c r="C11051" s="7" t="n">
        <v>255</v>
      </c>
    </row>
    <row r="11052" spans="1:9">
      <c r="A11052" t="s">
        <v>4</v>
      </c>
      <c r="B11052" s="4" t="s">
        <v>5</v>
      </c>
      <c r="C11052" s="4" t="s">
        <v>13</v>
      </c>
      <c r="D11052" s="4" t="s">
        <v>10</v>
      </c>
      <c r="E11052" s="4" t="s">
        <v>13</v>
      </c>
    </row>
    <row r="11053" spans="1:9">
      <c r="A11053" t="n">
        <v>93954</v>
      </c>
      <c r="B11053" s="11" t="n">
        <v>39</v>
      </c>
      <c r="C11053" s="7" t="n">
        <v>11</v>
      </c>
      <c r="D11053" s="7" t="n">
        <v>65533</v>
      </c>
      <c r="E11053" s="7" t="n">
        <v>204</v>
      </c>
    </row>
    <row r="11054" spans="1:9">
      <c r="A11054" t="s">
        <v>4</v>
      </c>
      <c r="B11054" s="4" t="s">
        <v>5</v>
      </c>
      <c r="C11054" s="4" t="s">
        <v>13</v>
      </c>
      <c r="D11054" s="4" t="s">
        <v>10</v>
      </c>
      <c r="E11054" s="4" t="s">
        <v>13</v>
      </c>
    </row>
    <row r="11055" spans="1:9">
      <c r="A11055" t="n">
        <v>93959</v>
      </c>
      <c r="B11055" s="11" t="n">
        <v>39</v>
      </c>
      <c r="C11055" s="7" t="n">
        <v>11</v>
      </c>
      <c r="D11055" s="7" t="n">
        <v>65533</v>
      </c>
      <c r="E11055" s="7" t="n">
        <v>205</v>
      </c>
    </row>
    <row r="11056" spans="1:9">
      <c r="A11056" t="s">
        <v>4</v>
      </c>
      <c r="B11056" s="4" t="s">
        <v>5</v>
      </c>
      <c r="C11056" s="4" t="s">
        <v>13</v>
      </c>
      <c r="D11056" s="4" t="s">
        <v>10</v>
      </c>
      <c r="E11056" s="4" t="s">
        <v>13</v>
      </c>
    </row>
    <row r="11057" spans="1:10">
      <c r="A11057" t="n">
        <v>93964</v>
      </c>
      <c r="B11057" s="11" t="n">
        <v>39</v>
      </c>
      <c r="C11057" s="7" t="n">
        <v>11</v>
      </c>
      <c r="D11057" s="7" t="n">
        <v>65533</v>
      </c>
      <c r="E11057" s="7" t="n">
        <v>206</v>
      </c>
    </row>
    <row r="11058" spans="1:10">
      <c r="A11058" t="s">
        <v>4</v>
      </c>
      <c r="B11058" s="4" t="s">
        <v>5</v>
      </c>
      <c r="C11058" s="4" t="s">
        <v>13</v>
      </c>
      <c r="D11058" s="4" t="s">
        <v>10</v>
      </c>
      <c r="E11058" s="4" t="s">
        <v>13</v>
      </c>
    </row>
    <row r="11059" spans="1:10">
      <c r="A11059" t="n">
        <v>93969</v>
      </c>
      <c r="B11059" s="46" t="n">
        <v>36</v>
      </c>
      <c r="C11059" s="7" t="n">
        <v>9</v>
      </c>
      <c r="D11059" s="7" t="n">
        <v>7033</v>
      </c>
      <c r="E11059" s="7" t="n">
        <v>0</v>
      </c>
    </row>
    <row r="11060" spans="1:10">
      <c r="A11060" t="s">
        <v>4</v>
      </c>
      <c r="B11060" s="4" t="s">
        <v>5</v>
      </c>
      <c r="C11060" s="4" t="s">
        <v>13</v>
      </c>
      <c r="D11060" s="4" t="s">
        <v>10</v>
      </c>
    </row>
    <row r="11061" spans="1:10">
      <c r="A11061" t="n">
        <v>93974</v>
      </c>
      <c r="B11061" s="10" t="n">
        <v>162</v>
      </c>
      <c r="C11061" s="7" t="n">
        <v>1</v>
      </c>
      <c r="D11061" s="7" t="n">
        <v>0</v>
      </c>
    </row>
    <row r="11062" spans="1:10">
      <c r="A11062" t="s">
        <v>4</v>
      </c>
      <c r="B11062" s="4" t="s">
        <v>5</v>
      </c>
    </row>
    <row r="11063" spans="1:10">
      <c r="A11063" t="n">
        <v>93978</v>
      </c>
      <c r="B11063" s="5" t="n">
        <v>1</v>
      </c>
    </row>
    <row r="11064" spans="1:10" s="3" customFormat="1" customHeight="0">
      <c r="A11064" s="3" t="s">
        <v>2</v>
      </c>
      <c r="B11064" s="3" t="s">
        <v>774</v>
      </c>
    </row>
    <row r="11065" spans="1:10">
      <c r="A11065" t="s">
        <v>4</v>
      </c>
      <c r="B11065" s="4" t="s">
        <v>5</v>
      </c>
      <c r="C11065" s="4" t="s">
        <v>13</v>
      </c>
      <c r="D11065" s="4" t="s">
        <v>13</v>
      </c>
      <c r="E11065" s="4" t="s">
        <v>13</v>
      </c>
      <c r="F11065" s="4" t="s">
        <v>13</v>
      </c>
    </row>
    <row r="11066" spans="1:10">
      <c r="A11066" t="n">
        <v>93980</v>
      </c>
      <c r="B11066" s="8" t="n">
        <v>14</v>
      </c>
      <c r="C11066" s="7" t="n">
        <v>2</v>
      </c>
      <c r="D11066" s="7" t="n">
        <v>0</v>
      </c>
      <c r="E11066" s="7" t="n">
        <v>0</v>
      </c>
      <c r="F11066" s="7" t="n">
        <v>0</v>
      </c>
    </row>
    <row r="11067" spans="1:10">
      <c r="A11067" t="s">
        <v>4</v>
      </c>
      <c r="B11067" s="4" t="s">
        <v>5</v>
      </c>
      <c r="C11067" s="4" t="s">
        <v>13</v>
      </c>
      <c r="D11067" s="17" t="s">
        <v>24</v>
      </c>
      <c r="E11067" s="4" t="s">
        <v>5</v>
      </c>
      <c r="F11067" s="4" t="s">
        <v>13</v>
      </c>
      <c r="G11067" s="4" t="s">
        <v>10</v>
      </c>
      <c r="H11067" s="17" t="s">
        <v>25</v>
      </c>
      <c r="I11067" s="4" t="s">
        <v>13</v>
      </c>
      <c r="J11067" s="4" t="s">
        <v>9</v>
      </c>
      <c r="K11067" s="4" t="s">
        <v>13</v>
      </c>
      <c r="L11067" s="4" t="s">
        <v>13</v>
      </c>
      <c r="M11067" s="17" t="s">
        <v>24</v>
      </c>
      <c r="N11067" s="4" t="s">
        <v>5</v>
      </c>
      <c r="O11067" s="4" t="s">
        <v>13</v>
      </c>
      <c r="P11067" s="4" t="s">
        <v>10</v>
      </c>
      <c r="Q11067" s="17" t="s">
        <v>25</v>
      </c>
      <c r="R11067" s="4" t="s">
        <v>13</v>
      </c>
      <c r="S11067" s="4" t="s">
        <v>9</v>
      </c>
      <c r="T11067" s="4" t="s">
        <v>13</v>
      </c>
      <c r="U11067" s="4" t="s">
        <v>13</v>
      </c>
      <c r="V11067" s="4" t="s">
        <v>13</v>
      </c>
      <c r="W11067" s="4" t="s">
        <v>26</v>
      </c>
    </row>
    <row r="11068" spans="1:10">
      <c r="A11068" t="n">
        <v>93985</v>
      </c>
      <c r="B11068" s="16" t="n">
        <v>5</v>
      </c>
      <c r="C11068" s="7" t="n">
        <v>28</v>
      </c>
      <c r="D11068" s="17" t="s">
        <v>3</v>
      </c>
      <c r="E11068" s="10" t="n">
        <v>162</v>
      </c>
      <c r="F11068" s="7" t="n">
        <v>3</v>
      </c>
      <c r="G11068" s="7" t="n">
        <v>4243</v>
      </c>
      <c r="H11068" s="17" t="s">
        <v>3</v>
      </c>
      <c r="I11068" s="7" t="n">
        <v>0</v>
      </c>
      <c r="J11068" s="7" t="n">
        <v>1</v>
      </c>
      <c r="K11068" s="7" t="n">
        <v>2</v>
      </c>
      <c r="L11068" s="7" t="n">
        <v>28</v>
      </c>
      <c r="M11068" s="17" t="s">
        <v>3</v>
      </c>
      <c r="N11068" s="10" t="n">
        <v>162</v>
      </c>
      <c r="O11068" s="7" t="n">
        <v>3</v>
      </c>
      <c r="P11068" s="7" t="n">
        <v>4243</v>
      </c>
      <c r="Q11068" s="17" t="s">
        <v>3</v>
      </c>
      <c r="R11068" s="7" t="n">
        <v>0</v>
      </c>
      <c r="S11068" s="7" t="n">
        <v>2</v>
      </c>
      <c r="T11068" s="7" t="n">
        <v>2</v>
      </c>
      <c r="U11068" s="7" t="n">
        <v>11</v>
      </c>
      <c r="V11068" s="7" t="n">
        <v>1</v>
      </c>
      <c r="W11068" s="19" t="n">
        <f t="normal" ca="1">A11072</f>
        <v>0</v>
      </c>
    </row>
    <row r="11069" spans="1:10">
      <c r="A11069" t="s">
        <v>4</v>
      </c>
      <c r="B11069" s="4" t="s">
        <v>5</v>
      </c>
      <c r="C11069" s="4" t="s">
        <v>13</v>
      </c>
      <c r="D11069" s="4" t="s">
        <v>10</v>
      </c>
      <c r="E11069" s="4" t="s">
        <v>22</v>
      </c>
    </row>
    <row r="11070" spans="1:10">
      <c r="A11070" t="n">
        <v>94014</v>
      </c>
      <c r="B11070" s="34" t="n">
        <v>58</v>
      </c>
      <c r="C11070" s="7" t="n">
        <v>0</v>
      </c>
      <c r="D11070" s="7" t="n">
        <v>0</v>
      </c>
      <c r="E11070" s="7" t="n">
        <v>1</v>
      </c>
    </row>
    <row r="11071" spans="1:10">
      <c r="A11071" t="s">
        <v>4</v>
      </c>
      <c r="B11071" s="4" t="s">
        <v>5</v>
      </c>
      <c r="C11071" s="4" t="s">
        <v>13</v>
      </c>
      <c r="D11071" s="17" t="s">
        <v>24</v>
      </c>
      <c r="E11071" s="4" t="s">
        <v>5</v>
      </c>
      <c r="F11071" s="4" t="s">
        <v>13</v>
      </c>
      <c r="G11071" s="4" t="s">
        <v>10</v>
      </c>
      <c r="H11071" s="17" t="s">
        <v>25</v>
      </c>
      <c r="I11071" s="4" t="s">
        <v>13</v>
      </c>
      <c r="J11071" s="4" t="s">
        <v>9</v>
      </c>
      <c r="K11071" s="4" t="s">
        <v>13</v>
      </c>
      <c r="L11071" s="4" t="s">
        <v>13</v>
      </c>
      <c r="M11071" s="17" t="s">
        <v>24</v>
      </c>
      <c r="N11071" s="4" t="s">
        <v>5</v>
      </c>
      <c r="O11071" s="4" t="s">
        <v>13</v>
      </c>
      <c r="P11071" s="4" t="s">
        <v>10</v>
      </c>
      <c r="Q11071" s="17" t="s">
        <v>25</v>
      </c>
      <c r="R11071" s="4" t="s">
        <v>13</v>
      </c>
      <c r="S11071" s="4" t="s">
        <v>9</v>
      </c>
      <c r="T11071" s="4" t="s">
        <v>13</v>
      </c>
      <c r="U11071" s="4" t="s">
        <v>13</v>
      </c>
      <c r="V11071" s="4" t="s">
        <v>13</v>
      </c>
      <c r="W11071" s="4" t="s">
        <v>26</v>
      </c>
    </row>
    <row r="11072" spans="1:10">
      <c r="A11072" t="n">
        <v>94022</v>
      </c>
      <c r="B11072" s="16" t="n">
        <v>5</v>
      </c>
      <c r="C11072" s="7" t="n">
        <v>28</v>
      </c>
      <c r="D11072" s="17" t="s">
        <v>3</v>
      </c>
      <c r="E11072" s="10" t="n">
        <v>162</v>
      </c>
      <c r="F11072" s="7" t="n">
        <v>3</v>
      </c>
      <c r="G11072" s="7" t="n">
        <v>4243</v>
      </c>
      <c r="H11072" s="17" t="s">
        <v>3</v>
      </c>
      <c r="I11072" s="7" t="n">
        <v>0</v>
      </c>
      <c r="J11072" s="7" t="n">
        <v>1</v>
      </c>
      <c r="K11072" s="7" t="n">
        <v>3</v>
      </c>
      <c r="L11072" s="7" t="n">
        <v>28</v>
      </c>
      <c r="M11072" s="17" t="s">
        <v>3</v>
      </c>
      <c r="N11072" s="10" t="n">
        <v>162</v>
      </c>
      <c r="O11072" s="7" t="n">
        <v>3</v>
      </c>
      <c r="P11072" s="7" t="n">
        <v>4243</v>
      </c>
      <c r="Q11072" s="17" t="s">
        <v>3</v>
      </c>
      <c r="R11072" s="7" t="n">
        <v>0</v>
      </c>
      <c r="S11072" s="7" t="n">
        <v>2</v>
      </c>
      <c r="T11072" s="7" t="n">
        <v>3</v>
      </c>
      <c r="U11072" s="7" t="n">
        <v>9</v>
      </c>
      <c r="V11072" s="7" t="n">
        <v>1</v>
      </c>
      <c r="W11072" s="19" t="n">
        <f t="normal" ca="1">A11082</f>
        <v>0</v>
      </c>
    </row>
    <row r="11073" spans="1:23">
      <c r="A11073" t="s">
        <v>4</v>
      </c>
      <c r="B11073" s="4" t="s">
        <v>5</v>
      </c>
      <c r="C11073" s="4" t="s">
        <v>13</v>
      </c>
      <c r="D11073" s="17" t="s">
        <v>24</v>
      </c>
      <c r="E11073" s="4" t="s">
        <v>5</v>
      </c>
      <c r="F11073" s="4" t="s">
        <v>10</v>
      </c>
      <c r="G11073" s="4" t="s">
        <v>13</v>
      </c>
      <c r="H11073" s="4" t="s">
        <v>13</v>
      </c>
      <c r="I11073" s="4" t="s">
        <v>6</v>
      </c>
      <c r="J11073" s="17" t="s">
        <v>25</v>
      </c>
      <c r="K11073" s="4" t="s">
        <v>13</v>
      </c>
      <c r="L11073" s="4" t="s">
        <v>13</v>
      </c>
      <c r="M11073" s="17" t="s">
        <v>24</v>
      </c>
      <c r="N11073" s="4" t="s">
        <v>5</v>
      </c>
      <c r="O11073" s="4" t="s">
        <v>13</v>
      </c>
      <c r="P11073" s="17" t="s">
        <v>25</v>
      </c>
      <c r="Q11073" s="4" t="s">
        <v>13</v>
      </c>
      <c r="R11073" s="4" t="s">
        <v>9</v>
      </c>
      <c r="S11073" s="4" t="s">
        <v>13</v>
      </c>
      <c r="T11073" s="4" t="s">
        <v>13</v>
      </c>
      <c r="U11073" s="4" t="s">
        <v>13</v>
      </c>
      <c r="V11073" s="17" t="s">
        <v>24</v>
      </c>
      <c r="W11073" s="4" t="s">
        <v>5</v>
      </c>
      <c r="X11073" s="4" t="s">
        <v>13</v>
      </c>
      <c r="Y11073" s="17" t="s">
        <v>25</v>
      </c>
      <c r="Z11073" s="4" t="s">
        <v>13</v>
      </c>
      <c r="AA11073" s="4" t="s">
        <v>9</v>
      </c>
      <c r="AB11073" s="4" t="s">
        <v>13</v>
      </c>
      <c r="AC11073" s="4" t="s">
        <v>13</v>
      </c>
      <c r="AD11073" s="4" t="s">
        <v>13</v>
      </c>
      <c r="AE11073" s="4" t="s">
        <v>26</v>
      </c>
    </row>
    <row r="11074" spans="1:23">
      <c r="A11074" t="n">
        <v>94051</v>
      </c>
      <c r="B11074" s="16" t="n">
        <v>5</v>
      </c>
      <c r="C11074" s="7" t="n">
        <v>28</v>
      </c>
      <c r="D11074" s="17" t="s">
        <v>3</v>
      </c>
      <c r="E11074" s="49" t="n">
        <v>47</v>
      </c>
      <c r="F11074" s="7" t="n">
        <v>61456</v>
      </c>
      <c r="G11074" s="7" t="n">
        <v>2</v>
      </c>
      <c r="H11074" s="7" t="n">
        <v>0</v>
      </c>
      <c r="I11074" s="7" t="s">
        <v>87</v>
      </c>
      <c r="J11074" s="17" t="s">
        <v>3</v>
      </c>
      <c r="K11074" s="7" t="n">
        <v>8</v>
      </c>
      <c r="L11074" s="7" t="n">
        <v>28</v>
      </c>
      <c r="M11074" s="17" t="s">
        <v>3</v>
      </c>
      <c r="N11074" s="12" t="n">
        <v>74</v>
      </c>
      <c r="O11074" s="7" t="n">
        <v>65</v>
      </c>
      <c r="P11074" s="17" t="s">
        <v>3</v>
      </c>
      <c r="Q11074" s="7" t="n">
        <v>0</v>
      </c>
      <c r="R11074" s="7" t="n">
        <v>1</v>
      </c>
      <c r="S11074" s="7" t="n">
        <v>3</v>
      </c>
      <c r="T11074" s="7" t="n">
        <v>9</v>
      </c>
      <c r="U11074" s="7" t="n">
        <v>28</v>
      </c>
      <c r="V11074" s="17" t="s">
        <v>3</v>
      </c>
      <c r="W11074" s="12" t="n">
        <v>74</v>
      </c>
      <c r="X11074" s="7" t="n">
        <v>65</v>
      </c>
      <c r="Y11074" s="17" t="s">
        <v>3</v>
      </c>
      <c r="Z11074" s="7" t="n">
        <v>0</v>
      </c>
      <c r="AA11074" s="7" t="n">
        <v>2</v>
      </c>
      <c r="AB11074" s="7" t="n">
        <v>3</v>
      </c>
      <c r="AC11074" s="7" t="n">
        <v>9</v>
      </c>
      <c r="AD11074" s="7" t="n">
        <v>1</v>
      </c>
      <c r="AE11074" s="19" t="n">
        <f t="normal" ca="1">A11078</f>
        <v>0</v>
      </c>
    </row>
    <row r="11075" spans="1:23">
      <c r="A11075" t="s">
        <v>4</v>
      </c>
      <c r="B11075" s="4" t="s">
        <v>5</v>
      </c>
      <c r="C11075" s="4" t="s">
        <v>10</v>
      </c>
      <c r="D11075" s="4" t="s">
        <v>13</v>
      </c>
      <c r="E11075" s="4" t="s">
        <v>13</v>
      </c>
      <c r="F11075" s="4" t="s">
        <v>6</v>
      </c>
    </row>
    <row r="11076" spans="1:23">
      <c r="A11076" t="n">
        <v>94099</v>
      </c>
      <c r="B11076" s="49" t="n">
        <v>47</v>
      </c>
      <c r="C11076" s="7" t="n">
        <v>61456</v>
      </c>
      <c r="D11076" s="7" t="n">
        <v>0</v>
      </c>
      <c r="E11076" s="7" t="n">
        <v>0</v>
      </c>
      <c r="F11076" s="7" t="s">
        <v>88</v>
      </c>
    </row>
    <row r="11077" spans="1:23">
      <c r="A11077" t="s">
        <v>4</v>
      </c>
      <c r="B11077" s="4" t="s">
        <v>5</v>
      </c>
      <c r="C11077" s="4" t="s">
        <v>13</v>
      </c>
      <c r="D11077" s="4" t="s">
        <v>10</v>
      </c>
      <c r="E11077" s="4" t="s">
        <v>22</v>
      </c>
    </row>
    <row r="11078" spans="1:23">
      <c r="A11078" t="n">
        <v>94112</v>
      </c>
      <c r="B11078" s="34" t="n">
        <v>58</v>
      </c>
      <c r="C11078" s="7" t="n">
        <v>0</v>
      </c>
      <c r="D11078" s="7" t="n">
        <v>300</v>
      </c>
      <c r="E11078" s="7" t="n">
        <v>1</v>
      </c>
    </row>
    <row r="11079" spans="1:23">
      <c r="A11079" t="s">
        <v>4</v>
      </c>
      <c r="B11079" s="4" t="s">
        <v>5</v>
      </c>
      <c r="C11079" s="4" t="s">
        <v>13</v>
      </c>
      <c r="D11079" s="4" t="s">
        <v>10</v>
      </c>
    </row>
    <row r="11080" spans="1:23">
      <c r="A11080" t="n">
        <v>94120</v>
      </c>
      <c r="B11080" s="34" t="n">
        <v>58</v>
      </c>
      <c r="C11080" s="7" t="n">
        <v>255</v>
      </c>
      <c r="D11080" s="7" t="n">
        <v>0</v>
      </c>
    </row>
    <row r="11081" spans="1:23">
      <c r="A11081" t="s">
        <v>4</v>
      </c>
      <c r="B11081" s="4" t="s">
        <v>5</v>
      </c>
      <c r="C11081" s="4" t="s">
        <v>13</v>
      </c>
      <c r="D11081" s="4" t="s">
        <v>13</v>
      </c>
      <c r="E11081" s="4" t="s">
        <v>13</v>
      </c>
      <c r="F11081" s="4" t="s">
        <v>13</v>
      </c>
    </row>
    <row r="11082" spans="1:23">
      <c r="A11082" t="n">
        <v>94124</v>
      </c>
      <c r="B11082" s="8" t="n">
        <v>14</v>
      </c>
      <c r="C11082" s="7" t="n">
        <v>0</v>
      </c>
      <c r="D11082" s="7" t="n">
        <v>0</v>
      </c>
      <c r="E11082" s="7" t="n">
        <v>0</v>
      </c>
      <c r="F11082" s="7" t="n">
        <v>64</v>
      </c>
    </row>
    <row r="11083" spans="1:23">
      <c r="A11083" t="s">
        <v>4</v>
      </c>
      <c r="B11083" s="4" t="s">
        <v>5</v>
      </c>
      <c r="C11083" s="4" t="s">
        <v>13</v>
      </c>
      <c r="D11083" s="4" t="s">
        <v>10</v>
      </c>
    </row>
    <row r="11084" spans="1:23">
      <c r="A11084" t="n">
        <v>94129</v>
      </c>
      <c r="B11084" s="25" t="n">
        <v>22</v>
      </c>
      <c r="C11084" s="7" t="n">
        <v>0</v>
      </c>
      <c r="D11084" s="7" t="n">
        <v>4243</v>
      </c>
    </row>
    <row r="11085" spans="1:23">
      <c r="A11085" t="s">
        <v>4</v>
      </c>
      <c r="B11085" s="4" t="s">
        <v>5</v>
      </c>
      <c r="C11085" s="4" t="s">
        <v>13</v>
      </c>
      <c r="D11085" s="4" t="s">
        <v>10</v>
      </c>
    </row>
    <row r="11086" spans="1:23">
      <c r="A11086" t="n">
        <v>94133</v>
      </c>
      <c r="B11086" s="34" t="n">
        <v>58</v>
      </c>
      <c r="C11086" s="7" t="n">
        <v>5</v>
      </c>
      <c r="D11086" s="7" t="n">
        <v>300</v>
      </c>
    </row>
    <row r="11087" spans="1:23">
      <c r="A11087" t="s">
        <v>4</v>
      </c>
      <c r="B11087" s="4" t="s">
        <v>5</v>
      </c>
      <c r="C11087" s="4" t="s">
        <v>22</v>
      </c>
      <c r="D11087" s="4" t="s">
        <v>10</v>
      </c>
    </row>
    <row r="11088" spans="1:23">
      <c r="A11088" t="n">
        <v>94137</v>
      </c>
      <c r="B11088" s="35" t="n">
        <v>103</v>
      </c>
      <c r="C11088" s="7" t="n">
        <v>0</v>
      </c>
      <c r="D11088" s="7" t="n">
        <v>300</v>
      </c>
    </row>
    <row r="11089" spans="1:31">
      <c r="A11089" t="s">
        <v>4</v>
      </c>
      <c r="B11089" s="4" t="s">
        <v>5</v>
      </c>
      <c r="C11089" s="4" t="s">
        <v>13</v>
      </c>
    </row>
    <row r="11090" spans="1:31">
      <c r="A11090" t="n">
        <v>94144</v>
      </c>
      <c r="B11090" s="40" t="n">
        <v>64</v>
      </c>
      <c r="C11090" s="7" t="n">
        <v>7</v>
      </c>
    </row>
    <row r="11091" spans="1:31">
      <c r="A11091" t="s">
        <v>4</v>
      </c>
      <c r="B11091" s="4" t="s">
        <v>5</v>
      </c>
      <c r="C11091" s="4" t="s">
        <v>13</v>
      </c>
      <c r="D11091" s="4" t="s">
        <v>10</v>
      </c>
    </row>
    <row r="11092" spans="1:31">
      <c r="A11092" t="n">
        <v>94146</v>
      </c>
      <c r="B11092" s="50" t="n">
        <v>72</v>
      </c>
      <c r="C11092" s="7" t="n">
        <v>5</v>
      </c>
      <c r="D11092" s="7" t="n">
        <v>0</v>
      </c>
    </row>
    <row r="11093" spans="1:31">
      <c r="A11093" t="s">
        <v>4</v>
      </c>
      <c r="B11093" s="4" t="s">
        <v>5</v>
      </c>
      <c r="C11093" s="4" t="s">
        <v>13</v>
      </c>
      <c r="D11093" s="17" t="s">
        <v>24</v>
      </c>
      <c r="E11093" s="4" t="s">
        <v>5</v>
      </c>
      <c r="F11093" s="4" t="s">
        <v>13</v>
      </c>
      <c r="G11093" s="4" t="s">
        <v>10</v>
      </c>
      <c r="H11093" s="17" t="s">
        <v>25</v>
      </c>
      <c r="I11093" s="4" t="s">
        <v>13</v>
      </c>
      <c r="J11093" s="4" t="s">
        <v>9</v>
      </c>
      <c r="K11093" s="4" t="s">
        <v>13</v>
      </c>
      <c r="L11093" s="4" t="s">
        <v>13</v>
      </c>
      <c r="M11093" s="4" t="s">
        <v>26</v>
      </c>
    </row>
    <row r="11094" spans="1:31">
      <c r="A11094" t="n">
        <v>94150</v>
      </c>
      <c r="B11094" s="16" t="n">
        <v>5</v>
      </c>
      <c r="C11094" s="7" t="n">
        <v>28</v>
      </c>
      <c r="D11094" s="17" t="s">
        <v>3</v>
      </c>
      <c r="E11094" s="10" t="n">
        <v>162</v>
      </c>
      <c r="F11094" s="7" t="n">
        <v>4</v>
      </c>
      <c r="G11094" s="7" t="n">
        <v>4243</v>
      </c>
      <c r="H11094" s="17" t="s">
        <v>3</v>
      </c>
      <c r="I11094" s="7" t="n">
        <v>0</v>
      </c>
      <c r="J11094" s="7" t="n">
        <v>1</v>
      </c>
      <c r="K11094" s="7" t="n">
        <v>2</v>
      </c>
      <c r="L11094" s="7" t="n">
        <v>1</v>
      </c>
      <c r="M11094" s="19" t="n">
        <f t="normal" ca="1">A11100</f>
        <v>0</v>
      </c>
    </row>
    <row r="11095" spans="1:31">
      <c r="A11095" t="s">
        <v>4</v>
      </c>
      <c r="B11095" s="4" t="s">
        <v>5</v>
      </c>
      <c r="C11095" s="4" t="s">
        <v>13</v>
      </c>
      <c r="D11095" s="4" t="s">
        <v>6</v>
      </c>
    </row>
    <row r="11096" spans="1:31">
      <c r="A11096" t="n">
        <v>94167</v>
      </c>
      <c r="B11096" s="9" t="n">
        <v>2</v>
      </c>
      <c r="C11096" s="7" t="n">
        <v>10</v>
      </c>
      <c r="D11096" s="7" t="s">
        <v>89</v>
      </c>
    </row>
    <row r="11097" spans="1:31">
      <c r="A11097" t="s">
        <v>4</v>
      </c>
      <c r="B11097" s="4" t="s">
        <v>5</v>
      </c>
      <c r="C11097" s="4" t="s">
        <v>10</v>
      </c>
    </row>
    <row r="11098" spans="1:31">
      <c r="A11098" t="n">
        <v>94184</v>
      </c>
      <c r="B11098" s="30" t="n">
        <v>16</v>
      </c>
      <c r="C11098" s="7" t="n">
        <v>0</v>
      </c>
    </row>
    <row r="11099" spans="1:31">
      <c r="A11099" t="s">
        <v>4</v>
      </c>
      <c r="B11099" s="4" t="s">
        <v>5</v>
      </c>
      <c r="C11099" s="4" t="s">
        <v>13</v>
      </c>
      <c r="D11099" s="4" t="s">
        <v>10</v>
      </c>
      <c r="E11099" s="4" t="s">
        <v>13</v>
      </c>
      <c r="F11099" s="4" t="s">
        <v>6</v>
      </c>
    </row>
    <row r="11100" spans="1:31">
      <c r="A11100" t="n">
        <v>94187</v>
      </c>
      <c r="B11100" s="11" t="n">
        <v>39</v>
      </c>
      <c r="C11100" s="7" t="n">
        <v>10</v>
      </c>
      <c r="D11100" s="7" t="n">
        <v>65533</v>
      </c>
      <c r="E11100" s="7" t="n">
        <v>203</v>
      </c>
      <c r="F11100" s="7" t="s">
        <v>381</v>
      </c>
    </row>
    <row r="11101" spans="1:31">
      <c r="A11101" t="s">
        <v>4</v>
      </c>
      <c r="B11101" s="4" t="s">
        <v>5</v>
      </c>
      <c r="C11101" s="4" t="s">
        <v>13</v>
      </c>
      <c r="D11101" s="4" t="s">
        <v>10</v>
      </c>
      <c r="E11101" s="4" t="s">
        <v>13</v>
      </c>
      <c r="F11101" s="4" t="s">
        <v>6</v>
      </c>
    </row>
    <row r="11102" spans="1:31">
      <c r="A11102" t="n">
        <v>94211</v>
      </c>
      <c r="B11102" s="11" t="n">
        <v>39</v>
      </c>
      <c r="C11102" s="7" t="n">
        <v>10</v>
      </c>
      <c r="D11102" s="7" t="n">
        <v>65533</v>
      </c>
      <c r="E11102" s="7" t="n">
        <v>204</v>
      </c>
      <c r="F11102" s="7" t="s">
        <v>521</v>
      </c>
    </row>
    <row r="11103" spans="1:31">
      <c r="A11103" t="s">
        <v>4</v>
      </c>
      <c r="B11103" s="4" t="s">
        <v>5</v>
      </c>
      <c r="C11103" s="4" t="s">
        <v>10</v>
      </c>
      <c r="D11103" s="4" t="s">
        <v>6</v>
      </c>
      <c r="E11103" s="4" t="s">
        <v>6</v>
      </c>
      <c r="F11103" s="4" t="s">
        <v>6</v>
      </c>
      <c r="G11103" s="4" t="s">
        <v>13</v>
      </c>
      <c r="H11103" s="4" t="s">
        <v>9</v>
      </c>
      <c r="I11103" s="4" t="s">
        <v>22</v>
      </c>
      <c r="J11103" s="4" t="s">
        <v>22</v>
      </c>
      <c r="K11103" s="4" t="s">
        <v>22</v>
      </c>
      <c r="L11103" s="4" t="s">
        <v>22</v>
      </c>
      <c r="M11103" s="4" t="s">
        <v>22</v>
      </c>
      <c r="N11103" s="4" t="s">
        <v>22</v>
      </c>
      <c r="O11103" s="4" t="s">
        <v>22</v>
      </c>
      <c r="P11103" s="4" t="s">
        <v>6</v>
      </c>
      <c r="Q11103" s="4" t="s">
        <v>6</v>
      </c>
      <c r="R11103" s="4" t="s">
        <v>9</v>
      </c>
      <c r="S11103" s="4" t="s">
        <v>13</v>
      </c>
      <c r="T11103" s="4" t="s">
        <v>9</v>
      </c>
      <c r="U11103" s="4" t="s">
        <v>9</v>
      </c>
      <c r="V11103" s="4" t="s">
        <v>10</v>
      </c>
    </row>
    <row r="11104" spans="1:31">
      <c r="A11104" t="n">
        <v>94235</v>
      </c>
      <c r="B11104" s="15" t="n">
        <v>19</v>
      </c>
      <c r="C11104" s="7" t="n">
        <v>7032</v>
      </c>
      <c r="D11104" s="7" t="s">
        <v>93</v>
      </c>
      <c r="E11104" s="7" t="s">
        <v>94</v>
      </c>
      <c r="F11104" s="7" t="s">
        <v>12</v>
      </c>
      <c r="G11104" s="7" t="n">
        <v>0</v>
      </c>
      <c r="H11104" s="7" t="n">
        <v>1</v>
      </c>
      <c r="I11104" s="7" t="n">
        <v>0</v>
      </c>
      <c r="J11104" s="7" t="n">
        <v>0</v>
      </c>
      <c r="K11104" s="7" t="n">
        <v>0</v>
      </c>
      <c r="L11104" s="7" t="n">
        <v>0</v>
      </c>
      <c r="M11104" s="7" t="n">
        <v>1</v>
      </c>
      <c r="N11104" s="7" t="n">
        <v>1.60000002384186</v>
      </c>
      <c r="O11104" s="7" t="n">
        <v>0.0900000035762787</v>
      </c>
      <c r="P11104" s="7" t="s">
        <v>12</v>
      </c>
      <c r="Q11104" s="7" t="s">
        <v>12</v>
      </c>
      <c r="R11104" s="7" t="n">
        <v>-1</v>
      </c>
      <c r="S11104" s="7" t="n">
        <v>0</v>
      </c>
      <c r="T11104" s="7" t="n">
        <v>0</v>
      </c>
      <c r="U11104" s="7" t="n">
        <v>0</v>
      </c>
      <c r="V11104" s="7" t="n">
        <v>0</v>
      </c>
    </row>
    <row r="11105" spans="1:22">
      <c r="A11105" t="s">
        <v>4</v>
      </c>
      <c r="B11105" s="4" t="s">
        <v>5</v>
      </c>
      <c r="C11105" s="4" t="s">
        <v>10</v>
      </c>
      <c r="D11105" s="4" t="s">
        <v>6</v>
      </c>
      <c r="E11105" s="4" t="s">
        <v>6</v>
      </c>
      <c r="F11105" s="4" t="s">
        <v>6</v>
      </c>
      <c r="G11105" s="4" t="s">
        <v>13</v>
      </c>
      <c r="H11105" s="4" t="s">
        <v>9</v>
      </c>
      <c r="I11105" s="4" t="s">
        <v>22</v>
      </c>
      <c r="J11105" s="4" t="s">
        <v>22</v>
      </c>
      <c r="K11105" s="4" t="s">
        <v>22</v>
      </c>
      <c r="L11105" s="4" t="s">
        <v>22</v>
      </c>
      <c r="M11105" s="4" t="s">
        <v>22</v>
      </c>
      <c r="N11105" s="4" t="s">
        <v>22</v>
      </c>
      <c r="O11105" s="4" t="s">
        <v>22</v>
      </c>
      <c r="P11105" s="4" t="s">
        <v>6</v>
      </c>
      <c r="Q11105" s="4" t="s">
        <v>6</v>
      </c>
      <c r="R11105" s="4" t="s">
        <v>9</v>
      </c>
      <c r="S11105" s="4" t="s">
        <v>13</v>
      </c>
      <c r="T11105" s="4" t="s">
        <v>9</v>
      </c>
      <c r="U11105" s="4" t="s">
        <v>9</v>
      </c>
      <c r="V11105" s="4" t="s">
        <v>10</v>
      </c>
    </row>
    <row r="11106" spans="1:22">
      <c r="A11106" t="n">
        <v>94305</v>
      </c>
      <c r="B11106" s="15" t="n">
        <v>19</v>
      </c>
      <c r="C11106" s="7" t="n">
        <v>11</v>
      </c>
      <c r="D11106" s="7" t="s">
        <v>775</v>
      </c>
      <c r="E11106" s="7" t="s">
        <v>776</v>
      </c>
      <c r="F11106" s="7" t="s">
        <v>12</v>
      </c>
      <c r="G11106" s="7" t="n">
        <v>0</v>
      </c>
      <c r="H11106" s="7" t="n">
        <v>1</v>
      </c>
      <c r="I11106" s="7" t="n">
        <v>0</v>
      </c>
      <c r="J11106" s="7" t="n">
        <v>0</v>
      </c>
      <c r="K11106" s="7" t="n">
        <v>0</v>
      </c>
      <c r="L11106" s="7" t="n">
        <v>0</v>
      </c>
      <c r="M11106" s="7" t="n">
        <v>1</v>
      </c>
      <c r="N11106" s="7" t="n">
        <v>1.60000002384186</v>
      </c>
      <c r="O11106" s="7" t="n">
        <v>0.0900000035762787</v>
      </c>
      <c r="P11106" s="7" t="s">
        <v>12</v>
      </c>
      <c r="Q11106" s="7" t="s">
        <v>12</v>
      </c>
      <c r="R11106" s="7" t="n">
        <v>-1</v>
      </c>
      <c r="S11106" s="7" t="n">
        <v>0</v>
      </c>
      <c r="T11106" s="7" t="n">
        <v>0</v>
      </c>
      <c r="U11106" s="7" t="n">
        <v>0</v>
      </c>
      <c r="V11106" s="7" t="n">
        <v>0</v>
      </c>
    </row>
    <row r="11107" spans="1:22">
      <c r="A11107" t="s">
        <v>4</v>
      </c>
      <c r="B11107" s="4" t="s">
        <v>5</v>
      </c>
      <c r="C11107" s="4" t="s">
        <v>10</v>
      </c>
      <c r="D11107" s="4" t="s">
        <v>6</v>
      </c>
      <c r="E11107" s="4" t="s">
        <v>6</v>
      </c>
      <c r="F11107" s="4" t="s">
        <v>6</v>
      </c>
      <c r="G11107" s="4" t="s">
        <v>13</v>
      </c>
      <c r="H11107" s="4" t="s">
        <v>9</v>
      </c>
      <c r="I11107" s="4" t="s">
        <v>22</v>
      </c>
      <c r="J11107" s="4" t="s">
        <v>22</v>
      </c>
      <c r="K11107" s="4" t="s">
        <v>22</v>
      </c>
      <c r="L11107" s="4" t="s">
        <v>22</v>
      </c>
      <c r="M11107" s="4" t="s">
        <v>22</v>
      </c>
      <c r="N11107" s="4" t="s">
        <v>22</v>
      </c>
      <c r="O11107" s="4" t="s">
        <v>22</v>
      </c>
      <c r="P11107" s="4" t="s">
        <v>6</v>
      </c>
      <c r="Q11107" s="4" t="s">
        <v>6</v>
      </c>
      <c r="R11107" s="4" t="s">
        <v>9</v>
      </c>
      <c r="S11107" s="4" t="s">
        <v>13</v>
      </c>
      <c r="T11107" s="4" t="s">
        <v>9</v>
      </c>
      <c r="U11107" s="4" t="s">
        <v>9</v>
      </c>
      <c r="V11107" s="4" t="s">
        <v>10</v>
      </c>
    </row>
    <row r="11108" spans="1:22">
      <c r="A11108" t="n">
        <v>94384</v>
      </c>
      <c r="B11108" s="15" t="n">
        <v>19</v>
      </c>
      <c r="C11108" s="7" t="n">
        <v>7033</v>
      </c>
      <c r="D11108" s="7" t="s">
        <v>175</v>
      </c>
      <c r="E11108" s="7" t="s">
        <v>176</v>
      </c>
      <c r="F11108" s="7" t="s">
        <v>12</v>
      </c>
      <c r="G11108" s="7" t="n">
        <v>0</v>
      </c>
      <c r="H11108" s="7" t="n">
        <v>1</v>
      </c>
      <c r="I11108" s="7" t="n">
        <v>0</v>
      </c>
      <c r="J11108" s="7" t="n">
        <v>0</v>
      </c>
      <c r="K11108" s="7" t="n">
        <v>0</v>
      </c>
      <c r="L11108" s="7" t="n">
        <v>0</v>
      </c>
      <c r="M11108" s="7" t="n">
        <v>1</v>
      </c>
      <c r="N11108" s="7" t="n">
        <v>1.60000002384186</v>
      </c>
      <c r="O11108" s="7" t="n">
        <v>0.0900000035762787</v>
      </c>
      <c r="P11108" s="7" t="s">
        <v>12</v>
      </c>
      <c r="Q11108" s="7" t="s">
        <v>12</v>
      </c>
      <c r="R11108" s="7" t="n">
        <v>-1</v>
      </c>
      <c r="S11108" s="7" t="n">
        <v>0</v>
      </c>
      <c r="T11108" s="7" t="n">
        <v>0</v>
      </c>
      <c r="U11108" s="7" t="n">
        <v>0</v>
      </c>
      <c r="V11108" s="7" t="n">
        <v>0</v>
      </c>
    </row>
    <row r="11109" spans="1:22">
      <c r="A11109" t="s">
        <v>4</v>
      </c>
      <c r="B11109" s="4" t="s">
        <v>5</v>
      </c>
      <c r="C11109" s="4" t="s">
        <v>10</v>
      </c>
      <c r="D11109" s="4" t="s">
        <v>6</v>
      </c>
      <c r="E11109" s="4" t="s">
        <v>6</v>
      </c>
      <c r="F11109" s="4" t="s">
        <v>6</v>
      </c>
      <c r="G11109" s="4" t="s">
        <v>13</v>
      </c>
      <c r="H11109" s="4" t="s">
        <v>9</v>
      </c>
      <c r="I11109" s="4" t="s">
        <v>22</v>
      </c>
      <c r="J11109" s="4" t="s">
        <v>22</v>
      </c>
      <c r="K11109" s="4" t="s">
        <v>22</v>
      </c>
      <c r="L11109" s="4" t="s">
        <v>22</v>
      </c>
      <c r="M11109" s="4" t="s">
        <v>22</v>
      </c>
      <c r="N11109" s="4" t="s">
        <v>22</v>
      </c>
      <c r="O11109" s="4" t="s">
        <v>22</v>
      </c>
      <c r="P11109" s="4" t="s">
        <v>6</v>
      </c>
      <c r="Q11109" s="4" t="s">
        <v>6</v>
      </c>
      <c r="R11109" s="4" t="s">
        <v>9</v>
      </c>
      <c r="S11109" s="4" t="s">
        <v>13</v>
      </c>
      <c r="T11109" s="4" t="s">
        <v>9</v>
      </c>
      <c r="U11109" s="4" t="s">
        <v>9</v>
      </c>
      <c r="V11109" s="4" t="s">
        <v>10</v>
      </c>
    </row>
    <row r="11110" spans="1:22">
      <c r="A11110" t="n">
        <v>94455</v>
      </c>
      <c r="B11110" s="15" t="n">
        <v>19</v>
      </c>
      <c r="C11110" s="7" t="n">
        <v>68</v>
      </c>
      <c r="D11110" s="7" t="s">
        <v>777</v>
      </c>
      <c r="E11110" s="7" t="s">
        <v>778</v>
      </c>
      <c r="F11110" s="7" t="s">
        <v>12</v>
      </c>
      <c r="G11110" s="7" t="n">
        <v>0</v>
      </c>
      <c r="H11110" s="7" t="n">
        <v>1</v>
      </c>
      <c r="I11110" s="7" t="n">
        <v>0</v>
      </c>
      <c r="J11110" s="7" t="n">
        <v>0</v>
      </c>
      <c r="K11110" s="7" t="n">
        <v>0</v>
      </c>
      <c r="L11110" s="7" t="n">
        <v>0</v>
      </c>
      <c r="M11110" s="7" t="n">
        <v>1</v>
      </c>
      <c r="N11110" s="7" t="n">
        <v>1.60000002384186</v>
      </c>
      <c r="O11110" s="7" t="n">
        <v>0.0900000035762787</v>
      </c>
      <c r="P11110" s="7" t="s">
        <v>779</v>
      </c>
      <c r="Q11110" s="7" t="s">
        <v>12</v>
      </c>
      <c r="R11110" s="7" t="n">
        <v>-1</v>
      </c>
      <c r="S11110" s="7" t="n">
        <v>0</v>
      </c>
      <c r="T11110" s="7" t="n">
        <v>0</v>
      </c>
      <c r="U11110" s="7" t="n">
        <v>0</v>
      </c>
      <c r="V11110" s="7" t="n">
        <v>0</v>
      </c>
    </row>
    <row r="11111" spans="1:22">
      <c r="A11111" t="s">
        <v>4</v>
      </c>
      <c r="B11111" s="4" t="s">
        <v>5</v>
      </c>
      <c r="C11111" s="4" t="s">
        <v>10</v>
      </c>
      <c r="D11111" s="4" t="s">
        <v>13</v>
      </c>
      <c r="E11111" s="4" t="s">
        <v>13</v>
      </c>
      <c r="F11111" s="4" t="s">
        <v>6</v>
      </c>
    </row>
    <row r="11112" spans="1:22">
      <c r="A11112" t="n">
        <v>94529</v>
      </c>
      <c r="B11112" s="53" t="n">
        <v>20</v>
      </c>
      <c r="C11112" s="7" t="n">
        <v>0</v>
      </c>
      <c r="D11112" s="7" t="n">
        <v>3</v>
      </c>
      <c r="E11112" s="7" t="n">
        <v>10</v>
      </c>
      <c r="F11112" s="7" t="s">
        <v>98</v>
      </c>
    </row>
    <row r="11113" spans="1:22">
      <c r="A11113" t="s">
        <v>4</v>
      </c>
      <c r="B11113" s="4" t="s">
        <v>5</v>
      </c>
      <c r="C11113" s="4" t="s">
        <v>10</v>
      </c>
    </row>
    <row r="11114" spans="1:22">
      <c r="A11114" t="n">
        <v>94547</v>
      </c>
      <c r="B11114" s="30" t="n">
        <v>16</v>
      </c>
      <c r="C11114" s="7" t="n">
        <v>0</v>
      </c>
    </row>
    <row r="11115" spans="1:22">
      <c r="A11115" t="s">
        <v>4</v>
      </c>
      <c r="B11115" s="4" t="s">
        <v>5</v>
      </c>
      <c r="C11115" s="4" t="s">
        <v>10</v>
      </c>
      <c r="D11115" s="4" t="s">
        <v>13</v>
      </c>
      <c r="E11115" s="4" t="s">
        <v>13</v>
      </c>
      <c r="F11115" s="4" t="s">
        <v>6</v>
      </c>
    </row>
    <row r="11116" spans="1:22">
      <c r="A11116" t="n">
        <v>94550</v>
      </c>
      <c r="B11116" s="53" t="n">
        <v>20</v>
      </c>
      <c r="C11116" s="7" t="n">
        <v>61489</v>
      </c>
      <c r="D11116" s="7" t="n">
        <v>3</v>
      </c>
      <c r="E11116" s="7" t="n">
        <v>10</v>
      </c>
      <c r="F11116" s="7" t="s">
        <v>98</v>
      </c>
    </row>
    <row r="11117" spans="1:22">
      <c r="A11117" t="s">
        <v>4</v>
      </c>
      <c r="B11117" s="4" t="s">
        <v>5</v>
      </c>
      <c r="C11117" s="4" t="s">
        <v>10</v>
      </c>
    </row>
    <row r="11118" spans="1:22">
      <c r="A11118" t="n">
        <v>94568</v>
      </c>
      <c r="B11118" s="30" t="n">
        <v>16</v>
      </c>
      <c r="C11118" s="7" t="n">
        <v>0</v>
      </c>
    </row>
    <row r="11119" spans="1:22">
      <c r="A11119" t="s">
        <v>4</v>
      </c>
      <c r="B11119" s="4" t="s">
        <v>5</v>
      </c>
      <c r="C11119" s="4" t="s">
        <v>10</v>
      </c>
      <c r="D11119" s="4" t="s">
        <v>13</v>
      </c>
      <c r="E11119" s="4" t="s">
        <v>13</v>
      </c>
      <c r="F11119" s="4" t="s">
        <v>6</v>
      </c>
    </row>
    <row r="11120" spans="1:22">
      <c r="A11120" t="n">
        <v>94571</v>
      </c>
      <c r="B11120" s="53" t="n">
        <v>20</v>
      </c>
      <c r="C11120" s="7" t="n">
        <v>61490</v>
      </c>
      <c r="D11120" s="7" t="n">
        <v>3</v>
      </c>
      <c r="E11120" s="7" t="n">
        <v>10</v>
      </c>
      <c r="F11120" s="7" t="s">
        <v>98</v>
      </c>
    </row>
    <row r="11121" spans="1:22">
      <c r="A11121" t="s">
        <v>4</v>
      </c>
      <c r="B11121" s="4" t="s">
        <v>5</v>
      </c>
      <c r="C11121" s="4" t="s">
        <v>10</v>
      </c>
    </row>
    <row r="11122" spans="1:22">
      <c r="A11122" t="n">
        <v>94589</v>
      </c>
      <c r="B11122" s="30" t="n">
        <v>16</v>
      </c>
      <c r="C11122" s="7" t="n">
        <v>0</v>
      </c>
    </row>
    <row r="11123" spans="1:22">
      <c r="A11123" t="s">
        <v>4</v>
      </c>
      <c r="B11123" s="4" t="s">
        <v>5</v>
      </c>
      <c r="C11123" s="4" t="s">
        <v>10</v>
      </c>
      <c r="D11123" s="4" t="s">
        <v>13</v>
      </c>
      <c r="E11123" s="4" t="s">
        <v>13</v>
      </c>
      <c r="F11123" s="4" t="s">
        <v>6</v>
      </c>
    </row>
    <row r="11124" spans="1:22">
      <c r="A11124" t="n">
        <v>94592</v>
      </c>
      <c r="B11124" s="53" t="n">
        <v>20</v>
      </c>
      <c r="C11124" s="7" t="n">
        <v>61488</v>
      </c>
      <c r="D11124" s="7" t="n">
        <v>3</v>
      </c>
      <c r="E11124" s="7" t="n">
        <v>10</v>
      </c>
      <c r="F11124" s="7" t="s">
        <v>98</v>
      </c>
    </row>
    <row r="11125" spans="1:22">
      <c r="A11125" t="s">
        <v>4</v>
      </c>
      <c r="B11125" s="4" t="s">
        <v>5</v>
      </c>
      <c r="C11125" s="4" t="s">
        <v>10</v>
      </c>
    </row>
    <row r="11126" spans="1:22">
      <c r="A11126" t="n">
        <v>94610</v>
      </c>
      <c r="B11126" s="30" t="n">
        <v>16</v>
      </c>
      <c r="C11126" s="7" t="n">
        <v>0</v>
      </c>
    </row>
    <row r="11127" spans="1:22">
      <c r="A11127" t="s">
        <v>4</v>
      </c>
      <c r="B11127" s="4" t="s">
        <v>5</v>
      </c>
      <c r="C11127" s="4" t="s">
        <v>10</v>
      </c>
      <c r="D11127" s="4" t="s">
        <v>13</v>
      </c>
      <c r="E11127" s="4" t="s">
        <v>13</v>
      </c>
      <c r="F11127" s="4" t="s">
        <v>6</v>
      </c>
    </row>
    <row r="11128" spans="1:22">
      <c r="A11128" t="n">
        <v>94613</v>
      </c>
      <c r="B11128" s="53" t="n">
        <v>20</v>
      </c>
      <c r="C11128" s="7" t="n">
        <v>5</v>
      </c>
      <c r="D11128" s="7" t="n">
        <v>3</v>
      </c>
      <c r="E11128" s="7" t="n">
        <v>10</v>
      </c>
      <c r="F11128" s="7" t="s">
        <v>98</v>
      </c>
    </row>
    <row r="11129" spans="1:22">
      <c r="A11129" t="s">
        <v>4</v>
      </c>
      <c r="B11129" s="4" t="s">
        <v>5</v>
      </c>
      <c r="C11129" s="4" t="s">
        <v>10</v>
      </c>
    </row>
    <row r="11130" spans="1:22">
      <c r="A11130" t="n">
        <v>94631</v>
      </c>
      <c r="B11130" s="30" t="n">
        <v>16</v>
      </c>
      <c r="C11130" s="7" t="n">
        <v>0</v>
      </c>
    </row>
    <row r="11131" spans="1:22">
      <c r="A11131" t="s">
        <v>4</v>
      </c>
      <c r="B11131" s="4" t="s">
        <v>5</v>
      </c>
      <c r="C11131" s="4" t="s">
        <v>10</v>
      </c>
      <c r="D11131" s="4" t="s">
        <v>13</v>
      </c>
      <c r="E11131" s="4" t="s">
        <v>13</v>
      </c>
      <c r="F11131" s="4" t="s">
        <v>6</v>
      </c>
    </row>
    <row r="11132" spans="1:22">
      <c r="A11132" t="n">
        <v>94634</v>
      </c>
      <c r="B11132" s="53" t="n">
        <v>20</v>
      </c>
      <c r="C11132" s="7" t="n">
        <v>3</v>
      </c>
      <c r="D11132" s="7" t="n">
        <v>3</v>
      </c>
      <c r="E11132" s="7" t="n">
        <v>10</v>
      </c>
      <c r="F11132" s="7" t="s">
        <v>98</v>
      </c>
    </row>
    <row r="11133" spans="1:22">
      <c r="A11133" t="s">
        <v>4</v>
      </c>
      <c r="B11133" s="4" t="s">
        <v>5</v>
      </c>
      <c r="C11133" s="4" t="s">
        <v>10</v>
      </c>
    </row>
    <row r="11134" spans="1:22">
      <c r="A11134" t="n">
        <v>94652</v>
      </c>
      <c r="B11134" s="30" t="n">
        <v>16</v>
      </c>
      <c r="C11134" s="7" t="n">
        <v>0</v>
      </c>
    </row>
    <row r="11135" spans="1:22">
      <c r="A11135" t="s">
        <v>4</v>
      </c>
      <c r="B11135" s="4" t="s">
        <v>5</v>
      </c>
      <c r="C11135" s="4" t="s">
        <v>10</v>
      </c>
      <c r="D11135" s="4" t="s">
        <v>13</v>
      </c>
      <c r="E11135" s="4" t="s">
        <v>13</v>
      </c>
      <c r="F11135" s="4" t="s">
        <v>6</v>
      </c>
    </row>
    <row r="11136" spans="1:22">
      <c r="A11136" t="n">
        <v>94655</v>
      </c>
      <c r="B11136" s="53" t="n">
        <v>20</v>
      </c>
      <c r="C11136" s="7" t="n">
        <v>6</v>
      </c>
      <c r="D11136" s="7" t="n">
        <v>3</v>
      </c>
      <c r="E11136" s="7" t="n">
        <v>10</v>
      </c>
      <c r="F11136" s="7" t="s">
        <v>98</v>
      </c>
    </row>
    <row r="11137" spans="1:6">
      <c r="A11137" t="s">
        <v>4</v>
      </c>
      <c r="B11137" s="4" t="s">
        <v>5</v>
      </c>
      <c r="C11137" s="4" t="s">
        <v>10</v>
      </c>
    </row>
    <row r="11138" spans="1:6">
      <c r="A11138" t="n">
        <v>94673</v>
      </c>
      <c r="B11138" s="30" t="n">
        <v>16</v>
      </c>
      <c r="C11138" s="7" t="n">
        <v>0</v>
      </c>
    </row>
    <row r="11139" spans="1:6">
      <c r="A11139" t="s">
        <v>4</v>
      </c>
      <c r="B11139" s="4" t="s">
        <v>5</v>
      </c>
      <c r="C11139" s="4" t="s">
        <v>10</v>
      </c>
      <c r="D11139" s="4" t="s">
        <v>13</v>
      </c>
      <c r="E11139" s="4" t="s">
        <v>13</v>
      </c>
      <c r="F11139" s="4" t="s">
        <v>6</v>
      </c>
    </row>
    <row r="11140" spans="1:6">
      <c r="A11140" t="n">
        <v>94676</v>
      </c>
      <c r="B11140" s="53" t="n">
        <v>20</v>
      </c>
      <c r="C11140" s="7" t="n">
        <v>11</v>
      </c>
      <c r="D11140" s="7" t="n">
        <v>3</v>
      </c>
      <c r="E11140" s="7" t="n">
        <v>10</v>
      </c>
      <c r="F11140" s="7" t="s">
        <v>98</v>
      </c>
    </row>
    <row r="11141" spans="1:6">
      <c r="A11141" t="s">
        <v>4</v>
      </c>
      <c r="B11141" s="4" t="s">
        <v>5</v>
      </c>
      <c r="C11141" s="4" t="s">
        <v>10</v>
      </c>
    </row>
    <row r="11142" spans="1:6">
      <c r="A11142" t="n">
        <v>94694</v>
      </c>
      <c r="B11142" s="30" t="n">
        <v>16</v>
      </c>
      <c r="C11142" s="7" t="n">
        <v>0</v>
      </c>
    </row>
    <row r="11143" spans="1:6">
      <c r="A11143" t="s">
        <v>4</v>
      </c>
      <c r="B11143" s="4" t="s">
        <v>5</v>
      </c>
      <c r="C11143" s="4" t="s">
        <v>10</v>
      </c>
      <c r="D11143" s="4" t="s">
        <v>13</v>
      </c>
      <c r="E11143" s="4" t="s">
        <v>13</v>
      </c>
      <c r="F11143" s="4" t="s">
        <v>6</v>
      </c>
    </row>
    <row r="11144" spans="1:6">
      <c r="A11144" t="n">
        <v>94697</v>
      </c>
      <c r="B11144" s="53" t="n">
        <v>20</v>
      </c>
      <c r="C11144" s="7" t="n">
        <v>7032</v>
      </c>
      <c r="D11144" s="7" t="n">
        <v>3</v>
      </c>
      <c r="E11144" s="7" t="n">
        <v>10</v>
      </c>
      <c r="F11144" s="7" t="s">
        <v>98</v>
      </c>
    </row>
    <row r="11145" spans="1:6">
      <c r="A11145" t="s">
        <v>4</v>
      </c>
      <c r="B11145" s="4" t="s">
        <v>5</v>
      </c>
      <c r="C11145" s="4" t="s">
        <v>10</v>
      </c>
    </row>
    <row r="11146" spans="1:6">
      <c r="A11146" t="n">
        <v>94715</v>
      </c>
      <c r="B11146" s="30" t="n">
        <v>16</v>
      </c>
      <c r="C11146" s="7" t="n">
        <v>0</v>
      </c>
    </row>
    <row r="11147" spans="1:6">
      <c r="A11147" t="s">
        <v>4</v>
      </c>
      <c r="B11147" s="4" t="s">
        <v>5</v>
      </c>
      <c r="C11147" s="4" t="s">
        <v>10</v>
      </c>
      <c r="D11147" s="4" t="s">
        <v>13</v>
      </c>
      <c r="E11147" s="4" t="s">
        <v>13</v>
      </c>
      <c r="F11147" s="4" t="s">
        <v>6</v>
      </c>
    </row>
    <row r="11148" spans="1:6">
      <c r="A11148" t="n">
        <v>94718</v>
      </c>
      <c r="B11148" s="53" t="n">
        <v>20</v>
      </c>
      <c r="C11148" s="7" t="n">
        <v>7033</v>
      </c>
      <c r="D11148" s="7" t="n">
        <v>3</v>
      </c>
      <c r="E11148" s="7" t="n">
        <v>10</v>
      </c>
      <c r="F11148" s="7" t="s">
        <v>98</v>
      </c>
    </row>
    <row r="11149" spans="1:6">
      <c r="A11149" t="s">
        <v>4</v>
      </c>
      <c r="B11149" s="4" t="s">
        <v>5</v>
      </c>
      <c r="C11149" s="4" t="s">
        <v>10</v>
      </c>
    </row>
    <row r="11150" spans="1:6">
      <c r="A11150" t="n">
        <v>94736</v>
      </c>
      <c r="B11150" s="30" t="n">
        <v>16</v>
      </c>
      <c r="C11150" s="7" t="n">
        <v>0</v>
      </c>
    </row>
    <row r="11151" spans="1:6">
      <c r="A11151" t="s">
        <v>4</v>
      </c>
      <c r="B11151" s="4" t="s">
        <v>5</v>
      </c>
      <c r="C11151" s="4" t="s">
        <v>10</v>
      </c>
      <c r="D11151" s="4" t="s">
        <v>13</v>
      </c>
      <c r="E11151" s="4" t="s">
        <v>13</v>
      </c>
      <c r="F11151" s="4" t="s">
        <v>6</v>
      </c>
    </row>
    <row r="11152" spans="1:6">
      <c r="A11152" t="n">
        <v>94739</v>
      </c>
      <c r="B11152" s="53" t="n">
        <v>20</v>
      </c>
      <c r="C11152" s="7" t="n">
        <v>68</v>
      </c>
      <c r="D11152" s="7" t="n">
        <v>3</v>
      </c>
      <c r="E11152" s="7" t="n">
        <v>10</v>
      </c>
      <c r="F11152" s="7" t="s">
        <v>98</v>
      </c>
    </row>
    <row r="11153" spans="1:6">
      <c r="A11153" t="s">
        <v>4</v>
      </c>
      <c r="B11153" s="4" t="s">
        <v>5</v>
      </c>
      <c r="C11153" s="4" t="s">
        <v>10</v>
      </c>
    </row>
    <row r="11154" spans="1:6">
      <c r="A11154" t="n">
        <v>94757</v>
      </c>
      <c r="B11154" s="30" t="n">
        <v>16</v>
      </c>
      <c r="C11154" s="7" t="n">
        <v>0</v>
      </c>
    </row>
    <row r="11155" spans="1:6">
      <c r="A11155" t="s">
        <v>4</v>
      </c>
      <c r="B11155" s="4" t="s">
        <v>5</v>
      </c>
      <c r="C11155" s="4" t="s">
        <v>13</v>
      </c>
      <c r="D11155" s="4" t="s">
        <v>10</v>
      </c>
      <c r="E11155" s="4" t="s">
        <v>13</v>
      </c>
      <c r="F11155" s="4" t="s">
        <v>6</v>
      </c>
      <c r="G11155" s="4" t="s">
        <v>6</v>
      </c>
      <c r="H11155" s="4" t="s">
        <v>6</v>
      </c>
      <c r="I11155" s="4" t="s">
        <v>6</v>
      </c>
      <c r="J11155" s="4" t="s">
        <v>6</v>
      </c>
      <c r="K11155" s="4" t="s">
        <v>6</v>
      </c>
      <c r="L11155" s="4" t="s">
        <v>6</v>
      </c>
      <c r="M11155" s="4" t="s">
        <v>6</v>
      </c>
      <c r="N11155" s="4" t="s">
        <v>6</v>
      </c>
      <c r="O11155" s="4" t="s">
        <v>6</v>
      </c>
      <c r="P11155" s="4" t="s">
        <v>6</v>
      </c>
      <c r="Q11155" s="4" t="s">
        <v>6</v>
      </c>
      <c r="R11155" s="4" t="s">
        <v>6</v>
      </c>
      <c r="S11155" s="4" t="s">
        <v>6</v>
      </c>
      <c r="T11155" s="4" t="s">
        <v>6</v>
      </c>
      <c r="U11155" s="4" t="s">
        <v>6</v>
      </c>
    </row>
    <row r="11156" spans="1:6">
      <c r="A11156" t="n">
        <v>94760</v>
      </c>
      <c r="B11156" s="46" t="n">
        <v>36</v>
      </c>
      <c r="C11156" s="7" t="n">
        <v>8</v>
      </c>
      <c r="D11156" s="7" t="n">
        <v>7033</v>
      </c>
      <c r="E11156" s="7" t="n">
        <v>0</v>
      </c>
      <c r="F11156" s="7" t="s">
        <v>239</v>
      </c>
      <c r="G11156" s="7" t="s">
        <v>240</v>
      </c>
      <c r="H11156" s="7" t="s">
        <v>12</v>
      </c>
      <c r="I11156" s="7" t="s">
        <v>12</v>
      </c>
      <c r="J11156" s="7" t="s">
        <v>12</v>
      </c>
      <c r="K11156" s="7" t="s">
        <v>12</v>
      </c>
      <c r="L11156" s="7" t="s">
        <v>12</v>
      </c>
      <c r="M11156" s="7" t="s">
        <v>12</v>
      </c>
      <c r="N11156" s="7" t="s">
        <v>12</v>
      </c>
      <c r="O11156" s="7" t="s">
        <v>12</v>
      </c>
      <c r="P11156" s="7" t="s">
        <v>12</v>
      </c>
      <c r="Q11156" s="7" t="s">
        <v>12</v>
      </c>
      <c r="R11156" s="7" t="s">
        <v>12</v>
      </c>
      <c r="S11156" s="7" t="s">
        <v>12</v>
      </c>
      <c r="T11156" s="7" t="s">
        <v>12</v>
      </c>
      <c r="U11156" s="7" t="s">
        <v>12</v>
      </c>
    </row>
    <row r="11157" spans="1:6">
      <c r="A11157" t="s">
        <v>4</v>
      </c>
      <c r="B11157" s="4" t="s">
        <v>5</v>
      </c>
      <c r="C11157" s="4" t="s">
        <v>13</v>
      </c>
      <c r="D11157" s="4" t="s">
        <v>10</v>
      </c>
      <c r="E11157" s="4" t="s">
        <v>13</v>
      </c>
      <c r="F11157" s="4" t="s">
        <v>6</v>
      </c>
      <c r="G11157" s="4" t="s">
        <v>6</v>
      </c>
      <c r="H11157" s="4" t="s">
        <v>6</v>
      </c>
      <c r="I11157" s="4" t="s">
        <v>6</v>
      </c>
      <c r="J11157" s="4" t="s">
        <v>6</v>
      </c>
      <c r="K11157" s="4" t="s">
        <v>6</v>
      </c>
      <c r="L11157" s="4" t="s">
        <v>6</v>
      </c>
      <c r="M11157" s="4" t="s">
        <v>6</v>
      </c>
      <c r="N11157" s="4" t="s">
        <v>6</v>
      </c>
      <c r="O11157" s="4" t="s">
        <v>6</v>
      </c>
      <c r="P11157" s="4" t="s">
        <v>6</v>
      </c>
      <c r="Q11157" s="4" t="s">
        <v>6</v>
      </c>
      <c r="R11157" s="4" t="s">
        <v>6</v>
      </c>
      <c r="S11157" s="4" t="s">
        <v>6</v>
      </c>
      <c r="T11157" s="4" t="s">
        <v>6</v>
      </c>
      <c r="U11157" s="4" t="s">
        <v>6</v>
      </c>
    </row>
    <row r="11158" spans="1:6">
      <c r="A11158" t="n">
        <v>94801</v>
      </c>
      <c r="B11158" s="46" t="n">
        <v>36</v>
      </c>
      <c r="C11158" s="7" t="n">
        <v>8</v>
      </c>
      <c r="D11158" s="7" t="n">
        <v>6</v>
      </c>
      <c r="E11158" s="7" t="n">
        <v>0</v>
      </c>
      <c r="F11158" s="7" t="s">
        <v>780</v>
      </c>
      <c r="G11158" s="7" t="s">
        <v>12</v>
      </c>
      <c r="H11158" s="7" t="s">
        <v>12</v>
      </c>
      <c r="I11158" s="7" t="s">
        <v>12</v>
      </c>
      <c r="J11158" s="7" t="s">
        <v>12</v>
      </c>
      <c r="K11158" s="7" t="s">
        <v>12</v>
      </c>
      <c r="L11158" s="7" t="s">
        <v>12</v>
      </c>
      <c r="M11158" s="7" t="s">
        <v>12</v>
      </c>
      <c r="N11158" s="7" t="s">
        <v>12</v>
      </c>
      <c r="O11158" s="7" t="s">
        <v>12</v>
      </c>
      <c r="P11158" s="7" t="s">
        <v>12</v>
      </c>
      <c r="Q11158" s="7" t="s">
        <v>12</v>
      </c>
      <c r="R11158" s="7" t="s">
        <v>12</v>
      </c>
      <c r="S11158" s="7" t="s">
        <v>12</v>
      </c>
      <c r="T11158" s="7" t="s">
        <v>12</v>
      </c>
      <c r="U11158" s="7" t="s">
        <v>12</v>
      </c>
    </row>
    <row r="11159" spans="1:6">
      <c r="A11159" t="s">
        <v>4</v>
      </c>
      <c r="B11159" s="4" t="s">
        <v>5</v>
      </c>
      <c r="C11159" s="4" t="s">
        <v>13</v>
      </c>
      <c r="D11159" s="4" t="s">
        <v>10</v>
      </c>
      <c r="E11159" s="4" t="s">
        <v>13</v>
      </c>
      <c r="F11159" s="4" t="s">
        <v>6</v>
      </c>
      <c r="G11159" s="4" t="s">
        <v>6</v>
      </c>
      <c r="H11159" s="4" t="s">
        <v>6</v>
      </c>
      <c r="I11159" s="4" t="s">
        <v>6</v>
      </c>
      <c r="J11159" s="4" t="s">
        <v>6</v>
      </c>
      <c r="K11159" s="4" t="s">
        <v>6</v>
      </c>
      <c r="L11159" s="4" t="s">
        <v>6</v>
      </c>
      <c r="M11159" s="4" t="s">
        <v>6</v>
      </c>
      <c r="N11159" s="4" t="s">
        <v>6</v>
      </c>
      <c r="O11159" s="4" t="s">
        <v>6</v>
      </c>
      <c r="P11159" s="4" t="s">
        <v>6</v>
      </c>
      <c r="Q11159" s="4" t="s">
        <v>6</v>
      </c>
      <c r="R11159" s="4" t="s">
        <v>6</v>
      </c>
      <c r="S11159" s="4" t="s">
        <v>6</v>
      </c>
      <c r="T11159" s="4" t="s">
        <v>6</v>
      </c>
      <c r="U11159" s="4" t="s">
        <v>6</v>
      </c>
    </row>
    <row r="11160" spans="1:6">
      <c r="A11160" t="n">
        <v>94833</v>
      </c>
      <c r="B11160" s="46" t="n">
        <v>36</v>
      </c>
      <c r="C11160" s="7" t="n">
        <v>8</v>
      </c>
      <c r="D11160" s="7" t="n">
        <v>0</v>
      </c>
      <c r="E11160" s="7" t="n">
        <v>0</v>
      </c>
      <c r="F11160" s="7" t="s">
        <v>188</v>
      </c>
      <c r="G11160" s="7" t="s">
        <v>12</v>
      </c>
      <c r="H11160" s="7" t="s">
        <v>12</v>
      </c>
      <c r="I11160" s="7" t="s">
        <v>12</v>
      </c>
      <c r="J11160" s="7" t="s">
        <v>12</v>
      </c>
      <c r="K11160" s="7" t="s">
        <v>12</v>
      </c>
      <c r="L11160" s="7" t="s">
        <v>12</v>
      </c>
      <c r="M11160" s="7" t="s">
        <v>12</v>
      </c>
      <c r="N11160" s="7" t="s">
        <v>12</v>
      </c>
      <c r="O11160" s="7" t="s">
        <v>12</v>
      </c>
      <c r="P11160" s="7" t="s">
        <v>12</v>
      </c>
      <c r="Q11160" s="7" t="s">
        <v>12</v>
      </c>
      <c r="R11160" s="7" t="s">
        <v>12</v>
      </c>
      <c r="S11160" s="7" t="s">
        <v>12</v>
      </c>
      <c r="T11160" s="7" t="s">
        <v>12</v>
      </c>
      <c r="U11160" s="7" t="s">
        <v>12</v>
      </c>
    </row>
    <row r="11161" spans="1:6">
      <c r="A11161" t="s">
        <v>4</v>
      </c>
      <c r="B11161" s="4" t="s">
        <v>5</v>
      </c>
      <c r="C11161" s="4" t="s">
        <v>13</v>
      </c>
      <c r="D11161" s="4" t="s">
        <v>10</v>
      </c>
      <c r="E11161" s="4" t="s">
        <v>13</v>
      </c>
      <c r="F11161" s="4" t="s">
        <v>6</v>
      </c>
      <c r="G11161" s="4" t="s">
        <v>6</v>
      </c>
      <c r="H11161" s="4" t="s">
        <v>6</v>
      </c>
      <c r="I11161" s="4" t="s">
        <v>6</v>
      </c>
      <c r="J11161" s="4" t="s">
        <v>6</v>
      </c>
      <c r="K11161" s="4" t="s">
        <v>6</v>
      </c>
      <c r="L11161" s="4" t="s">
        <v>6</v>
      </c>
      <c r="M11161" s="4" t="s">
        <v>6</v>
      </c>
      <c r="N11161" s="4" t="s">
        <v>6</v>
      </c>
      <c r="O11161" s="4" t="s">
        <v>6</v>
      </c>
      <c r="P11161" s="4" t="s">
        <v>6</v>
      </c>
      <c r="Q11161" s="4" t="s">
        <v>6</v>
      </c>
      <c r="R11161" s="4" t="s">
        <v>6</v>
      </c>
      <c r="S11161" s="4" t="s">
        <v>6</v>
      </c>
      <c r="T11161" s="4" t="s">
        <v>6</v>
      </c>
      <c r="U11161" s="4" t="s">
        <v>6</v>
      </c>
    </row>
    <row r="11162" spans="1:6">
      <c r="A11162" t="n">
        <v>94865</v>
      </c>
      <c r="B11162" s="46" t="n">
        <v>36</v>
      </c>
      <c r="C11162" s="7" t="n">
        <v>8</v>
      </c>
      <c r="D11162" s="7" t="n">
        <v>11</v>
      </c>
      <c r="E11162" s="7" t="n">
        <v>0</v>
      </c>
      <c r="F11162" s="7" t="s">
        <v>781</v>
      </c>
      <c r="G11162" s="7" t="s">
        <v>12</v>
      </c>
      <c r="H11162" s="7" t="s">
        <v>12</v>
      </c>
      <c r="I11162" s="7" t="s">
        <v>12</v>
      </c>
      <c r="J11162" s="7" t="s">
        <v>12</v>
      </c>
      <c r="K11162" s="7" t="s">
        <v>12</v>
      </c>
      <c r="L11162" s="7" t="s">
        <v>12</v>
      </c>
      <c r="M11162" s="7" t="s">
        <v>12</v>
      </c>
      <c r="N11162" s="7" t="s">
        <v>12</v>
      </c>
      <c r="O11162" s="7" t="s">
        <v>12</v>
      </c>
      <c r="P11162" s="7" t="s">
        <v>12</v>
      </c>
      <c r="Q11162" s="7" t="s">
        <v>12</v>
      </c>
      <c r="R11162" s="7" t="s">
        <v>12</v>
      </c>
      <c r="S11162" s="7" t="s">
        <v>12</v>
      </c>
      <c r="T11162" s="7" t="s">
        <v>12</v>
      </c>
      <c r="U11162" s="7" t="s">
        <v>12</v>
      </c>
    </row>
    <row r="11163" spans="1:6">
      <c r="A11163" t="s">
        <v>4</v>
      </c>
      <c r="B11163" s="4" t="s">
        <v>5</v>
      </c>
      <c r="C11163" s="4" t="s">
        <v>13</v>
      </c>
    </row>
    <row r="11164" spans="1:6">
      <c r="A11164" t="n">
        <v>94899</v>
      </c>
      <c r="B11164" s="54" t="n">
        <v>116</v>
      </c>
      <c r="C11164" s="7" t="n">
        <v>0</v>
      </c>
    </row>
    <row r="11165" spans="1:6">
      <c r="A11165" t="s">
        <v>4</v>
      </c>
      <c r="B11165" s="4" t="s">
        <v>5</v>
      </c>
      <c r="C11165" s="4" t="s">
        <v>13</v>
      </c>
      <c r="D11165" s="4" t="s">
        <v>10</v>
      </c>
    </row>
    <row r="11166" spans="1:6">
      <c r="A11166" t="n">
        <v>94901</v>
      </c>
      <c r="B11166" s="54" t="n">
        <v>116</v>
      </c>
      <c r="C11166" s="7" t="n">
        <v>2</v>
      </c>
      <c r="D11166" s="7" t="n">
        <v>1</v>
      </c>
    </row>
    <row r="11167" spans="1:6">
      <c r="A11167" t="s">
        <v>4</v>
      </c>
      <c r="B11167" s="4" t="s">
        <v>5</v>
      </c>
      <c r="C11167" s="4" t="s">
        <v>13</v>
      </c>
      <c r="D11167" s="4" t="s">
        <v>9</v>
      </c>
    </row>
    <row r="11168" spans="1:6">
      <c r="A11168" t="n">
        <v>94905</v>
      </c>
      <c r="B11168" s="54" t="n">
        <v>116</v>
      </c>
      <c r="C11168" s="7" t="n">
        <v>5</v>
      </c>
      <c r="D11168" s="7" t="n">
        <v>1106247680</v>
      </c>
    </row>
    <row r="11169" spans="1:21">
      <c r="A11169" t="s">
        <v>4</v>
      </c>
      <c r="B11169" s="4" t="s">
        <v>5</v>
      </c>
      <c r="C11169" s="4" t="s">
        <v>13</v>
      </c>
      <c r="D11169" s="4" t="s">
        <v>10</v>
      </c>
    </row>
    <row r="11170" spans="1:21">
      <c r="A11170" t="n">
        <v>94911</v>
      </c>
      <c r="B11170" s="54" t="n">
        <v>116</v>
      </c>
      <c r="C11170" s="7" t="n">
        <v>6</v>
      </c>
      <c r="D11170" s="7" t="n">
        <v>1</v>
      </c>
    </row>
    <row r="11171" spans="1:21">
      <c r="A11171" t="s">
        <v>4</v>
      </c>
      <c r="B11171" s="4" t="s">
        <v>5</v>
      </c>
      <c r="C11171" s="4" t="s">
        <v>10</v>
      </c>
      <c r="D11171" s="4" t="s">
        <v>22</v>
      </c>
      <c r="E11171" s="4" t="s">
        <v>22</v>
      </c>
      <c r="F11171" s="4" t="s">
        <v>22</v>
      </c>
      <c r="G11171" s="4" t="s">
        <v>22</v>
      </c>
    </row>
    <row r="11172" spans="1:21">
      <c r="A11172" t="n">
        <v>94915</v>
      </c>
      <c r="B11172" s="43" t="n">
        <v>46</v>
      </c>
      <c r="C11172" s="7" t="n">
        <v>0</v>
      </c>
      <c r="D11172" s="7" t="n">
        <v>88.9499969482422</v>
      </c>
      <c r="E11172" s="7" t="n">
        <v>36.0499992370605</v>
      </c>
      <c r="F11172" s="7" t="n">
        <v>-233.5</v>
      </c>
      <c r="G11172" s="7" t="n">
        <v>0</v>
      </c>
    </row>
    <row r="11173" spans="1:21">
      <c r="A11173" t="s">
        <v>4</v>
      </c>
      <c r="B11173" s="4" t="s">
        <v>5</v>
      </c>
      <c r="C11173" s="4" t="s">
        <v>10</v>
      </c>
      <c r="D11173" s="4" t="s">
        <v>22</v>
      </c>
      <c r="E11173" s="4" t="s">
        <v>22</v>
      </c>
      <c r="F11173" s="4" t="s">
        <v>22</v>
      </c>
      <c r="G11173" s="4" t="s">
        <v>22</v>
      </c>
    </row>
    <row r="11174" spans="1:21">
      <c r="A11174" t="n">
        <v>94934</v>
      </c>
      <c r="B11174" s="43" t="n">
        <v>46</v>
      </c>
      <c r="C11174" s="7" t="n">
        <v>61489</v>
      </c>
      <c r="D11174" s="7" t="n">
        <v>89.0500030517578</v>
      </c>
      <c r="E11174" s="7" t="n">
        <v>36.060001373291</v>
      </c>
      <c r="F11174" s="7" t="n">
        <v>-234.75</v>
      </c>
      <c r="G11174" s="7" t="n">
        <v>0</v>
      </c>
    </row>
    <row r="11175" spans="1:21">
      <c r="A11175" t="s">
        <v>4</v>
      </c>
      <c r="B11175" s="4" t="s">
        <v>5</v>
      </c>
      <c r="C11175" s="4" t="s">
        <v>10</v>
      </c>
      <c r="D11175" s="4" t="s">
        <v>22</v>
      </c>
      <c r="E11175" s="4" t="s">
        <v>22</v>
      </c>
      <c r="F11175" s="4" t="s">
        <v>22</v>
      </c>
      <c r="G11175" s="4" t="s">
        <v>22</v>
      </c>
    </row>
    <row r="11176" spans="1:21">
      <c r="A11176" t="n">
        <v>94953</v>
      </c>
      <c r="B11176" s="43" t="n">
        <v>46</v>
      </c>
      <c r="C11176" s="7" t="n">
        <v>61490</v>
      </c>
      <c r="D11176" s="7" t="n">
        <v>91.1500015258789</v>
      </c>
      <c r="E11176" s="7" t="n">
        <v>36.060001373291</v>
      </c>
      <c r="F11176" s="7" t="n">
        <v>-235.149993896484</v>
      </c>
      <c r="G11176" s="7" t="n">
        <v>0</v>
      </c>
    </row>
    <row r="11177" spans="1:21">
      <c r="A11177" t="s">
        <v>4</v>
      </c>
      <c r="B11177" s="4" t="s">
        <v>5</v>
      </c>
      <c r="C11177" s="4" t="s">
        <v>10</v>
      </c>
      <c r="D11177" s="4" t="s">
        <v>22</v>
      </c>
      <c r="E11177" s="4" t="s">
        <v>22</v>
      </c>
      <c r="F11177" s="4" t="s">
        <v>22</v>
      </c>
      <c r="G11177" s="4" t="s">
        <v>22</v>
      </c>
    </row>
    <row r="11178" spans="1:21">
      <c r="A11178" t="n">
        <v>94972</v>
      </c>
      <c r="B11178" s="43" t="n">
        <v>46</v>
      </c>
      <c r="C11178" s="7" t="n">
        <v>61488</v>
      </c>
      <c r="D11178" s="7" t="n">
        <v>90.3000030517578</v>
      </c>
      <c r="E11178" s="7" t="n">
        <v>36.060001373291</v>
      </c>
      <c r="F11178" s="7" t="n">
        <v>-235.699996948242</v>
      </c>
      <c r="G11178" s="7" t="n">
        <v>0</v>
      </c>
    </row>
    <row r="11179" spans="1:21">
      <c r="A11179" t="s">
        <v>4</v>
      </c>
      <c r="B11179" s="4" t="s">
        <v>5</v>
      </c>
      <c r="C11179" s="4" t="s">
        <v>10</v>
      </c>
      <c r="D11179" s="4" t="s">
        <v>22</v>
      </c>
      <c r="E11179" s="4" t="s">
        <v>22</v>
      </c>
      <c r="F11179" s="4" t="s">
        <v>22</v>
      </c>
      <c r="G11179" s="4" t="s">
        <v>22</v>
      </c>
    </row>
    <row r="11180" spans="1:21">
      <c r="A11180" t="n">
        <v>94991</v>
      </c>
      <c r="B11180" s="43" t="n">
        <v>46</v>
      </c>
      <c r="C11180" s="7" t="n">
        <v>6</v>
      </c>
      <c r="D11180" s="7" t="n">
        <v>87.4499969482422</v>
      </c>
      <c r="E11180" s="7" t="n">
        <v>36.060001373291</v>
      </c>
      <c r="F11180" s="7" t="n">
        <v>-234.5</v>
      </c>
      <c r="G11180" s="7" t="n">
        <v>0</v>
      </c>
    </row>
    <row r="11181" spans="1:21">
      <c r="A11181" t="s">
        <v>4</v>
      </c>
      <c r="B11181" s="4" t="s">
        <v>5</v>
      </c>
      <c r="C11181" s="4" t="s">
        <v>10</v>
      </c>
      <c r="D11181" s="4" t="s">
        <v>22</v>
      </c>
      <c r="E11181" s="4" t="s">
        <v>22</v>
      </c>
      <c r="F11181" s="4" t="s">
        <v>22</v>
      </c>
      <c r="G11181" s="4" t="s">
        <v>22</v>
      </c>
    </row>
    <row r="11182" spans="1:21">
      <c r="A11182" t="n">
        <v>95010</v>
      </c>
      <c r="B11182" s="43" t="n">
        <v>46</v>
      </c>
      <c r="C11182" s="7" t="n">
        <v>5</v>
      </c>
      <c r="D11182" s="7" t="n">
        <v>88.3499984741211</v>
      </c>
      <c r="E11182" s="7" t="n">
        <v>36.060001373291</v>
      </c>
      <c r="F11182" s="7" t="n">
        <v>-235.199996948242</v>
      </c>
      <c r="G11182" s="7" t="n">
        <v>0</v>
      </c>
    </row>
    <row r="11183" spans="1:21">
      <c r="A11183" t="s">
        <v>4</v>
      </c>
      <c r="B11183" s="4" t="s">
        <v>5</v>
      </c>
      <c r="C11183" s="4" t="s">
        <v>10</v>
      </c>
      <c r="D11183" s="4" t="s">
        <v>22</v>
      </c>
      <c r="E11183" s="4" t="s">
        <v>22</v>
      </c>
      <c r="F11183" s="4" t="s">
        <v>22</v>
      </c>
      <c r="G11183" s="4" t="s">
        <v>22</v>
      </c>
    </row>
    <row r="11184" spans="1:21">
      <c r="A11184" t="n">
        <v>95029</v>
      </c>
      <c r="B11184" s="43" t="n">
        <v>46</v>
      </c>
      <c r="C11184" s="7" t="n">
        <v>3</v>
      </c>
      <c r="D11184" s="7" t="n">
        <v>90.4000015258789</v>
      </c>
      <c r="E11184" s="7" t="n">
        <v>36.060001373291</v>
      </c>
      <c r="F11184" s="7" t="n">
        <v>-234.25</v>
      </c>
      <c r="G11184" s="7" t="n">
        <v>0</v>
      </c>
    </row>
    <row r="11185" spans="1:7">
      <c r="A11185" t="s">
        <v>4</v>
      </c>
      <c r="B11185" s="4" t="s">
        <v>5</v>
      </c>
      <c r="C11185" s="4" t="s">
        <v>10</v>
      </c>
      <c r="D11185" s="4" t="s">
        <v>22</v>
      </c>
      <c r="E11185" s="4" t="s">
        <v>22</v>
      </c>
      <c r="F11185" s="4" t="s">
        <v>22</v>
      </c>
      <c r="G11185" s="4" t="s">
        <v>22</v>
      </c>
    </row>
    <row r="11186" spans="1:7">
      <c r="A11186" t="n">
        <v>95048</v>
      </c>
      <c r="B11186" s="43" t="n">
        <v>46</v>
      </c>
      <c r="C11186" s="7" t="n">
        <v>11</v>
      </c>
      <c r="D11186" s="7" t="n">
        <v>89.25</v>
      </c>
      <c r="E11186" s="7" t="n">
        <v>36.060001373291</v>
      </c>
      <c r="F11186" s="7" t="n">
        <v>-236.199996948242</v>
      </c>
      <c r="G11186" s="7" t="n">
        <v>0</v>
      </c>
    </row>
    <row r="11187" spans="1:7">
      <c r="A11187" t="s">
        <v>4</v>
      </c>
      <c r="B11187" s="4" t="s">
        <v>5</v>
      </c>
      <c r="C11187" s="4" t="s">
        <v>10</v>
      </c>
      <c r="D11187" s="4" t="s">
        <v>22</v>
      </c>
      <c r="E11187" s="4" t="s">
        <v>22</v>
      </c>
      <c r="F11187" s="4" t="s">
        <v>22</v>
      </c>
      <c r="G11187" s="4" t="s">
        <v>22</v>
      </c>
    </row>
    <row r="11188" spans="1:7">
      <c r="A11188" t="n">
        <v>95067</v>
      </c>
      <c r="B11188" s="43" t="n">
        <v>46</v>
      </c>
      <c r="C11188" s="7" t="n">
        <v>7032</v>
      </c>
      <c r="D11188" s="7" t="n">
        <v>88.5500030517578</v>
      </c>
      <c r="E11188" s="7" t="n">
        <v>36.060001373291</v>
      </c>
      <c r="F11188" s="7" t="n">
        <v>-234.300003051758</v>
      </c>
      <c r="G11188" s="7" t="n">
        <v>0</v>
      </c>
    </row>
    <row r="11189" spans="1:7">
      <c r="A11189" t="s">
        <v>4</v>
      </c>
      <c r="B11189" s="4" t="s">
        <v>5</v>
      </c>
      <c r="C11189" s="4" t="s">
        <v>10</v>
      </c>
      <c r="D11189" s="4" t="s">
        <v>22</v>
      </c>
      <c r="E11189" s="4" t="s">
        <v>22</v>
      </c>
      <c r="F11189" s="4" t="s">
        <v>22</v>
      </c>
      <c r="G11189" s="4" t="s">
        <v>22</v>
      </c>
    </row>
    <row r="11190" spans="1:7">
      <c r="A11190" t="n">
        <v>95086</v>
      </c>
      <c r="B11190" s="43" t="n">
        <v>46</v>
      </c>
      <c r="C11190" s="7" t="n">
        <v>7033</v>
      </c>
      <c r="D11190" s="7" t="n">
        <v>89</v>
      </c>
      <c r="E11190" s="7" t="n">
        <v>36.060001373291</v>
      </c>
      <c r="F11190" s="7" t="n">
        <v>-238</v>
      </c>
      <c r="G11190" s="7" t="n">
        <v>0</v>
      </c>
    </row>
    <row r="11191" spans="1:7">
      <c r="A11191" t="s">
        <v>4</v>
      </c>
      <c r="B11191" s="4" t="s">
        <v>5</v>
      </c>
      <c r="C11191" s="4" t="s">
        <v>10</v>
      </c>
      <c r="D11191" s="4" t="s">
        <v>22</v>
      </c>
      <c r="E11191" s="4" t="s">
        <v>22</v>
      </c>
      <c r="F11191" s="4" t="s">
        <v>22</v>
      </c>
      <c r="G11191" s="4" t="s">
        <v>22</v>
      </c>
    </row>
    <row r="11192" spans="1:7">
      <c r="A11192" t="n">
        <v>95105</v>
      </c>
      <c r="B11192" s="43" t="n">
        <v>46</v>
      </c>
      <c r="C11192" s="7" t="n">
        <v>68</v>
      </c>
      <c r="D11192" s="7" t="n">
        <v>85.3499984741211</v>
      </c>
      <c r="E11192" s="7" t="n">
        <v>36.060001373291</v>
      </c>
      <c r="F11192" s="7" t="n">
        <v>-240.449996948242</v>
      </c>
      <c r="G11192" s="7" t="n">
        <v>315</v>
      </c>
    </row>
    <row r="11193" spans="1:7">
      <c r="A11193" t="s">
        <v>4</v>
      </c>
      <c r="B11193" s="4" t="s">
        <v>5</v>
      </c>
      <c r="C11193" s="4" t="s">
        <v>10</v>
      </c>
      <c r="D11193" s="4" t="s">
        <v>9</v>
      </c>
      <c r="E11193" s="4" t="s">
        <v>9</v>
      </c>
      <c r="F11193" s="4" t="s">
        <v>9</v>
      </c>
      <c r="G11193" s="4" t="s">
        <v>9</v>
      </c>
      <c r="H11193" s="4" t="s">
        <v>10</v>
      </c>
      <c r="I11193" s="4" t="s">
        <v>13</v>
      </c>
    </row>
    <row r="11194" spans="1:7">
      <c r="A11194" t="n">
        <v>95124</v>
      </c>
      <c r="B11194" s="72" t="n">
        <v>66</v>
      </c>
      <c r="C11194" s="7" t="n">
        <v>0</v>
      </c>
      <c r="D11194" s="7" t="n">
        <v>1065353216</v>
      </c>
      <c r="E11194" s="7" t="n">
        <v>1065353216</v>
      </c>
      <c r="F11194" s="7" t="n">
        <v>1065353216</v>
      </c>
      <c r="G11194" s="7" t="n">
        <v>0</v>
      </c>
      <c r="H11194" s="7" t="n">
        <v>0</v>
      </c>
      <c r="I11194" s="7" t="n">
        <v>0</v>
      </c>
    </row>
    <row r="11195" spans="1:7">
      <c r="A11195" t="s">
        <v>4</v>
      </c>
      <c r="B11195" s="4" t="s">
        <v>5</v>
      </c>
      <c r="C11195" s="4" t="s">
        <v>10</v>
      </c>
      <c r="D11195" s="4" t="s">
        <v>9</v>
      </c>
      <c r="E11195" s="4" t="s">
        <v>9</v>
      </c>
      <c r="F11195" s="4" t="s">
        <v>9</v>
      </c>
      <c r="G11195" s="4" t="s">
        <v>9</v>
      </c>
      <c r="H11195" s="4" t="s">
        <v>10</v>
      </c>
      <c r="I11195" s="4" t="s">
        <v>13</v>
      </c>
    </row>
    <row r="11196" spans="1:7">
      <c r="A11196" t="n">
        <v>95146</v>
      </c>
      <c r="B11196" s="72" t="n">
        <v>66</v>
      </c>
      <c r="C11196" s="7" t="n">
        <v>61489</v>
      </c>
      <c r="D11196" s="7" t="n">
        <v>1065353216</v>
      </c>
      <c r="E11196" s="7" t="n">
        <v>1065353216</v>
      </c>
      <c r="F11196" s="7" t="n">
        <v>1065353216</v>
      </c>
      <c r="G11196" s="7" t="n">
        <v>0</v>
      </c>
      <c r="H11196" s="7" t="n">
        <v>0</v>
      </c>
      <c r="I11196" s="7" t="n">
        <v>0</v>
      </c>
    </row>
    <row r="11197" spans="1:7">
      <c r="A11197" t="s">
        <v>4</v>
      </c>
      <c r="B11197" s="4" t="s">
        <v>5</v>
      </c>
      <c r="C11197" s="4" t="s">
        <v>10</v>
      </c>
      <c r="D11197" s="4" t="s">
        <v>9</v>
      </c>
      <c r="E11197" s="4" t="s">
        <v>9</v>
      </c>
      <c r="F11197" s="4" t="s">
        <v>9</v>
      </c>
      <c r="G11197" s="4" t="s">
        <v>9</v>
      </c>
      <c r="H11197" s="4" t="s">
        <v>10</v>
      </c>
      <c r="I11197" s="4" t="s">
        <v>13</v>
      </c>
    </row>
    <row r="11198" spans="1:7">
      <c r="A11198" t="n">
        <v>95168</v>
      </c>
      <c r="B11198" s="72" t="n">
        <v>66</v>
      </c>
      <c r="C11198" s="7" t="n">
        <v>61490</v>
      </c>
      <c r="D11198" s="7" t="n">
        <v>1065353216</v>
      </c>
      <c r="E11198" s="7" t="n">
        <v>1065353216</v>
      </c>
      <c r="F11198" s="7" t="n">
        <v>1065353216</v>
      </c>
      <c r="G11198" s="7" t="n">
        <v>0</v>
      </c>
      <c r="H11198" s="7" t="n">
        <v>0</v>
      </c>
      <c r="I11198" s="7" t="n">
        <v>0</v>
      </c>
    </row>
    <row r="11199" spans="1:7">
      <c r="A11199" t="s">
        <v>4</v>
      </c>
      <c r="B11199" s="4" t="s">
        <v>5</v>
      </c>
      <c r="C11199" s="4" t="s">
        <v>10</v>
      </c>
      <c r="D11199" s="4" t="s">
        <v>9</v>
      </c>
      <c r="E11199" s="4" t="s">
        <v>9</v>
      </c>
      <c r="F11199" s="4" t="s">
        <v>9</v>
      </c>
      <c r="G11199" s="4" t="s">
        <v>9</v>
      </c>
      <c r="H11199" s="4" t="s">
        <v>10</v>
      </c>
      <c r="I11199" s="4" t="s">
        <v>13</v>
      </c>
    </row>
    <row r="11200" spans="1:7">
      <c r="A11200" t="n">
        <v>95190</v>
      </c>
      <c r="B11200" s="72" t="n">
        <v>66</v>
      </c>
      <c r="C11200" s="7" t="n">
        <v>61488</v>
      </c>
      <c r="D11200" s="7" t="n">
        <v>1065353216</v>
      </c>
      <c r="E11200" s="7" t="n">
        <v>1065353216</v>
      </c>
      <c r="F11200" s="7" t="n">
        <v>1065353216</v>
      </c>
      <c r="G11200" s="7" t="n">
        <v>0</v>
      </c>
      <c r="H11200" s="7" t="n">
        <v>0</v>
      </c>
      <c r="I11200" s="7" t="n">
        <v>0</v>
      </c>
    </row>
    <row r="11201" spans="1:9">
      <c r="A11201" t="s">
        <v>4</v>
      </c>
      <c r="B11201" s="4" t="s">
        <v>5</v>
      </c>
      <c r="C11201" s="4" t="s">
        <v>10</v>
      </c>
      <c r="D11201" s="4" t="s">
        <v>9</v>
      </c>
      <c r="E11201" s="4" t="s">
        <v>9</v>
      </c>
      <c r="F11201" s="4" t="s">
        <v>9</v>
      </c>
      <c r="G11201" s="4" t="s">
        <v>9</v>
      </c>
      <c r="H11201" s="4" t="s">
        <v>10</v>
      </c>
      <c r="I11201" s="4" t="s">
        <v>13</v>
      </c>
    </row>
    <row r="11202" spans="1:9">
      <c r="A11202" t="n">
        <v>95212</v>
      </c>
      <c r="B11202" s="72" t="n">
        <v>66</v>
      </c>
      <c r="C11202" s="7" t="n">
        <v>6</v>
      </c>
      <c r="D11202" s="7" t="n">
        <v>1065353216</v>
      </c>
      <c r="E11202" s="7" t="n">
        <v>1065353216</v>
      </c>
      <c r="F11202" s="7" t="n">
        <v>1065353216</v>
      </c>
      <c r="G11202" s="7" t="n">
        <v>0</v>
      </c>
      <c r="H11202" s="7" t="n">
        <v>0</v>
      </c>
      <c r="I11202" s="7" t="n">
        <v>0</v>
      </c>
    </row>
    <row r="11203" spans="1:9">
      <c r="A11203" t="s">
        <v>4</v>
      </c>
      <c r="B11203" s="4" t="s">
        <v>5</v>
      </c>
      <c r="C11203" s="4" t="s">
        <v>10</v>
      </c>
      <c r="D11203" s="4" t="s">
        <v>9</v>
      </c>
      <c r="E11203" s="4" t="s">
        <v>9</v>
      </c>
      <c r="F11203" s="4" t="s">
        <v>9</v>
      </c>
      <c r="G11203" s="4" t="s">
        <v>9</v>
      </c>
      <c r="H11203" s="4" t="s">
        <v>10</v>
      </c>
      <c r="I11203" s="4" t="s">
        <v>13</v>
      </c>
    </row>
    <row r="11204" spans="1:9">
      <c r="A11204" t="n">
        <v>95234</v>
      </c>
      <c r="B11204" s="72" t="n">
        <v>66</v>
      </c>
      <c r="C11204" s="7" t="n">
        <v>5</v>
      </c>
      <c r="D11204" s="7" t="n">
        <v>1065353216</v>
      </c>
      <c r="E11204" s="7" t="n">
        <v>1065353216</v>
      </c>
      <c r="F11204" s="7" t="n">
        <v>1065353216</v>
      </c>
      <c r="G11204" s="7" t="n">
        <v>0</v>
      </c>
      <c r="H11204" s="7" t="n">
        <v>0</v>
      </c>
      <c r="I11204" s="7" t="n">
        <v>0</v>
      </c>
    </row>
    <row r="11205" spans="1:9">
      <c r="A11205" t="s">
        <v>4</v>
      </c>
      <c r="B11205" s="4" t="s">
        <v>5</v>
      </c>
      <c r="C11205" s="4" t="s">
        <v>10</v>
      </c>
      <c r="D11205" s="4" t="s">
        <v>9</v>
      </c>
      <c r="E11205" s="4" t="s">
        <v>9</v>
      </c>
      <c r="F11205" s="4" t="s">
        <v>9</v>
      </c>
      <c r="G11205" s="4" t="s">
        <v>9</v>
      </c>
      <c r="H11205" s="4" t="s">
        <v>10</v>
      </c>
      <c r="I11205" s="4" t="s">
        <v>13</v>
      </c>
    </row>
    <row r="11206" spans="1:9">
      <c r="A11206" t="n">
        <v>95256</v>
      </c>
      <c r="B11206" s="72" t="n">
        <v>66</v>
      </c>
      <c r="C11206" s="7" t="n">
        <v>3</v>
      </c>
      <c r="D11206" s="7" t="n">
        <v>1065353216</v>
      </c>
      <c r="E11206" s="7" t="n">
        <v>1065353216</v>
      </c>
      <c r="F11206" s="7" t="n">
        <v>1065353216</v>
      </c>
      <c r="G11206" s="7" t="n">
        <v>0</v>
      </c>
      <c r="H11206" s="7" t="n">
        <v>0</v>
      </c>
      <c r="I11206" s="7" t="n">
        <v>0</v>
      </c>
    </row>
    <row r="11207" spans="1:9">
      <c r="A11207" t="s">
        <v>4</v>
      </c>
      <c r="B11207" s="4" t="s">
        <v>5</v>
      </c>
      <c r="C11207" s="4" t="s">
        <v>10</v>
      </c>
      <c r="D11207" s="4" t="s">
        <v>9</v>
      </c>
      <c r="E11207" s="4" t="s">
        <v>9</v>
      </c>
      <c r="F11207" s="4" t="s">
        <v>9</v>
      </c>
      <c r="G11207" s="4" t="s">
        <v>9</v>
      </c>
      <c r="H11207" s="4" t="s">
        <v>10</v>
      </c>
      <c r="I11207" s="4" t="s">
        <v>13</v>
      </c>
    </row>
    <row r="11208" spans="1:9">
      <c r="A11208" t="n">
        <v>95278</v>
      </c>
      <c r="B11208" s="72" t="n">
        <v>66</v>
      </c>
      <c r="C11208" s="7" t="n">
        <v>11</v>
      </c>
      <c r="D11208" s="7" t="n">
        <v>1065353216</v>
      </c>
      <c r="E11208" s="7" t="n">
        <v>1065353216</v>
      </c>
      <c r="F11208" s="7" t="n">
        <v>1065353216</v>
      </c>
      <c r="G11208" s="7" t="n">
        <v>0</v>
      </c>
      <c r="H11208" s="7" t="n">
        <v>0</v>
      </c>
      <c r="I11208" s="7" t="n">
        <v>0</v>
      </c>
    </row>
    <row r="11209" spans="1:9">
      <c r="A11209" t="s">
        <v>4</v>
      </c>
      <c r="B11209" s="4" t="s">
        <v>5</v>
      </c>
      <c r="C11209" s="4" t="s">
        <v>10</v>
      </c>
      <c r="D11209" s="4" t="s">
        <v>9</v>
      </c>
      <c r="E11209" s="4" t="s">
        <v>9</v>
      </c>
      <c r="F11209" s="4" t="s">
        <v>9</v>
      </c>
      <c r="G11209" s="4" t="s">
        <v>9</v>
      </c>
      <c r="H11209" s="4" t="s">
        <v>10</v>
      </c>
      <c r="I11209" s="4" t="s">
        <v>13</v>
      </c>
    </row>
    <row r="11210" spans="1:9">
      <c r="A11210" t="n">
        <v>95300</v>
      </c>
      <c r="B11210" s="72" t="n">
        <v>66</v>
      </c>
      <c r="C11210" s="7" t="n">
        <v>7032</v>
      </c>
      <c r="D11210" s="7" t="n">
        <v>1065353216</v>
      </c>
      <c r="E11210" s="7" t="n">
        <v>1065353216</v>
      </c>
      <c r="F11210" s="7" t="n">
        <v>1065353216</v>
      </c>
      <c r="G11210" s="7" t="n">
        <v>0</v>
      </c>
      <c r="H11210" s="7" t="n">
        <v>0</v>
      </c>
      <c r="I11210" s="7" t="n">
        <v>0</v>
      </c>
    </row>
    <row r="11211" spans="1:9">
      <c r="A11211" t="s">
        <v>4</v>
      </c>
      <c r="B11211" s="4" t="s">
        <v>5</v>
      </c>
      <c r="C11211" s="4" t="s">
        <v>10</v>
      </c>
      <c r="D11211" s="4" t="s">
        <v>9</v>
      </c>
      <c r="E11211" s="4" t="s">
        <v>9</v>
      </c>
      <c r="F11211" s="4" t="s">
        <v>9</v>
      </c>
      <c r="G11211" s="4" t="s">
        <v>9</v>
      </c>
      <c r="H11211" s="4" t="s">
        <v>10</v>
      </c>
      <c r="I11211" s="4" t="s">
        <v>13</v>
      </c>
    </row>
    <row r="11212" spans="1:9">
      <c r="A11212" t="n">
        <v>95322</v>
      </c>
      <c r="B11212" s="72" t="n">
        <v>66</v>
      </c>
      <c r="C11212" s="7" t="n">
        <v>7033</v>
      </c>
      <c r="D11212" s="7" t="n">
        <v>1065353216</v>
      </c>
      <c r="E11212" s="7" t="n">
        <v>1065353216</v>
      </c>
      <c r="F11212" s="7" t="n">
        <v>1065353216</v>
      </c>
      <c r="G11212" s="7" t="n">
        <v>0</v>
      </c>
      <c r="H11212" s="7" t="n">
        <v>0</v>
      </c>
      <c r="I11212" s="7" t="n">
        <v>0</v>
      </c>
    </row>
    <row r="11213" spans="1:9">
      <c r="A11213" t="s">
        <v>4</v>
      </c>
      <c r="B11213" s="4" t="s">
        <v>5</v>
      </c>
      <c r="C11213" s="4" t="s">
        <v>10</v>
      </c>
      <c r="D11213" s="4" t="s">
        <v>9</v>
      </c>
      <c r="E11213" s="4" t="s">
        <v>9</v>
      </c>
      <c r="F11213" s="4" t="s">
        <v>9</v>
      </c>
      <c r="G11213" s="4" t="s">
        <v>9</v>
      </c>
      <c r="H11213" s="4" t="s">
        <v>10</v>
      </c>
      <c r="I11213" s="4" t="s">
        <v>13</v>
      </c>
    </row>
    <row r="11214" spans="1:9">
      <c r="A11214" t="n">
        <v>95344</v>
      </c>
      <c r="B11214" s="72" t="n">
        <v>66</v>
      </c>
      <c r="C11214" s="7" t="n">
        <v>68</v>
      </c>
      <c r="D11214" s="7" t="n">
        <v>1065353216</v>
      </c>
      <c r="E11214" s="7" t="n">
        <v>1065353216</v>
      </c>
      <c r="F11214" s="7" t="n">
        <v>1065353216</v>
      </c>
      <c r="G11214" s="7" t="n">
        <v>0</v>
      </c>
      <c r="H11214" s="7" t="n">
        <v>0</v>
      </c>
      <c r="I11214" s="7" t="n">
        <v>0</v>
      </c>
    </row>
    <row r="11215" spans="1:9">
      <c r="A11215" t="s">
        <v>4</v>
      </c>
      <c r="B11215" s="4" t="s">
        <v>5</v>
      </c>
      <c r="C11215" s="4" t="s">
        <v>10</v>
      </c>
      <c r="D11215" s="4" t="s">
        <v>13</v>
      </c>
      <c r="E11215" s="4" t="s">
        <v>6</v>
      </c>
      <c r="F11215" s="4" t="s">
        <v>22</v>
      </c>
      <c r="G11215" s="4" t="s">
        <v>22</v>
      </c>
      <c r="H11215" s="4" t="s">
        <v>22</v>
      </c>
    </row>
    <row r="11216" spans="1:9">
      <c r="A11216" t="n">
        <v>95366</v>
      </c>
      <c r="B11216" s="47" t="n">
        <v>48</v>
      </c>
      <c r="C11216" s="7" t="n">
        <v>68</v>
      </c>
      <c r="D11216" s="7" t="n">
        <v>0</v>
      </c>
      <c r="E11216" s="7" t="s">
        <v>782</v>
      </c>
      <c r="F11216" s="7" t="n">
        <v>-1</v>
      </c>
      <c r="G11216" s="7" t="n">
        <v>1</v>
      </c>
      <c r="H11216" s="7" t="n">
        <v>0</v>
      </c>
    </row>
    <row r="11217" spans="1:9">
      <c r="A11217" t="s">
        <v>4</v>
      </c>
      <c r="B11217" s="4" t="s">
        <v>5</v>
      </c>
      <c r="C11217" s="4" t="s">
        <v>13</v>
      </c>
      <c r="D11217" s="4" t="s">
        <v>13</v>
      </c>
      <c r="E11217" s="4" t="s">
        <v>22</v>
      </c>
      <c r="F11217" s="4" t="s">
        <v>22</v>
      </c>
      <c r="G11217" s="4" t="s">
        <v>22</v>
      </c>
      <c r="H11217" s="4" t="s">
        <v>10</v>
      </c>
    </row>
    <row r="11218" spans="1:9">
      <c r="A11218" t="n">
        <v>95395</v>
      </c>
      <c r="B11218" s="32" t="n">
        <v>45</v>
      </c>
      <c r="C11218" s="7" t="n">
        <v>2</v>
      </c>
      <c r="D11218" s="7" t="n">
        <v>3</v>
      </c>
      <c r="E11218" s="7" t="n">
        <v>89</v>
      </c>
      <c r="F11218" s="7" t="n">
        <v>38.5</v>
      </c>
      <c r="G11218" s="7" t="n">
        <v>-235.5</v>
      </c>
      <c r="H11218" s="7" t="n">
        <v>0</v>
      </c>
    </row>
    <row r="11219" spans="1:9">
      <c r="A11219" t="s">
        <v>4</v>
      </c>
      <c r="B11219" s="4" t="s">
        <v>5</v>
      </c>
      <c r="C11219" s="4" t="s">
        <v>13</v>
      </c>
      <c r="D11219" s="4" t="s">
        <v>13</v>
      </c>
      <c r="E11219" s="4" t="s">
        <v>22</v>
      </c>
      <c r="F11219" s="4" t="s">
        <v>22</v>
      </c>
      <c r="G11219" s="4" t="s">
        <v>22</v>
      </c>
      <c r="H11219" s="4" t="s">
        <v>10</v>
      </c>
      <c r="I11219" s="4" t="s">
        <v>13</v>
      </c>
    </row>
    <row r="11220" spans="1:9">
      <c r="A11220" t="n">
        <v>95412</v>
      </c>
      <c r="B11220" s="32" t="n">
        <v>45</v>
      </c>
      <c r="C11220" s="7" t="n">
        <v>4</v>
      </c>
      <c r="D11220" s="7" t="n">
        <v>3</v>
      </c>
      <c r="E11220" s="7" t="n">
        <v>50</v>
      </c>
      <c r="F11220" s="7" t="n">
        <v>43</v>
      </c>
      <c r="G11220" s="7" t="n">
        <v>0</v>
      </c>
      <c r="H11220" s="7" t="n">
        <v>0</v>
      </c>
      <c r="I11220" s="7" t="n">
        <v>0</v>
      </c>
    </row>
    <row r="11221" spans="1:9">
      <c r="A11221" t="s">
        <v>4</v>
      </c>
      <c r="B11221" s="4" t="s">
        <v>5</v>
      </c>
      <c r="C11221" s="4" t="s">
        <v>13</v>
      </c>
      <c r="D11221" s="4" t="s">
        <v>13</v>
      </c>
      <c r="E11221" s="4" t="s">
        <v>22</v>
      </c>
      <c r="F11221" s="4" t="s">
        <v>10</v>
      </c>
    </row>
    <row r="11222" spans="1:9">
      <c r="A11222" t="n">
        <v>95430</v>
      </c>
      <c r="B11222" s="32" t="n">
        <v>45</v>
      </c>
      <c r="C11222" s="7" t="n">
        <v>5</v>
      </c>
      <c r="D11222" s="7" t="n">
        <v>3</v>
      </c>
      <c r="E11222" s="7" t="n">
        <v>25</v>
      </c>
      <c r="F11222" s="7" t="n">
        <v>0</v>
      </c>
    </row>
    <row r="11223" spans="1:9">
      <c r="A11223" t="s">
        <v>4</v>
      </c>
      <c r="B11223" s="4" t="s">
        <v>5</v>
      </c>
      <c r="C11223" s="4" t="s">
        <v>13</v>
      </c>
      <c r="D11223" s="4" t="s">
        <v>13</v>
      </c>
      <c r="E11223" s="4" t="s">
        <v>22</v>
      </c>
      <c r="F11223" s="4" t="s">
        <v>10</v>
      </c>
    </row>
    <row r="11224" spans="1:9">
      <c r="A11224" t="n">
        <v>95439</v>
      </c>
      <c r="B11224" s="32" t="n">
        <v>45</v>
      </c>
      <c r="C11224" s="7" t="n">
        <v>11</v>
      </c>
      <c r="D11224" s="7" t="n">
        <v>3</v>
      </c>
      <c r="E11224" s="7" t="n">
        <v>38.2999992370605</v>
      </c>
      <c r="F11224" s="7" t="n">
        <v>0</v>
      </c>
    </row>
    <row r="11225" spans="1:9">
      <c r="A11225" t="s">
        <v>4</v>
      </c>
      <c r="B11225" s="4" t="s">
        <v>5</v>
      </c>
      <c r="C11225" s="4" t="s">
        <v>13</v>
      </c>
      <c r="D11225" s="4" t="s">
        <v>13</v>
      </c>
      <c r="E11225" s="4" t="s">
        <v>22</v>
      </c>
      <c r="F11225" s="4" t="s">
        <v>22</v>
      </c>
      <c r="G11225" s="4" t="s">
        <v>22</v>
      </c>
      <c r="H11225" s="4" t="s">
        <v>10</v>
      </c>
      <c r="I11225" s="4" t="s">
        <v>13</v>
      </c>
    </row>
    <row r="11226" spans="1:9">
      <c r="A11226" t="n">
        <v>95448</v>
      </c>
      <c r="B11226" s="32" t="n">
        <v>45</v>
      </c>
      <c r="C11226" s="7" t="n">
        <v>4</v>
      </c>
      <c r="D11226" s="7" t="n">
        <v>3</v>
      </c>
      <c r="E11226" s="7" t="n">
        <v>40</v>
      </c>
      <c r="F11226" s="7" t="n">
        <v>-43</v>
      </c>
      <c r="G11226" s="7" t="n">
        <v>0</v>
      </c>
      <c r="H11226" s="7" t="n">
        <v>8000</v>
      </c>
      <c r="I11226" s="7" t="n">
        <v>0</v>
      </c>
    </row>
    <row r="11227" spans="1:9">
      <c r="A11227" t="s">
        <v>4</v>
      </c>
      <c r="B11227" s="4" t="s">
        <v>5</v>
      </c>
      <c r="C11227" s="4" t="s">
        <v>13</v>
      </c>
      <c r="D11227" s="4" t="s">
        <v>13</v>
      </c>
      <c r="E11227" s="4" t="s">
        <v>22</v>
      </c>
      <c r="F11227" s="4" t="s">
        <v>10</v>
      </c>
    </row>
    <row r="11228" spans="1:9">
      <c r="A11228" t="n">
        <v>95466</v>
      </c>
      <c r="B11228" s="32" t="n">
        <v>45</v>
      </c>
      <c r="C11228" s="7" t="n">
        <v>5</v>
      </c>
      <c r="D11228" s="7" t="n">
        <v>3</v>
      </c>
      <c r="E11228" s="7" t="n">
        <v>13.5</v>
      </c>
      <c r="F11228" s="7" t="n">
        <v>8000</v>
      </c>
    </row>
    <row r="11229" spans="1:9">
      <c r="A11229" t="s">
        <v>4</v>
      </c>
      <c r="B11229" s="4" t="s">
        <v>5</v>
      </c>
      <c r="C11229" s="4" t="s">
        <v>13</v>
      </c>
      <c r="D11229" s="4" t="s">
        <v>10</v>
      </c>
      <c r="E11229" s="4" t="s">
        <v>22</v>
      </c>
    </row>
    <row r="11230" spans="1:9">
      <c r="A11230" t="n">
        <v>95475</v>
      </c>
      <c r="B11230" s="34" t="n">
        <v>58</v>
      </c>
      <c r="C11230" s="7" t="n">
        <v>100</v>
      </c>
      <c r="D11230" s="7" t="n">
        <v>1000</v>
      </c>
      <c r="E11230" s="7" t="n">
        <v>1</v>
      </c>
    </row>
    <row r="11231" spans="1:9">
      <c r="A11231" t="s">
        <v>4</v>
      </c>
      <c r="B11231" s="4" t="s">
        <v>5</v>
      </c>
      <c r="C11231" s="4" t="s">
        <v>13</v>
      </c>
      <c r="D11231" s="4" t="s">
        <v>10</v>
      </c>
    </row>
    <row r="11232" spans="1:9">
      <c r="A11232" t="n">
        <v>95483</v>
      </c>
      <c r="B11232" s="34" t="n">
        <v>58</v>
      </c>
      <c r="C11232" s="7" t="n">
        <v>255</v>
      </c>
      <c r="D11232" s="7" t="n">
        <v>0</v>
      </c>
    </row>
    <row r="11233" spans="1:9">
      <c r="A11233" t="s">
        <v>4</v>
      </c>
      <c r="B11233" s="4" t="s">
        <v>5</v>
      </c>
      <c r="C11233" s="4" t="s">
        <v>13</v>
      </c>
      <c r="D11233" s="4" t="s">
        <v>10</v>
      </c>
      <c r="E11233" s="4" t="s">
        <v>10</v>
      </c>
      <c r="F11233" s="4" t="s">
        <v>10</v>
      </c>
      <c r="G11233" s="4" t="s">
        <v>10</v>
      </c>
      <c r="H11233" s="4" t="s">
        <v>10</v>
      </c>
      <c r="I11233" s="4" t="s">
        <v>6</v>
      </c>
      <c r="J11233" s="4" t="s">
        <v>22</v>
      </c>
      <c r="K11233" s="4" t="s">
        <v>22</v>
      </c>
      <c r="L11233" s="4" t="s">
        <v>22</v>
      </c>
      <c r="M11233" s="4" t="s">
        <v>9</v>
      </c>
      <c r="N11233" s="4" t="s">
        <v>9</v>
      </c>
      <c r="O11233" s="4" t="s">
        <v>22</v>
      </c>
      <c r="P11233" s="4" t="s">
        <v>22</v>
      </c>
      <c r="Q11233" s="4" t="s">
        <v>22</v>
      </c>
      <c r="R11233" s="4" t="s">
        <v>22</v>
      </c>
      <c r="S11233" s="4" t="s">
        <v>13</v>
      </c>
    </row>
    <row r="11234" spans="1:9">
      <c r="A11234" t="n">
        <v>95487</v>
      </c>
      <c r="B11234" s="11" t="n">
        <v>39</v>
      </c>
      <c r="C11234" s="7" t="n">
        <v>12</v>
      </c>
      <c r="D11234" s="7" t="n">
        <v>65533</v>
      </c>
      <c r="E11234" s="7" t="n">
        <v>203</v>
      </c>
      <c r="F11234" s="7" t="n">
        <v>0</v>
      </c>
      <c r="G11234" s="7" t="n">
        <v>65533</v>
      </c>
      <c r="H11234" s="7" t="n">
        <v>0</v>
      </c>
      <c r="I11234" s="7" t="s">
        <v>12</v>
      </c>
      <c r="J11234" s="7" t="n">
        <v>89</v>
      </c>
      <c r="K11234" s="7" t="n">
        <v>36.060001373291</v>
      </c>
      <c r="L11234" s="7" t="n">
        <v>-236</v>
      </c>
      <c r="M11234" s="7" t="n">
        <v>0</v>
      </c>
      <c r="N11234" s="7" t="n">
        <v>0</v>
      </c>
      <c r="O11234" s="7" t="n">
        <v>0</v>
      </c>
      <c r="P11234" s="7" t="n">
        <v>5</v>
      </c>
      <c r="Q11234" s="7" t="n">
        <v>5</v>
      </c>
      <c r="R11234" s="7" t="n">
        <v>5</v>
      </c>
      <c r="S11234" s="7" t="n">
        <v>103</v>
      </c>
    </row>
    <row r="11235" spans="1:9">
      <c r="A11235" t="s">
        <v>4</v>
      </c>
      <c r="B11235" s="4" t="s">
        <v>5</v>
      </c>
      <c r="C11235" s="4" t="s">
        <v>13</v>
      </c>
      <c r="D11235" s="4" t="s">
        <v>10</v>
      </c>
      <c r="E11235" s="4" t="s">
        <v>22</v>
      </c>
      <c r="F11235" s="4" t="s">
        <v>10</v>
      </c>
      <c r="G11235" s="4" t="s">
        <v>9</v>
      </c>
      <c r="H11235" s="4" t="s">
        <v>9</v>
      </c>
      <c r="I11235" s="4" t="s">
        <v>10</v>
      </c>
      <c r="J11235" s="4" t="s">
        <v>10</v>
      </c>
      <c r="K11235" s="4" t="s">
        <v>9</v>
      </c>
      <c r="L11235" s="4" t="s">
        <v>9</v>
      </c>
      <c r="M11235" s="4" t="s">
        <v>9</v>
      </c>
      <c r="N11235" s="4" t="s">
        <v>9</v>
      </c>
      <c r="O11235" s="4" t="s">
        <v>6</v>
      </c>
    </row>
    <row r="11236" spans="1:9">
      <c r="A11236" t="n">
        <v>95537</v>
      </c>
      <c r="B11236" s="59" t="n">
        <v>50</v>
      </c>
      <c r="C11236" s="7" t="n">
        <v>0</v>
      </c>
      <c r="D11236" s="7" t="n">
        <v>5046</v>
      </c>
      <c r="E11236" s="7" t="n">
        <v>1</v>
      </c>
      <c r="F11236" s="7" t="n">
        <v>1000</v>
      </c>
      <c r="G11236" s="7" t="n">
        <v>0</v>
      </c>
      <c r="H11236" s="7" t="n">
        <v>1065353216</v>
      </c>
      <c r="I11236" s="7" t="n">
        <v>0</v>
      </c>
      <c r="J11236" s="7" t="n">
        <v>65533</v>
      </c>
      <c r="K11236" s="7" t="n">
        <v>0</v>
      </c>
      <c r="L11236" s="7" t="n">
        <v>0</v>
      </c>
      <c r="M11236" s="7" t="n">
        <v>0</v>
      </c>
      <c r="N11236" s="7" t="n">
        <v>0</v>
      </c>
      <c r="O11236" s="7" t="s">
        <v>12</v>
      </c>
    </row>
    <row r="11237" spans="1:9">
      <c r="A11237" t="s">
        <v>4</v>
      </c>
      <c r="B11237" s="4" t="s">
        <v>5</v>
      </c>
      <c r="C11237" s="4" t="s">
        <v>13</v>
      </c>
      <c r="D11237" s="4" t="s">
        <v>10</v>
      </c>
      <c r="E11237" s="4" t="s">
        <v>22</v>
      </c>
      <c r="F11237" s="4" t="s">
        <v>10</v>
      </c>
      <c r="G11237" s="4" t="s">
        <v>9</v>
      </c>
      <c r="H11237" s="4" t="s">
        <v>9</v>
      </c>
      <c r="I11237" s="4" t="s">
        <v>10</v>
      </c>
      <c r="J11237" s="4" t="s">
        <v>10</v>
      </c>
      <c r="K11237" s="4" t="s">
        <v>9</v>
      </c>
      <c r="L11237" s="4" t="s">
        <v>9</v>
      </c>
      <c r="M11237" s="4" t="s">
        <v>9</v>
      </c>
      <c r="N11237" s="4" t="s">
        <v>9</v>
      </c>
      <c r="O11237" s="4" t="s">
        <v>6</v>
      </c>
    </row>
    <row r="11238" spans="1:9">
      <c r="A11238" t="n">
        <v>95576</v>
      </c>
      <c r="B11238" s="59" t="n">
        <v>50</v>
      </c>
      <c r="C11238" s="7" t="n">
        <v>0</v>
      </c>
      <c r="D11238" s="7" t="n">
        <v>5045</v>
      </c>
      <c r="E11238" s="7" t="n">
        <v>0.800000011920929</v>
      </c>
      <c r="F11238" s="7" t="n">
        <v>1000</v>
      </c>
      <c r="G11238" s="7" t="n">
        <v>0</v>
      </c>
      <c r="H11238" s="7" t="n">
        <v>1077936128</v>
      </c>
      <c r="I11238" s="7" t="n">
        <v>0</v>
      </c>
      <c r="J11238" s="7" t="n">
        <v>65533</v>
      </c>
      <c r="K11238" s="7" t="n">
        <v>0</v>
      </c>
      <c r="L11238" s="7" t="n">
        <v>0</v>
      </c>
      <c r="M11238" s="7" t="n">
        <v>0</v>
      </c>
      <c r="N11238" s="7" t="n">
        <v>0</v>
      </c>
      <c r="O11238" s="7" t="s">
        <v>12</v>
      </c>
    </row>
    <row r="11239" spans="1:9">
      <c r="A11239" t="s">
        <v>4</v>
      </c>
      <c r="B11239" s="4" t="s">
        <v>5</v>
      </c>
      <c r="C11239" s="4" t="s">
        <v>13</v>
      </c>
      <c r="D11239" s="4" t="s">
        <v>10</v>
      </c>
      <c r="E11239" s="4" t="s">
        <v>22</v>
      </c>
      <c r="F11239" s="4" t="s">
        <v>10</v>
      </c>
      <c r="G11239" s="4" t="s">
        <v>9</v>
      </c>
      <c r="H11239" s="4" t="s">
        <v>9</v>
      </c>
      <c r="I11239" s="4" t="s">
        <v>10</v>
      </c>
      <c r="J11239" s="4" t="s">
        <v>10</v>
      </c>
      <c r="K11239" s="4" t="s">
        <v>9</v>
      </c>
      <c r="L11239" s="4" t="s">
        <v>9</v>
      </c>
      <c r="M11239" s="4" t="s">
        <v>9</v>
      </c>
      <c r="N11239" s="4" t="s">
        <v>9</v>
      </c>
      <c r="O11239" s="4" t="s">
        <v>6</v>
      </c>
    </row>
    <row r="11240" spans="1:9">
      <c r="A11240" t="n">
        <v>95615</v>
      </c>
      <c r="B11240" s="59" t="n">
        <v>50</v>
      </c>
      <c r="C11240" s="7" t="n">
        <v>0</v>
      </c>
      <c r="D11240" s="7" t="n">
        <v>4521</v>
      </c>
      <c r="E11240" s="7" t="n">
        <v>0.800000011920929</v>
      </c>
      <c r="F11240" s="7" t="n">
        <v>1000</v>
      </c>
      <c r="G11240" s="7" t="n">
        <v>0</v>
      </c>
      <c r="H11240" s="7" t="n">
        <v>1077936128</v>
      </c>
      <c r="I11240" s="7" t="n">
        <v>0</v>
      </c>
      <c r="J11240" s="7" t="n">
        <v>65533</v>
      </c>
      <c r="K11240" s="7" t="n">
        <v>0</v>
      </c>
      <c r="L11240" s="7" t="n">
        <v>0</v>
      </c>
      <c r="M11240" s="7" t="n">
        <v>0</v>
      </c>
      <c r="N11240" s="7" t="n">
        <v>0</v>
      </c>
      <c r="O11240" s="7" t="s">
        <v>12</v>
      </c>
    </row>
    <row r="11241" spans="1:9">
      <c r="A11241" t="s">
        <v>4</v>
      </c>
      <c r="B11241" s="4" t="s">
        <v>5</v>
      </c>
      <c r="C11241" s="4" t="s">
        <v>10</v>
      </c>
    </row>
    <row r="11242" spans="1:9">
      <c r="A11242" t="n">
        <v>95654</v>
      </c>
      <c r="B11242" s="30" t="n">
        <v>16</v>
      </c>
      <c r="C11242" s="7" t="n">
        <v>1200</v>
      </c>
    </row>
    <row r="11243" spans="1:9">
      <c r="A11243" t="s">
        <v>4</v>
      </c>
      <c r="B11243" s="4" t="s">
        <v>5</v>
      </c>
      <c r="C11243" s="4" t="s">
        <v>13</v>
      </c>
      <c r="D11243" s="4" t="s">
        <v>10</v>
      </c>
      <c r="E11243" s="4" t="s">
        <v>10</v>
      </c>
      <c r="F11243" s="4" t="s">
        <v>10</v>
      </c>
      <c r="G11243" s="4" t="s">
        <v>10</v>
      </c>
      <c r="H11243" s="4" t="s">
        <v>10</v>
      </c>
      <c r="I11243" s="4" t="s">
        <v>6</v>
      </c>
      <c r="J11243" s="4" t="s">
        <v>22</v>
      </c>
      <c r="K11243" s="4" t="s">
        <v>22</v>
      </c>
      <c r="L11243" s="4" t="s">
        <v>22</v>
      </c>
      <c r="M11243" s="4" t="s">
        <v>9</v>
      </c>
      <c r="N11243" s="4" t="s">
        <v>9</v>
      </c>
      <c r="O11243" s="4" t="s">
        <v>22</v>
      </c>
      <c r="P11243" s="4" t="s">
        <v>22</v>
      </c>
      <c r="Q11243" s="4" t="s">
        <v>22</v>
      </c>
      <c r="R11243" s="4" t="s">
        <v>22</v>
      </c>
      <c r="S11243" s="4" t="s">
        <v>13</v>
      </c>
    </row>
    <row r="11244" spans="1:9">
      <c r="A11244" t="n">
        <v>95657</v>
      </c>
      <c r="B11244" s="11" t="n">
        <v>39</v>
      </c>
      <c r="C11244" s="7" t="n">
        <v>12</v>
      </c>
      <c r="D11244" s="7" t="n">
        <v>65533</v>
      </c>
      <c r="E11244" s="7" t="n">
        <v>204</v>
      </c>
      <c r="F11244" s="7" t="n">
        <v>0</v>
      </c>
      <c r="G11244" s="7" t="n">
        <v>7033</v>
      </c>
      <c r="H11244" s="7" t="n">
        <v>259</v>
      </c>
      <c r="I11244" s="7" t="s">
        <v>12</v>
      </c>
      <c r="J11244" s="7" t="n">
        <v>0</v>
      </c>
      <c r="K11244" s="7" t="n">
        <v>0</v>
      </c>
      <c r="L11244" s="7" t="n">
        <v>0</v>
      </c>
      <c r="M11244" s="7" t="n">
        <v>0</v>
      </c>
      <c r="N11244" s="7" t="n">
        <v>0</v>
      </c>
      <c r="O11244" s="7" t="n">
        <v>0</v>
      </c>
      <c r="P11244" s="7" t="n">
        <v>4</v>
      </c>
      <c r="Q11244" s="7" t="n">
        <v>4</v>
      </c>
      <c r="R11244" s="7" t="n">
        <v>4</v>
      </c>
      <c r="S11244" s="7" t="n">
        <v>255</v>
      </c>
    </row>
    <row r="11245" spans="1:9">
      <c r="A11245" t="s">
        <v>4</v>
      </c>
      <c r="B11245" s="4" t="s">
        <v>5</v>
      </c>
      <c r="C11245" s="4" t="s">
        <v>13</v>
      </c>
      <c r="D11245" s="4" t="s">
        <v>10</v>
      </c>
      <c r="E11245" s="4" t="s">
        <v>22</v>
      </c>
      <c r="F11245" s="4" t="s">
        <v>10</v>
      </c>
      <c r="G11245" s="4" t="s">
        <v>9</v>
      </c>
      <c r="H11245" s="4" t="s">
        <v>9</v>
      </c>
      <c r="I11245" s="4" t="s">
        <v>10</v>
      </c>
      <c r="J11245" s="4" t="s">
        <v>10</v>
      </c>
      <c r="K11245" s="4" t="s">
        <v>9</v>
      </c>
      <c r="L11245" s="4" t="s">
        <v>9</v>
      </c>
      <c r="M11245" s="4" t="s">
        <v>9</v>
      </c>
      <c r="N11245" s="4" t="s">
        <v>9</v>
      </c>
      <c r="O11245" s="4" t="s">
        <v>6</v>
      </c>
    </row>
    <row r="11246" spans="1:9">
      <c r="A11246" t="n">
        <v>95707</v>
      </c>
      <c r="B11246" s="59" t="n">
        <v>50</v>
      </c>
      <c r="C11246" s="7" t="n">
        <v>0</v>
      </c>
      <c r="D11246" s="7" t="n">
        <v>4402</v>
      </c>
      <c r="E11246" s="7" t="n">
        <v>1</v>
      </c>
      <c r="F11246" s="7" t="n">
        <v>600</v>
      </c>
      <c r="G11246" s="7" t="n">
        <v>0</v>
      </c>
      <c r="H11246" s="7" t="n">
        <v>-1061158912</v>
      </c>
      <c r="I11246" s="7" t="n">
        <v>0</v>
      </c>
      <c r="J11246" s="7" t="n">
        <v>65533</v>
      </c>
      <c r="K11246" s="7" t="n">
        <v>0</v>
      </c>
      <c r="L11246" s="7" t="n">
        <v>0</v>
      </c>
      <c r="M11246" s="7" t="n">
        <v>0</v>
      </c>
      <c r="N11246" s="7" t="n">
        <v>0</v>
      </c>
      <c r="O11246" s="7" t="s">
        <v>12</v>
      </c>
    </row>
    <row r="11247" spans="1:9">
      <c r="A11247" t="s">
        <v>4</v>
      </c>
      <c r="B11247" s="4" t="s">
        <v>5</v>
      </c>
      <c r="C11247" s="4" t="s">
        <v>13</v>
      </c>
      <c r="D11247" s="4" t="s">
        <v>10</v>
      </c>
      <c r="E11247" s="4" t="s">
        <v>10</v>
      </c>
    </row>
    <row r="11248" spans="1:9">
      <c r="A11248" t="n">
        <v>95746</v>
      </c>
      <c r="B11248" s="59" t="n">
        <v>50</v>
      </c>
      <c r="C11248" s="7" t="n">
        <v>1</v>
      </c>
      <c r="D11248" s="7" t="n">
        <v>5046</v>
      </c>
      <c r="E11248" s="7" t="n">
        <v>1000</v>
      </c>
    </row>
    <row r="11249" spans="1:19">
      <c r="A11249" t="s">
        <v>4</v>
      </c>
      <c r="B11249" s="4" t="s">
        <v>5</v>
      </c>
      <c r="C11249" s="4" t="s">
        <v>10</v>
      </c>
      <c r="D11249" s="4" t="s">
        <v>13</v>
      </c>
      <c r="E11249" s="4" t="s">
        <v>13</v>
      </c>
      <c r="F11249" s="4" t="s">
        <v>6</v>
      </c>
    </row>
    <row r="11250" spans="1:19">
      <c r="A11250" t="n">
        <v>95752</v>
      </c>
      <c r="B11250" s="53" t="n">
        <v>20</v>
      </c>
      <c r="C11250" s="7" t="n">
        <v>7033</v>
      </c>
      <c r="D11250" s="7" t="n">
        <v>2</v>
      </c>
      <c r="E11250" s="7" t="n">
        <v>11</v>
      </c>
      <c r="F11250" s="7" t="s">
        <v>525</v>
      </c>
    </row>
    <row r="11251" spans="1:19">
      <c r="A11251" t="s">
        <v>4</v>
      </c>
      <c r="B11251" s="4" t="s">
        <v>5</v>
      </c>
      <c r="C11251" s="4" t="s">
        <v>10</v>
      </c>
    </row>
    <row r="11252" spans="1:19">
      <c r="A11252" t="n">
        <v>95771</v>
      </c>
      <c r="B11252" s="30" t="n">
        <v>16</v>
      </c>
      <c r="C11252" s="7" t="n">
        <v>1500</v>
      </c>
    </row>
    <row r="11253" spans="1:19">
      <c r="A11253" t="s">
        <v>4</v>
      </c>
      <c r="B11253" s="4" t="s">
        <v>5</v>
      </c>
      <c r="C11253" s="4" t="s">
        <v>13</v>
      </c>
      <c r="D11253" s="4" t="s">
        <v>10</v>
      </c>
      <c r="E11253" s="4" t="s">
        <v>10</v>
      </c>
      <c r="F11253" s="4" t="s">
        <v>10</v>
      </c>
      <c r="G11253" s="4" t="s">
        <v>10</v>
      </c>
      <c r="H11253" s="4" t="s">
        <v>10</v>
      </c>
      <c r="I11253" s="4" t="s">
        <v>6</v>
      </c>
      <c r="J11253" s="4" t="s">
        <v>22</v>
      </c>
      <c r="K11253" s="4" t="s">
        <v>22</v>
      </c>
      <c r="L11253" s="4" t="s">
        <v>22</v>
      </c>
      <c r="M11253" s="4" t="s">
        <v>9</v>
      </c>
      <c r="N11253" s="4" t="s">
        <v>9</v>
      </c>
      <c r="O11253" s="4" t="s">
        <v>22</v>
      </c>
      <c r="P11253" s="4" t="s">
        <v>22</v>
      </c>
      <c r="Q11253" s="4" t="s">
        <v>22</v>
      </c>
      <c r="R11253" s="4" t="s">
        <v>22</v>
      </c>
      <c r="S11253" s="4" t="s">
        <v>13</v>
      </c>
    </row>
    <row r="11254" spans="1:19">
      <c r="A11254" t="n">
        <v>95774</v>
      </c>
      <c r="B11254" s="11" t="n">
        <v>39</v>
      </c>
      <c r="C11254" s="7" t="n">
        <v>12</v>
      </c>
      <c r="D11254" s="7" t="n">
        <v>65533</v>
      </c>
      <c r="E11254" s="7" t="n">
        <v>204</v>
      </c>
      <c r="F11254" s="7" t="n">
        <v>0</v>
      </c>
      <c r="G11254" s="7" t="n">
        <v>0</v>
      </c>
      <c r="H11254" s="7" t="n">
        <v>259</v>
      </c>
      <c r="I11254" s="7" t="s">
        <v>12</v>
      </c>
      <c r="J11254" s="7" t="n">
        <v>0</v>
      </c>
      <c r="K11254" s="7" t="n">
        <v>0</v>
      </c>
      <c r="L11254" s="7" t="n">
        <v>0</v>
      </c>
      <c r="M11254" s="7" t="n">
        <v>0</v>
      </c>
      <c r="N11254" s="7" t="n">
        <v>0</v>
      </c>
      <c r="O11254" s="7" t="n">
        <v>0</v>
      </c>
      <c r="P11254" s="7" t="n">
        <v>1</v>
      </c>
      <c r="Q11254" s="7" t="n">
        <v>1</v>
      </c>
      <c r="R11254" s="7" t="n">
        <v>1</v>
      </c>
      <c r="S11254" s="7" t="n">
        <v>255</v>
      </c>
    </row>
    <row r="11255" spans="1:19">
      <c r="A11255" t="s">
        <v>4</v>
      </c>
      <c r="B11255" s="4" t="s">
        <v>5</v>
      </c>
      <c r="C11255" s="4" t="s">
        <v>13</v>
      </c>
      <c r="D11255" s="4" t="s">
        <v>10</v>
      </c>
      <c r="E11255" s="4" t="s">
        <v>22</v>
      </c>
      <c r="F11255" s="4" t="s">
        <v>10</v>
      </c>
      <c r="G11255" s="4" t="s">
        <v>9</v>
      </c>
      <c r="H11255" s="4" t="s">
        <v>9</v>
      </c>
      <c r="I11255" s="4" t="s">
        <v>10</v>
      </c>
      <c r="J11255" s="4" t="s">
        <v>10</v>
      </c>
      <c r="K11255" s="4" t="s">
        <v>9</v>
      </c>
      <c r="L11255" s="4" t="s">
        <v>9</v>
      </c>
      <c r="M11255" s="4" t="s">
        <v>9</v>
      </c>
      <c r="N11255" s="4" t="s">
        <v>9</v>
      </c>
      <c r="O11255" s="4" t="s">
        <v>6</v>
      </c>
    </row>
    <row r="11256" spans="1:19">
      <c r="A11256" t="n">
        <v>95824</v>
      </c>
      <c r="B11256" s="59" t="n">
        <v>50</v>
      </c>
      <c r="C11256" s="7" t="n">
        <v>0</v>
      </c>
      <c r="D11256" s="7" t="n">
        <v>5046</v>
      </c>
      <c r="E11256" s="7" t="n">
        <v>0.800000011920929</v>
      </c>
      <c r="F11256" s="7" t="n">
        <v>500</v>
      </c>
      <c r="G11256" s="7" t="n">
        <v>0</v>
      </c>
      <c r="H11256" s="7" t="n">
        <v>-1061158912</v>
      </c>
      <c r="I11256" s="7" t="n">
        <v>0</v>
      </c>
      <c r="J11256" s="7" t="n">
        <v>65533</v>
      </c>
      <c r="K11256" s="7" t="n">
        <v>0</v>
      </c>
      <c r="L11256" s="7" t="n">
        <v>0</v>
      </c>
      <c r="M11256" s="7" t="n">
        <v>0</v>
      </c>
      <c r="N11256" s="7" t="n">
        <v>0</v>
      </c>
      <c r="O11256" s="7" t="s">
        <v>12</v>
      </c>
    </row>
    <row r="11257" spans="1:19">
      <c r="A11257" t="s">
        <v>4</v>
      </c>
      <c r="B11257" s="4" t="s">
        <v>5</v>
      </c>
      <c r="C11257" s="4" t="s">
        <v>10</v>
      </c>
      <c r="D11257" s="4" t="s">
        <v>13</v>
      </c>
      <c r="E11257" s="4" t="s">
        <v>13</v>
      </c>
      <c r="F11257" s="4" t="s">
        <v>6</v>
      </c>
    </row>
    <row r="11258" spans="1:19">
      <c r="A11258" t="n">
        <v>95863</v>
      </c>
      <c r="B11258" s="53" t="n">
        <v>20</v>
      </c>
      <c r="C11258" s="7" t="n">
        <v>0</v>
      </c>
      <c r="D11258" s="7" t="n">
        <v>2</v>
      </c>
      <c r="E11258" s="7" t="n">
        <v>11</v>
      </c>
      <c r="F11258" s="7" t="s">
        <v>525</v>
      </c>
    </row>
    <row r="11259" spans="1:19">
      <c r="A11259" t="s">
        <v>4</v>
      </c>
      <c r="B11259" s="4" t="s">
        <v>5</v>
      </c>
      <c r="C11259" s="4" t="s">
        <v>10</v>
      </c>
    </row>
    <row r="11260" spans="1:19">
      <c r="A11260" t="n">
        <v>95882</v>
      </c>
      <c r="B11260" s="30" t="n">
        <v>16</v>
      </c>
      <c r="C11260" s="7" t="n">
        <v>300</v>
      </c>
    </row>
    <row r="11261" spans="1:19">
      <c r="A11261" t="s">
        <v>4</v>
      </c>
      <c r="B11261" s="4" t="s">
        <v>5</v>
      </c>
      <c r="C11261" s="4" t="s">
        <v>13</v>
      </c>
      <c r="D11261" s="4" t="s">
        <v>10</v>
      </c>
      <c r="E11261" s="4" t="s">
        <v>10</v>
      </c>
      <c r="F11261" s="4" t="s">
        <v>10</v>
      </c>
      <c r="G11261" s="4" t="s">
        <v>10</v>
      </c>
      <c r="H11261" s="4" t="s">
        <v>10</v>
      </c>
      <c r="I11261" s="4" t="s">
        <v>6</v>
      </c>
      <c r="J11261" s="4" t="s">
        <v>22</v>
      </c>
      <c r="K11261" s="4" t="s">
        <v>22</v>
      </c>
      <c r="L11261" s="4" t="s">
        <v>22</v>
      </c>
      <c r="M11261" s="4" t="s">
        <v>9</v>
      </c>
      <c r="N11261" s="4" t="s">
        <v>9</v>
      </c>
      <c r="O11261" s="4" t="s">
        <v>22</v>
      </c>
      <c r="P11261" s="4" t="s">
        <v>22</v>
      </c>
      <c r="Q11261" s="4" t="s">
        <v>22</v>
      </c>
      <c r="R11261" s="4" t="s">
        <v>22</v>
      </c>
      <c r="S11261" s="4" t="s">
        <v>13</v>
      </c>
    </row>
    <row r="11262" spans="1:19">
      <c r="A11262" t="n">
        <v>95885</v>
      </c>
      <c r="B11262" s="11" t="n">
        <v>39</v>
      </c>
      <c r="C11262" s="7" t="n">
        <v>12</v>
      </c>
      <c r="D11262" s="7" t="n">
        <v>65533</v>
      </c>
      <c r="E11262" s="7" t="n">
        <v>204</v>
      </c>
      <c r="F11262" s="7" t="n">
        <v>0</v>
      </c>
      <c r="G11262" s="7" t="n">
        <v>5</v>
      </c>
      <c r="H11262" s="7" t="n">
        <v>259</v>
      </c>
      <c r="I11262" s="7" t="s">
        <v>12</v>
      </c>
      <c r="J11262" s="7" t="n">
        <v>0</v>
      </c>
      <c r="K11262" s="7" t="n">
        <v>0</v>
      </c>
      <c r="L11262" s="7" t="n">
        <v>0</v>
      </c>
      <c r="M11262" s="7" t="n">
        <v>0</v>
      </c>
      <c r="N11262" s="7" t="n">
        <v>0</v>
      </c>
      <c r="O11262" s="7" t="n">
        <v>0</v>
      </c>
      <c r="P11262" s="7" t="n">
        <v>1</v>
      </c>
      <c r="Q11262" s="7" t="n">
        <v>1</v>
      </c>
      <c r="R11262" s="7" t="n">
        <v>1</v>
      </c>
      <c r="S11262" s="7" t="n">
        <v>255</v>
      </c>
    </row>
    <row r="11263" spans="1:19">
      <c r="A11263" t="s">
        <v>4</v>
      </c>
      <c r="B11263" s="4" t="s">
        <v>5</v>
      </c>
      <c r="C11263" s="4" t="s">
        <v>13</v>
      </c>
      <c r="D11263" s="4" t="s">
        <v>10</v>
      </c>
      <c r="E11263" s="4" t="s">
        <v>22</v>
      </c>
      <c r="F11263" s="4" t="s">
        <v>10</v>
      </c>
      <c r="G11263" s="4" t="s">
        <v>9</v>
      </c>
      <c r="H11263" s="4" t="s">
        <v>9</v>
      </c>
      <c r="I11263" s="4" t="s">
        <v>10</v>
      </c>
      <c r="J11263" s="4" t="s">
        <v>10</v>
      </c>
      <c r="K11263" s="4" t="s">
        <v>9</v>
      </c>
      <c r="L11263" s="4" t="s">
        <v>9</v>
      </c>
      <c r="M11263" s="4" t="s">
        <v>9</v>
      </c>
      <c r="N11263" s="4" t="s">
        <v>9</v>
      </c>
      <c r="O11263" s="4" t="s">
        <v>6</v>
      </c>
    </row>
    <row r="11264" spans="1:19">
      <c r="A11264" t="n">
        <v>95935</v>
      </c>
      <c r="B11264" s="59" t="n">
        <v>50</v>
      </c>
      <c r="C11264" s="7" t="n">
        <v>0</v>
      </c>
      <c r="D11264" s="7" t="n">
        <v>5302</v>
      </c>
      <c r="E11264" s="7" t="n">
        <v>1</v>
      </c>
      <c r="F11264" s="7" t="n">
        <v>1000</v>
      </c>
      <c r="G11264" s="7" t="n">
        <v>0</v>
      </c>
      <c r="H11264" s="7" t="n">
        <v>-1061158912</v>
      </c>
      <c r="I11264" s="7" t="n">
        <v>0</v>
      </c>
      <c r="J11264" s="7" t="n">
        <v>65533</v>
      </c>
      <c r="K11264" s="7" t="n">
        <v>0</v>
      </c>
      <c r="L11264" s="7" t="n">
        <v>0</v>
      </c>
      <c r="M11264" s="7" t="n">
        <v>0</v>
      </c>
      <c r="N11264" s="7" t="n">
        <v>0</v>
      </c>
      <c r="O11264" s="7" t="s">
        <v>12</v>
      </c>
    </row>
    <row r="11265" spans="1:19">
      <c r="A11265" t="s">
        <v>4</v>
      </c>
      <c r="B11265" s="4" t="s">
        <v>5</v>
      </c>
      <c r="C11265" s="4" t="s">
        <v>13</v>
      </c>
      <c r="D11265" s="4" t="s">
        <v>10</v>
      </c>
      <c r="E11265" s="4" t="s">
        <v>10</v>
      </c>
    </row>
    <row r="11266" spans="1:19">
      <c r="A11266" t="n">
        <v>95974</v>
      </c>
      <c r="B11266" s="59" t="n">
        <v>50</v>
      </c>
      <c r="C11266" s="7" t="n">
        <v>1</v>
      </c>
      <c r="D11266" s="7" t="n">
        <v>5045</v>
      </c>
      <c r="E11266" s="7" t="n">
        <v>5000</v>
      </c>
    </row>
    <row r="11267" spans="1:19">
      <c r="A11267" t="s">
        <v>4</v>
      </c>
      <c r="B11267" s="4" t="s">
        <v>5</v>
      </c>
      <c r="C11267" s="4" t="s">
        <v>13</v>
      </c>
      <c r="D11267" s="4" t="s">
        <v>10</v>
      </c>
      <c r="E11267" s="4" t="s">
        <v>10</v>
      </c>
    </row>
    <row r="11268" spans="1:19">
      <c r="A11268" t="n">
        <v>95980</v>
      </c>
      <c r="B11268" s="59" t="n">
        <v>50</v>
      </c>
      <c r="C11268" s="7" t="n">
        <v>1</v>
      </c>
      <c r="D11268" s="7" t="n">
        <v>4521</v>
      </c>
      <c r="E11268" s="7" t="n">
        <v>5000</v>
      </c>
    </row>
    <row r="11269" spans="1:19">
      <c r="A11269" t="s">
        <v>4</v>
      </c>
      <c r="B11269" s="4" t="s">
        <v>5</v>
      </c>
      <c r="C11269" s="4" t="s">
        <v>10</v>
      </c>
      <c r="D11269" s="4" t="s">
        <v>13</v>
      </c>
      <c r="E11269" s="4" t="s">
        <v>13</v>
      </c>
      <c r="F11269" s="4" t="s">
        <v>6</v>
      </c>
    </row>
    <row r="11270" spans="1:19">
      <c r="A11270" t="n">
        <v>95986</v>
      </c>
      <c r="B11270" s="53" t="n">
        <v>20</v>
      </c>
      <c r="C11270" s="7" t="n">
        <v>5</v>
      </c>
      <c r="D11270" s="7" t="n">
        <v>2</v>
      </c>
      <c r="E11270" s="7" t="n">
        <v>11</v>
      </c>
      <c r="F11270" s="7" t="s">
        <v>525</v>
      </c>
    </row>
    <row r="11271" spans="1:19">
      <c r="A11271" t="s">
        <v>4</v>
      </c>
      <c r="B11271" s="4" t="s">
        <v>5</v>
      </c>
      <c r="C11271" s="4" t="s">
        <v>13</v>
      </c>
      <c r="D11271" s="4" t="s">
        <v>10</v>
      </c>
      <c r="E11271" s="4" t="s">
        <v>10</v>
      </c>
      <c r="F11271" s="4" t="s">
        <v>10</v>
      </c>
      <c r="G11271" s="4" t="s">
        <v>10</v>
      </c>
      <c r="H11271" s="4" t="s">
        <v>10</v>
      </c>
      <c r="I11271" s="4" t="s">
        <v>6</v>
      </c>
      <c r="J11271" s="4" t="s">
        <v>22</v>
      </c>
      <c r="K11271" s="4" t="s">
        <v>22</v>
      </c>
      <c r="L11271" s="4" t="s">
        <v>22</v>
      </c>
      <c r="M11271" s="4" t="s">
        <v>9</v>
      </c>
      <c r="N11271" s="4" t="s">
        <v>9</v>
      </c>
      <c r="O11271" s="4" t="s">
        <v>22</v>
      </c>
      <c r="P11271" s="4" t="s">
        <v>22</v>
      </c>
      <c r="Q11271" s="4" t="s">
        <v>22</v>
      </c>
      <c r="R11271" s="4" t="s">
        <v>22</v>
      </c>
      <c r="S11271" s="4" t="s">
        <v>13</v>
      </c>
    </row>
    <row r="11272" spans="1:19">
      <c r="A11272" t="n">
        <v>96005</v>
      </c>
      <c r="B11272" s="11" t="n">
        <v>39</v>
      </c>
      <c r="C11272" s="7" t="n">
        <v>12</v>
      </c>
      <c r="D11272" s="7" t="n">
        <v>65533</v>
      </c>
      <c r="E11272" s="7" t="n">
        <v>204</v>
      </c>
      <c r="F11272" s="7" t="n">
        <v>0</v>
      </c>
      <c r="G11272" s="7" t="n">
        <v>3</v>
      </c>
      <c r="H11272" s="7" t="n">
        <v>259</v>
      </c>
      <c r="I11272" s="7" t="s">
        <v>12</v>
      </c>
      <c r="J11272" s="7" t="n">
        <v>0</v>
      </c>
      <c r="K11272" s="7" t="n">
        <v>0</v>
      </c>
      <c r="L11272" s="7" t="n">
        <v>0</v>
      </c>
      <c r="M11272" s="7" t="n">
        <v>0</v>
      </c>
      <c r="N11272" s="7" t="n">
        <v>0</v>
      </c>
      <c r="O11272" s="7" t="n">
        <v>0</v>
      </c>
      <c r="P11272" s="7" t="n">
        <v>1</v>
      </c>
      <c r="Q11272" s="7" t="n">
        <v>1</v>
      </c>
      <c r="R11272" s="7" t="n">
        <v>1</v>
      </c>
      <c r="S11272" s="7" t="n">
        <v>255</v>
      </c>
    </row>
    <row r="11273" spans="1:19">
      <c r="A11273" t="s">
        <v>4</v>
      </c>
      <c r="B11273" s="4" t="s">
        <v>5</v>
      </c>
      <c r="C11273" s="4" t="s">
        <v>10</v>
      </c>
      <c r="D11273" s="4" t="s">
        <v>13</v>
      </c>
      <c r="E11273" s="4" t="s">
        <v>13</v>
      </c>
      <c r="F11273" s="4" t="s">
        <v>6</v>
      </c>
    </row>
    <row r="11274" spans="1:19">
      <c r="A11274" t="n">
        <v>96055</v>
      </c>
      <c r="B11274" s="53" t="n">
        <v>20</v>
      </c>
      <c r="C11274" s="7" t="n">
        <v>3</v>
      </c>
      <c r="D11274" s="7" t="n">
        <v>2</v>
      </c>
      <c r="E11274" s="7" t="n">
        <v>11</v>
      </c>
      <c r="F11274" s="7" t="s">
        <v>525</v>
      </c>
    </row>
    <row r="11275" spans="1:19">
      <c r="A11275" t="s">
        <v>4</v>
      </c>
      <c r="B11275" s="4" t="s">
        <v>5</v>
      </c>
      <c r="C11275" s="4" t="s">
        <v>13</v>
      </c>
      <c r="D11275" s="4" t="s">
        <v>10</v>
      </c>
      <c r="E11275" s="4" t="s">
        <v>10</v>
      </c>
      <c r="F11275" s="4" t="s">
        <v>10</v>
      </c>
      <c r="G11275" s="4" t="s">
        <v>10</v>
      </c>
      <c r="H11275" s="4" t="s">
        <v>10</v>
      </c>
      <c r="I11275" s="4" t="s">
        <v>6</v>
      </c>
      <c r="J11275" s="4" t="s">
        <v>22</v>
      </c>
      <c r="K11275" s="4" t="s">
        <v>22</v>
      </c>
      <c r="L11275" s="4" t="s">
        <v>22</v>
      </c>
      <c r="M11275" s="4" t="s">
        <v>9</v>
      </c>
      <c r="N11275" s="4" t="s">
        <v>9</v>
      </c>
      <c r="O11275" s="4" t="s">
        <v>22</v>
      </c>
      <c r="P11275" s="4" t="s">
        <v>22</v>
      </c>
      <c r="Q11275" s="4" t="s">
        <v>22</v>
      </c>
      <c r="R11275" s="4" t="s">
        <v>22</v>
      </c>
      <c r="S11275" s="4" t="s">
        <v>13</v>
      </c>
    </row>
    <row r="11276" spans="1:19">
      <c r="A11276" t="n">
        <v>96074</v>
      </c>
      <c r="B11276" s="11" t="n">
        <v>39</v>
      </c>
      <c r="C11276" s="7" t="n">
        <v>12</v>
      </c>
      <c r="D11276" s="7" t="n">
        <v>65533</v>
      </c>
      <c r="E11276" s="7" t="n">
        <v>204</v>
      </c>
      <c r="F11276" s="7" t="n">
        <v>0</v>
      </c>
      <c r="G11276" s="7" t="n">
        <v>6</v>
      </c>
      <c r="H11276" s="7" t="n">
        <v>259</v>
      </c>
      <c r="I11276" s="7" t="s">
        <v>12</v>
      </c>
      <c r="J11276" s="7" t="n">
        <v>0</v>
      </c>
      <c r="K11276" s="7" t="n">
        <v>0</v>
      </c>
      <c r="L11276" s="7" t="n">
        <v>0</v>
      </c>
      <c r="M11276" s="7" t="n">
        <v>0</v>
      </c>
      <c r="N11276" s="7" t="n">
        <v>0</v>
      </c>
      <c r="O11276" s="7" t="n">
        <v>0</v>
      </c>
      <c r="P11276" s="7" t="n">
        <v>1</v>
      </c>
      <c r="Q11276" s="7" t="n">
        <v>1</v>
      </c>
      <c r="R11276" s="7" t="n">
        <v>1</v>
      </c>
      <c r="S11276" s="7" t="n">
        <v>255</v>
      </c>
    </row>
    <row r="11277" spans="1:19">
      <c r="A11277" t="s">
        <v>4</v>
      </c>
      <c r="B11277" s="4" t="s">
        <v>5</v>
      </c>
      <c r="C11277" s="4" t="s">
        <v>10</v>
      </c>
      <c r="D11277" s="4" t="s">
        <v>13</v>
      </c>
      <c r="E11277" s="4" t="s">
        <v>13</v>
      </c>
      <c r="F11277" s="4" t="s">
        <v>6</v>
      </c>
    </row>
    <row r="11278" spans="1:19">
      <c r="A11278" t="n">
        <v>96124</v>
      </c>
      <c r="B11278" s="53" t="n">
        <v>20</v>
      </c>
      <c r="C11278" s="7" t="n">
        <v>6</v>
      </c>
      <c r="D11278" s="7" t="n">
        <v>2</v>
      </c>
      <c r="E11278" s="7" t="n">
        <v>11</v>
      </c>
      <c r="F11278" s="7" t="s">
        <v>525</v>
      </c>
    </row>
    <row r="11279" spans="1:19">
      <c r="A11279" t="s">
        <v>4</v>
      </c>
      <c r="B11279" s="4" t="s">
        <v>5</v>
      </c>
      <c r="C11279" s="4" t="s">
        <v>10</v>
      </c>
    </row>
    <row r="11280" spans="1:19">
      <c r="A11280" t="n">
        <v>96143</v>
      </c>
      <c r="B11280" s="30" t="n">
        <v>16</v>
      </c>
      <c r="C11280" s="7" t="n">
        <v>300</v>
      </c>
    </row>
    <row r="11281" spans="1:19">
      <c r="A11281" t="s">
        <v>4</v>
      </c>
      <c r="B11281" s="4" t="s">
        <v>5</v>
      </c>
      <c r="C11281" s="4" t="s">
        <v>13</v>
      </c>
      <c r="D11281" s="4" t="s">
        <v>10</v>
      </c>
      <c r="E11281" s="4" t="s">
        <v>10</v>
      </c>
      <c r="F11281" s="4" t="s">
        <v>10</v>
      </c>
      <c r="G11281" s="4" t="s">
        <v>10</v>
      </c>
      <c r="H11281" s="4" t="s">
        <v>10</v>
      </c>
      <c r="I11281" s="4" t="s">
        <v>6</v>
      </c>
      <c r="J11281" s="4" t="s">
        <v>22</v>
      </c>
      <c r="K11281" s="4" t="s">
        <v>22</v>
      </c>
      <c r="L11281" s="4" t="s">
        <v>22</v>
      </c>
      <c r="M11281" s="4" t="s">
        <v>9</v>
      </c>
      <c r="N11281" s="4" t="s">
        <v>9</v>
      </c>
      <c r="O11281" s="4" t="s">
        <v>22</v>
      </c>
      <c r="P11281" s="4" t="s">
        <v>22</v>
      </c>
      <c r="Q11281" s="4" t="s">
        <v>22</v>
      </c>
      <c r="R11281" s="4" t="s">
        <v>22</v>
      </c>
      <c r="S11281" s="4" t="s">
        <v>13</v>
      </c>
    </row>
    <row r="11282" spans="1:19">
      <c r="A11282" t="n">
        <v>96146</v>
      </c>
      <c r="B11282" s="11" t="n">
        <v>39</v>
      </c>
      <c r="C11282" s="7" t="n">
        <v>12</v>
      </c>
      <c r="D11282" s="7" t="n">
        <v>65533</v>
      </c>
      <c r="E11282" s="7" t="n">
        <v>204</v>
      </c>
      <c r="F11282" s="7" t="n">
        <v>0</v>
      </c>
      <c r="G11282" s="7" t="n">
        <v>11</v>
      </c>
      <c r="H11282" s="7" t="n">
        <v>259</v>
      </c>
      <c r="I11282" s="7" t="s">
        <v>12</v>
      </c>
      <c r="J11282" s="7" t="n">
        <v>0</v>
      </c>
      <c r="K11282" s="7" t="n">
        <v>0</v>
      </c>
      <c r="L11282" s="7" t="n">
        <v>0</v>
      </c>
      <c r="M11282" s="7" t="n">
        <v>0</v>
      </c>
      <c r="N11282" s="7" t="n">
        <v>0</v>
      </c>
      <c r="O11282" s="7" t="n">
        <v>0</v>
      </c>
      <c r="P11282" s="7" t="n">
        <v>1</v>
      </c>
      <c r="Q11282" s="7" t="n">
        <v>1</v>
      </c>
      <c r="R11282" s="7" t="n">
        <v>1</v>
      </c>
      <c r="S11282" s="7" t="n">
        <v>255</v>
      </c>
    </row>
    <row r="11283" spans="1:19">
      <c r="A11283" t="s">
        <v>4</v>
      </c>
      <c r="B11283" s="4" t="s">
        <v>5</v>
      </c>
      <c r="C11283" s="4" t="s">
        <v>10</v>
      </c>
      <c r="D11283" s="4" t="s">
        <v>13</v>
      </c>
      <c r="E11283" s="4" t="s">
        <v>13</v>
      </c>
      <c r="F11283" s="4" t="s">
        <v>6</v>
      </c>
    </row>
    <row r="11284" spans="1:19">
      <c r="A11284" t="n">
        <v>96196</v>
      </c>
      <c r="B11284" s="53" t="n">
        <v>20</v>
      </c>
      <c r="C11284" s="7" t="n">
        <v>11</v>
      </c>
      <c r="D11284" s="7" t="n">
        <v>2</v>
      </c>
      <c r="E11284" s="7" t="n">
        <v>11</v>
      </c>
      <c r="F11284" s="7" t="s">
        <v>525</v>
      </c>
    </row>
    <row r="11285" spans="1:19">
      <c r="A11285" t="s">
        <v>4</v>
      </c>
      <c r="B11285" s="4" t="s">
        <v>5</v>
      </c>
      <c r="C11285" s="4" t="s">
        <v>13</v>
      </c>
      <c r="D11285" s="4" t="s">
        <v>10</v>
      </c>
      <c r="E11285" s="4" t="s">
        <v>10</v>
      </c>
      <c r="F11285" s="4" t="s">
        <v>10</v>
      </c>
      <c r="G11285" s="4" t="s">
        <v>10</v>
      </c>
      <c r="H11285" s="4" t="s">
        <v>10</v>
      </c>
      <c r="I11285" s="4" t="s">
        <v>6</v>
      </c>
      <c r="J11285" s="4" t="s">
        <v>22</v>
      </c>
      <c r="K11285" s="4" t="s">
        <v>22</v>
      </c>
      <c r="L11285" s="4" t="s">
        <v>22</v>
      </c>
      <c r="M11285" s="4" t="s">
        <v>9</v>
      </c>
      <c r="N11285" s="4" t="s">
        <v>9</v>
      </c>
      <c r="O11285" s="4" t="s">
        <v>22</v>
      </c>
      <c r="P11285" s="4" t="s">
        <v>22</v>
      </c>
      <c r="Q11285" s="4" t="s">
        <v>22</v>
      </c>
      <c r="R11285" s="4" t="s">
        <v>22</v>
      </c>
      <c r="S11285" s="4" t="s">
        <v>13</v>
      </c>
    </row>
    <row r="11286" spans="1:19">
      <c r="A11286" t="n">
        <v>96215</v>
      </c>
      <c r="B11286" s="11" t="n">
        <v>39</v>
      </c>
      <c r="C11286" s="7" t="n">
        <v>12</v>
      </c>
      <c r="D11286" s="7" t="n">
        <v>65533</v>
      </c>
      <c r="E11286" s="7" t="n">
        <v>204</v>
      </c>
      <c r="F11286" s="7" t="n">
        <v>0</v>
      </c>
      <c r="G11286" s="7" t="n">
        <v>61488</v>
      </c>
      <c r="H11286" s="7" t="n">
        <v>259</v>
      </c>
      <c r="I11286" s="7" t="s">
        <v>12</v>
      </c>
      <c r="J11286" s="7" t="n">
        <v>0</v>
      </c>
      <c r="K11286" s="7" t="n">
        <v>0</v>
      </c>
      <c r="L11286" s="7" t="n">
        <v>0</v>
      </c>
      <c r="M11286" s="7" t="n">
        <v>0</v>
      </c>
      <c r="N11286" s="7" t="n">
        <v>0</v>
      </c>
      <c r="O11286" s="7" t="n">
        <v>0</v>
      </c>
      <c r="P11286" s="7" t="n">
        <v>1</v>
      </c>
      <c r="Q11286" s="7" t="n">
        <v>1</v>
      </c>
      <c r="R11286" s="7" t="n">
        <v>1</v>
      </c>
      <c r="S11286" s="7" t="n">
        <v>255</v>
      </c>
    </row>
    <row r="11287" spans="1:19">
      <c r="A11287" t="s">
        <v>4</v>
      </c>
      <c r="B11287" s="4" t="s">
        <v>5</v>
      </c>
      <c r="C11287" s="4" t="s">
        <v>10</v>
      </c>
      <c r="D11287" s="4" t="s">
        <v>13</v>
      </c>
      <c r="E11287" s="4" t="s">
        <v>13</v>
      </c>
      <c r="F11287" s="4" t="s">
        <v>6</v>
      </c>
    </row>
    <row r="11288" spans="1:19">
      <c r="A11288" t="n">
        <v>96265</v>
      </c>
      <c r="B11288" s="53" t="n">
        <v>20</v>
      </c>
      <c r="C11288" s="7" t="n">
        <v>61488</v>
      </c>
      <c r="D11288" s="7" t="n">
        <v>2</v>
      </c>
      <c r="E11288" s="7" t="n">
        <v>11</v>
      </c>
      <c r="F11288" s="7" t="s">
        <v>525</v>
      </c>
    </row>
    <row r="11289" spans="1:19">
      <c r="A11289" t="s">
        <v>4</v>
      </c>
      <c r="B11289" s="4" t="s">
        <v>5</v>
      </c>
      <c r="C11289" s="4" t="s">
        <v>13</v>
      </c>
      <c r="D11289" s="4" t="s">
        <v>10</v>
      </c>
      <c r="E11289" s="4" t="s">
        <v>10</v>
      </c>
      <c r="F11289" s="4" t="s">
        <v>10</v>
      </c>
      <c r="G11289" s="4" t="s">
        <v>10</v>
      </c>
      <c r="H11289" s="4" t="s">
        <v>10</v>
      </c>
      <c r="I11289" s="4" t="s">
        <v>6</v>
      </c>
      <c r="J11289" s="4" t="s">
        <v>22</v>
      </c>
      <c r="K11289" s="4" t="s">
        <v>22</v>
      </c>
      <c r="L11289" s="4" t="s">
        <v>22</v>
      </c>
      <c r="M11289" s="4" t="s">
        <v>9</v>
      </c>
      <c r="N11289" s="4" t="s">
        <v>9</v>
      </c>
      <c r="O11289" s="4" t="s">
        <v>22</v>
      </c>
      <c r="P11289" s="4" t="s">
        <v>22</v>
      </c>
      <c r="Q11289" s="4" t="s">
        <v>22</v>
      </c>
      <c r="R11289" s="4" t="s">
        <v>22</v>
      </c>
      <c r="S11289" s="4" t="s">
        <v>13</v>
      </c>
    </row>
    <row r="11290" spans="1:19">
      <c r="A11290" t="n">
        <v>96284</v>
      </c>
      <c r="B11290" s="11" t="n">
        <v>39</v>
      </c>
      <c r="C11290" s="7" t="n">
        <v>12</v>
      </c>
      <c r="D11290" s="7" t="n">
        <v>65533</v>
      </c>
      <c r="E11290" s="7" t="n">
        <v>204</v>
      </c>
      <c r="F11290" s="7" t="n">
        <v>0</v>
      </c>
      <c r="G11290" s="7" t="n">
        <v>61489</v>
      </c>
      <c r="H11290" s="7" t="n">
        <v>259</v>
      </c>
      <c r="I11290" s="7" t="s">
        <v>12</v>
      </c>
      <c r="J11290" s="7" t="n">
        <v>0</v>
      </c>
      <c r="K11290" s="7" t="n">
        <v>0</v>
      </c>
      <c r="L11290" s="7" t="n">
        <v>0</v>
      </c>
      <c r="M11290" s="7" t="n">
        <v>0</v>
      </c>
      <c r="N11290" s="7" t="n">
        <v>0</v>
      </c>
      <c r="O11290" s="7" t="n">
        <v>0</v>
      </c>
      <c r="P11290" s="7" t="n">
        <v>1</v>
      </c>
      <c r="Q11290" s="7" t="n">
        <v>1</v>
      </c>
      <c r="R11290" s="7" t="n">
        <v>1</v>
      </c>
      <c r="S11290" s="7" t="n">
        <v>255</v>
      </c>
    </row>
    <row r="11291" spans="1:19">
      <c r="A11291" t="s">
        <v>4</v>
      </c>
      <c r="B11291" s="4" t="s">
        <v>5</v>
      </c>
      <c r="C11291" s="4" t="s">
        <v>10</v>
      </c>
      <c r="D11291" s="4" t="s">
        <v>13</v>
      </c>
      <c r="E11291" s="4" t="s">
        <v>13</v>
      </c>
      <c r="F11291" s="4" t="s">
        <v>6</v>
      </c>
    </row>
    <row r="11292" spans="1:19">
      <c r="A11292" t="n">
        <v>96334</v>
      </c>
      <c r="B11292" s="53" t="n">
        <v>20</v>
      </c>
      <c r="C11292" s="7" t="n">
        <v>61489</v>
      </c>
      <c r="D11292" s="7" t="n">
        <v>2</v>
      </c>
      <c r="E11292" s="7" t="n">
        <v>11</v>
      </c>
      <c r="F11292" s="7" t="s">
        <v>525</v>
      </c>
    </row>
    <row r="11293" spans="1:19">
      <c r="A11293" t="s">
        <v>4</v>
      </c>
      <c r="B11293" s="4" t="s">
        <v>5</v>
      </c>
      <c r="C11293" s="4" t="s">
        <v>13</v>
      </c>
      <c r="D11293" s="4" t="s">
        <v>10</v>
      </c>
      <c r="E11293" s="4" t="s">
        <v>10</v>
      </c>
      <c r="F11293" s="4" t="s">
        <v>10</v>
      </c>
      <c r="G11293" s="4" t="s">
        <v>10</v>
      </c>
      <c r="H11293" s="4" t="s">
        <v>10</v>
      </c>
      <c r="I11293" s="4" t="s">
        <v>6</v>
      </c>
      <c r="J11293" s="4" t="s">
        <v>22</v>
      </c>
      <c r="K11293" s="4" t="s">
        <v>22</v>
      </c>
      <c r="L11293" s="4" t="s">
        <v>22</v>
      </c>
      <c r="M11293" s="4" t="s">
        <v>9</v>
      </c>
      <c r="N11293" s="4" t="s">
        <v>9</v>
      </c>
      <c r="O11293" s="4" t="s">
        <v>22</v>
      </c>
      <c r="P11293" s="4" t="s">
        <v>22</v>
      </c>
      <c r="Q11293" s="4" t="s">
        <v>22</v>
      </c>
      <c r="R11293" s="4" t="s">
        <v>22</v>
      </c>
      <c r="S11293" s="4" t="s">
        <v>13</v>
      </c>
    </row>
    <row r="11294" spans="1:19">
      <c r="A11294" t="n">
        <v>96353</v>
      </c>
      <c r="B11294" s="11" t="n">
        <v>39</v>
      </c>
      <c r="C11294" s="7" t="n">
        <v>12</v>
      </c>
      <c r="D11294" s="7" t="n">
        <v>65533</v>
      </c>
      <c r="E11294" s="7" t="n">
        <v>204</v>
      </c>
      <c r="F11294" s="7" t="n">
        <v>0</v>
      </c>
      <c r="G11294" s="7" t="n">
        <v>61490</v>
      </c>
      <c r="H11294" s="7" t="n">
        <v>259</v>
      </c>
      <c r="I11294" s="7" t="s">
        <v>12</v>
      </c>
      <c r="J11294" s="7" t="n">
        <v>0</v>
      </c>
      <c r="K11294" s="7" t="n">
        <v>0</v>
      </c>
      <c r="L11294" s="7" t="n">
        <v>0</v>
      </c>
      <c r="M11294" s="7" t="n">
        <v>0</v>
      </c>
      <c r="N11294" s="7" t="n">
        <v>0</v>
      </c>
      <c r="O11294" s="7" t="n">
        <v>0</v>
      </c>
      <c r="P11294" s="7" t="n">
        <v>1</v>
      </c>
      <c r="Q11294" s="7" t="n">
        <v>1</v>
      </c>
      <c r="R11294" s="7" t="n">
        <v>1</v>
      </c>
      <c r="S11294" s="7" t="n">
        <v>255</v>
      </c>
    </row>
    <row r="11295" spans="1:19">
      <c r="A11295" t="s">
        <v>4</v>
      </c>
      <c r="B11295" s="4" t="s">
        <v>5</v>
      </c>
      <c r="C11295" s="4" t="s">
        <v>10</v>
      </c>
      <c r="D11295" s="4" t="s">
        <v>13</v>
      </c>
      <c r="E11295" s="4" t="s">
        <v>13</v>
      </c>
      <c r="F11295" s="4" t="s">
        <v>6</v>
      </c>
    </row>
    <row r="11296" spans="1:19">
      <c r="A11296" t="n">
        <v>96403</v>
      </c>
      <c r="B11296" s="53" t="n">
        <v>20</v>
      </c>
      <c r="C11296" s="7" t="n">
        <v>61490</v>
      </c>
      <c r="D11296" s="7" t="n">
        <v>2</v>
      </c>
      <c r="E11296" s="7" t="n">
        <v>11</v>
      </c>
      <c r="F11296" s="7" t="s">
        <v>525</v>
      </c>
    </row>
    <row r="11297" spans="1:19">
      <c r="A11297" t="s">
        <v>4</v>
      </c>
      <c r="B11297" s="4" t="s">
        <v>5</v>
      </c>
      <c r="C11297" s="4" t="s">
        <v>10</v>
      </c>
    </row>
    <row r="11298" spans="1:19">
      <c r="A11298" t="n">
        <v>96422</v>
      </c>
      <c r="B11298" s="30" t="n">
        <v>16</v>
      </c>
      <c r="C11298" s="7" t="n">
        <v>300</v>
      </c>
    </row>
    <row r="11299" spans="1:19">
      <c r="A11299" t="s">
        <v>4</v>
      </c>
      <c r="B11299" s="4" t="s">
        <v>5</v>
      </c>
      <c r="C11299" s="4" t="s">
        <v>13</v>
      </c>
      <c r="D11299" s="4" t="s">
        <v>10</v>
      </c>
      <c r="E11299" s="4" t="s">
        <v>10</v>
      </c>
      <c r="F11299" s="4" t="s">
        <v>10</v>
      </c>
      <c r="G11299" s="4" t="s">
        <v>10</v>
      </c>
      <c r="H11299" s="4" t="s">
        <v>10</v>
      </c>
      <c r="I11299" s="4" t="s">
        <v>6</v>
      </c>
      <c r="J11299" s="4" t="s">
        <v>22</v>
      </c>
      <c r="K11299" s="4" t="s">
        <v>22</v>
      </c>
      <c r="L11299" s="4" t="s">
        <v>22</v>
      </c>
      <c r="M11299" s="4" t="s">
        <v>9</v>
      </c>
      <c r="N11299" s="4" t="s">
        <v>9</v>
      </c>
      <c r="O11299" s="4" t="s">
        <v>22</v>
      </c>
      <c r="P11299" s="4" t="s">
        <v>22</v>
      </c>
      <c r="Q11299" s="4" t="s">
        <v>22</v>
      </c>
      <c r="R11299" s="4" t="s">
        <v>22</v>
      </c>
      <c r="S11299" s="4" t="s">
        <v>13</v>
      </c>
    </row>
    <row r="11300" spans="1:19">
      <c r="A11300" t="n">
        <v>96425</v>
      </c>
      <c r="B11300" s="11" t="n">
        <v>39</v>
      </c>
      <c r="C11300" s="7" t="n">
        <v>12</v>
      </c>
      <c r="D11300" s="7" t="n">
        <v>65533</v>
      </c>
      <c r="E11300" s="7" t="n">
        <v>204</v>
      </c>
      <c r="F11300" s="7" t="n">
        <v>0</v>
      </c>
      <c r="G11300" s="7" t="n">
        <v>7032</v>
      </c>
      <c r="H11300" s="7" t="n">
        <v>259</v>
      </c>
      <c r="I11300" s="7" t="s">
        <v>12</v>
      </c>
      <c r="J11300" s="7" t="n">
        <v>0</v>
      </c>
      <c r="K11300" s="7" t="n">
        <v>0</v>
      </c>
      <c r="L11300" s="7" t="n">
        <v>0</v>
      </c>
      <c r="M11300" s="7" t="n">
        <v>0</v>
      </c>
      <c r="N11300" s="7" t="n">
        <v>0</v>
      </c>
      <c r="O11300" s="7" t="n">
        <v>0</v>
      </c>
      <c r="P11300" s="7" t="n">
        <v>1</v>
      </c>
      <c r="Q11300" s="7" t="n">
        <v>1</v>
      </c>
      <c r="R11300" s="7" t="n">
        <v>1</v>
      </c>
      <c r="S11300" s="7" t="n">
        <v>255</v>
      </c>
    </row>
    <row r="11301" spans="1:19">
      <c r="A11301" t="s">
        <v>4</v>
      </c>
      <c r="B11301" s="4" t="s">
        <v>5</v>
      </c>
      <c r="C11301" s="4" t="s">
        <v>10</v>
      </c>
      <c r="D11301" s="4" t="s">
        <v>13</v>
      </c>
      <c r="E11301" s="4" t="s">
        <v>13</v>
      </c>
      <c r="F11301" s="4" t="s">
        <v>6</v>
      </c>
    </row>
    <row r="11302" spans="1:19">
      <c r="A11302" t="n">
        <v>96475</v>
      </c>
      <c r="B11302" s="53" t="n">
        <v>20</v>
      </c>
      <c r="C11302" s="7" t="n">
        <v>7032</v>
      </c>
      <c r="D11302" s="7" t="n">
        <v>2</v>
      </c>
      <c r="E11302" s="7" t="n">
        <v>11</v>
      </c>
      <c r="F11302" s="7" t="s">
        <v>525</v>
      </c>
    </row>
    <row r="11303" spans="1:19">
      <c r="A11303" t="s">
        <v>4</v>
      </c>
      <c r="B11303" s="4" t="s">
        <v>5</v>
      </c>
      <c r="C11303" s="4" t="s">
        <v>13</v>
      </c>
      <c r="D11303" s="4" t="s">
        <v>10</v>
      </c>
      <c r="E11303" s="4" t="s">
        <v>10</v>
      </c>
      <c r="F11303" s="4" t="s">
        <v>10</v>
      </c>
      <c r="G11303" s="4" t="s">
        <v>10</v>
      </c>
      <c r="H11303" s="4" t="s">
        <v>10</v>
      </c>
      <c r="I11303" s="4" t="s">
        <v>6</v>
      </c>
      <c r="J11303" s="4" t="s">
        <v>22</v>
      </c>
      <c r="K11303" s="4" t="s">
        <v>22</v>
      </c>
      <c r="L11303" s="4" t="s">
        <v>22</v>
      </c>
      <c r="M11303" s="4" t="s">
        <v>9</v>
      </c>
      <c r="N11303" s="4" t="s">
        <v>9</v>
      </c>
      <c r="O11303" s="4" t="s">
        <v>22</v>
      </c>
      <c r="P11303" s="4" t="s">
        <v>22</v>
      </c>
      <c r="Q11303" s="4" t="s">
        <v>22</v>
      </c>
      <c r="R11303" s="4" t="s">
        <v>22</v>
      </c>
      <c r="S11303" s="4" t="s">
        <v>13</v>
      </c>
    </row>
    <row r="11304" spans="1:19">
      <c r="A11304" t="n">
        <v>96494</v>
      </c>
      <c r="B11304" s="11" t="n">
        <v>39</v>
      </c>
      <c r="C11304" s="7" t="n">
        <v>12</v>
      </c>
      <c r="D11304" s="7" t="n">
        <v>65533</v>
      </c>
      <c r="E11304" s="7" t="n">
        <v>204</v>
      </c>
      <c r="F11304" s="7" t="n">
        <v>0</v>
      </c>
      <c r="G11304" s="7" t="n">
        <v>68</v>
      </c>
      <c r="H11304" s="7" t="n">
        <v>259</v>
      </c>
      <c r="I11304" s="7" t="s">
        <v>12</v>
      </c>
      <c r="J11304" s="7" t="n">
        <v>0</v>
      </c>
      <c r="K11304" s="7" t="n">
        <v>0</v>
      </c>
      <c r="L11304" s="7" t="n">
        <v>0</v>
      </c>
      <c r="M11304" s="7" t="n">
        <v>0</v>
      </c>
      <c r="N11304" s="7" t="n">
        <v>0</v>
      </c>
      <c r="O11304" s="7" t="n">
        <v>0</v>
      </c>
      <c r="P11304" s="7" t="n">
        <v>1</v>
      </c>
      <c r="Q11304" s="7" t="n">
        <v>1</v>
      </c>
      <c r="R11304" s="7" t="n">
        <v>1</v>
      </c>
      <c r="S11304" s="7" t="n">
        <v>255</v>
      </c>
    </row>
    <row r="11305" spans="1:19">
      <c r="A11305" t="s">
        <v>4</v>
      </c>
      <c r="B11305" s="4" t="s">
        <v>5</v>
      </c>
      <c r="C11305" s="4" t="s">
        <v>10</v>
      </c>
      <c r="D11305" s="4" t="s">
        <v>13</v>
      </c>
      <c r="E11305" s="4" t="s">
        <v>13</v>
      </c>
      <c r="F11305" s="4" t="s">
        <v>6</v>
      </c>
    </row>
    <row r="11306" spans="1:19">
      <c r="A11306" t="n">
        <v>96544</v>
      </c>
      <c r="B11306" s="53" t="n">
        <v>20</v>
      </c>
      <c r="C11306" s="7" t="n">
        <v>68</v>
      </c>
      <c r="D11306" s="7" t="n">
        <v>2</v>
      </c>
      <c r="E11306" s="7" t="n">
        <v>11</v>
      </c>
      <c r="F11306" s="7" t="s">
        <v>525</v>
      </c>
    </row>
    <row r="11307" spans="1:19">
      <c r="A11307" t="s">
        <v>4</v>
      </c>
      <c r="B11307" s="4" t="s">
        <v>5</v>
      </c>
      <c r="C11307" s="4" t="s">
        <v>10</v>
      </c>
    </row>
    <row r="11308" spans="1:19">
      <c r="A11308" t="n">
        <v>96563</v>
      </c>
      <c r="B11308" s="30" t="n">
        <v>16</v>
      </c>
      <c r="C11308" s="7" t="n">
        <v>300</v>
      </c>
    </row>
    <row r="11309" spans="1:19">
      <c r="A11309" t="s">
        <v>4</v>
      </c>
      <c r="B11309" s="4" t="s">
        <v>5</v>
      </c>
      <c r="C11309" s="4" t="s">
        <v>13</v>
      </c>
      <c r="D11309" s="4" t="s">
        <v>10</v>
      </c>
      <c r="E11309" s="4" t="s">
        <v>22</v>
      </c>
      <c r="F11309" s="4" t="s">
        <v>10</v>
      </c>
      <c r="G11309" s="4" t="s">
        <v>9</v>
      </c>
      <c r="H11309" s="4" t="s">
        <v>9</v>
      </c>
      <c r="I11309" s="4" t="s">
        <v>10</v>
      </c>
      <c r="J11309" s="4" t="s">
        <v>10</v>
      </c>
      <c r="K11309" s="4" t="s">
        <v>9</v>
      </c>
      <c r="L11309" s="4" t="s">
        <v>9</v>
      </c>
      <c r="M11309" s="4" t="s">
        <v>9</v>
      </c>
      <c r="N11309" s="4" t="s">
        <v>9</v>
      </c>
      <c r="O11309" s="4" t="s">
        <v>6</v>
      </c>
    </row>
    <row r="11310" spans="1:19">
      <c r="A11310" t="n">
        <v>96566</v>
      </c>
      <c r="B11310" s="59" t="n">
        <v>50</v>
      </c>
      <c r="C11310" s="7" t="n">
        <v>0</v>
      </c>
      <c r="D11310" s="7" t="n">
        <v>5302</v>
      </c>
      <c r="E11310" s="7" t="n">
        <v>1</v>
      </c>
      <c r="F11310" s="7" t="n">
        <v>1000</v>
      </c>
      <c r="G11310" s="7" t="n">
        <v>0</v>
      </c>
      <c r="H11310" s="7" t="n">
        <v>-1061158912</v>
      </c>
      <c r="I11310" s="7" t="n">
        <v>1</v>
      </c>
      <c r="J11310" s="7" t="n">
        <v>68</v>
      </c>
      <c r="K11310" s="7" t="n">
        <v>0</v>
      </c>
      <c r="L11310" s="7" t="n">
        <v>0</v>
      </c>
      <c r="M11310" s="7" t="n">
        <v>0</v>
      </c>
      <c r="N11310" s="7" t="n">
        <v>1112014848</v>
      </c>
      <c r="O11310" s="7" t="s">
        <v>12</v>
      </c>
    </row>
    <row r="11311" spans="1:19">
      <c r="A11311" t="s">
        <v>4</v>
      </c>
      <c r="B11311" s="4" t="s">
        <v>5</v>
      </c>
      <c r="C11311" s="4" t="s">
        <v>10</v>
      </c>
    </row>
    <row r="11312" spans="1:19">
      <c r="A11312" t="n">
        <v>96605</v>
      </c>
      <c r="B11312" s="30" t="n">
        <v>16</v>
      </c>
      <c r="C11312" s="7" t="n">
        <v>500</v>
      </c>
    </row>
    <row r="11313" spans="1:19">
      <c r="A11313" t="s">
        <v>4</v>
      </c>
      <c r="B11313" s="4" t="s">
        <v>5</v>
      </c>
      <c r="C11313" s="4" t="s">
        <v>13</v>
      </c>
      <c r="D11313" s="4" t="s">
        <v>10</v>
      </c>
      <c r="E11313" s="4" t="s">
        <v>13</v>
      </c>
    </row>
    <row r="11314" spans="1:19">
      <c r="A11314" t="n">
        <v>96608</v>
      </c>
      <c r="B11314" s="11" t="n">
        <v>39</v>
      </c>
      <c r="C11314" s="7" t="n">
        <v>14</v>
      </c>
      <c r="D11314" s="7" t="n">
        <v>65533</v>
      </c>
      <c r="E11314" s="7" t="n">
        <v>103</v>
      </c>
    </row>
    <row r="11315" spans="1:19">
      <c r="A11315" t="s">
        <v>4</v>
      </c>
      <c r="B11315" s="4" t="s">
        <v>5</v>
      </c>
      <c r="C11315" s="4" t="s">
        <v>13</v>
      </c>
      <c r="D11315" s="4" t="s">
        <v>10</v>
      </c>
      <c r="E11315" s="4" t="s">
        <v>10</v>
      </c>
    </row>
    <row r="11316" spans="1:19">
      <c r="A11316" t="n">
        <v>96613</v>
      </c>
      <c r="B11316" s="59" t="n">
        <v>50</v>
      </c>
      <c r="C11316" s="7" t="n">
        <v>1</v>
      </c>
      <c r="D11316" s="7" t="n">
        <v>5046</v>
      </c>
      <c r="E11316" s="7" t="n">
        <v>1000</v>
      </c>
    </row>
    <row r="11317" spans="1:19">
      <c r="A11317" t="s">
        <v>4</v>
      </c>
      <c r="B11317" s="4" t="s">
        <v>5</v>
      </c>
      <c r="C11317" s="4" t="s">
        <v>13</v>
      </c>
      <c r="D11317" s="4" t="s">
        <v>10</v>
      </c>
    </row>
    <row r="11318" spans="1:19">
      <c r="A11318" t="n">
        <v>96619</v>
      </c>
      <c r="B11318" s="32" t="n">
        <v>45</v>
      </c>
      <c r="C11318" s="7" t="n">
        <v>7</v>
      </c>
      <c r="D11318" s="7" t="n">
        <v>255</v>
      </c>
    </row>
    <row r="11319" spans="1:19">
      <c r="A11319" t="s">
        <v>4</v>
      </c>
      <c r="B11319" s="4" t="s">
        <v>5</v>
      </c>
      <c r="C11319" s="4" t="s">
        <v>13</v>
      </c>
      <c r="D11319" s="4" t="s">
        <v>10</v>
      </c>
      <c r="E11319" s="4" t="s">
        <v>22</v>
      </c>
    </row>
    <row r="11320" spans="1:19">
      <c r="A11320" t="n">
        <v>96623</v>
      </c>
      <c r="B11320" s="34" t="n">
        <v>58</v>
      </c>
      <c r="C11320" s="7" t="n">
        <v>101</v>
      </c>
      <c r="D11320" s="7" t="n">
        <v>1000</v>
      </c>
      <c r="E11320" s="7" t="n">
        <v>1</v>
      </c>
    </row>
    <row r="11321" spans="1:19">
      <c r="A11321" t="s">
        <v>4</v>
      </c>
      <c r="B11321" s="4" t="s">
        <v>5</v>
      </c>
      <c r="C11321" s="4" t="s">
        <v>13</v>
      </c>
      <c r="D11321" s="4" t="s">
        <v>10</v>
      </c>
    </row>
    <row r="11322" spans="1:19">
      <c r="A11322" t="n">
        <v>96631</v>
      </c>
      <c r="B11322" s="34" t="n">
        <v>58</v>
      </c>
      <c r="C11322" s="7" t="n">
        <v>254</v>
      </c>
      <c r="D11322" s="7" t="n">
        <v>0</v>
      </c>
    </row>
    <row r="11323" spans="1:19">
      <c r="A11323" t="s">
        <v>4</v>
      </c>
      <c r="B11323" s="4" t="s">
        <v>5</v>
      </c>
      <c r="C11323" s="4" t="s">
        <v>13</v>
      </c>
    </row>
    <row r="11324" spans="1:19">
      <c r="A11324" t="n">
        <v>96635</v>
      </c>
      <c r="B11324" s="54" t="n">
        <v>116</v>
      </c>
      <c r="C11324" s="7" t="n">
        <v>0</v>
      </c>
    </row>
    <row r="11325" spans="1:19">
      <c r="A11325" t="s">
        <v>4</v>
      </c>
      <c r="B11325" s="4" t="s">
        <v>5</v>
      </c>
      <c r="C11325" s="4" t="s">
        <v>13</v>
      </c>
      <c r="D11325" s="4" t="s">
        <v>10</v>
      </c>
    </row>
    <row r="11326" spans="1:19">
      <c r="A11326" t="n">
        <v>96637</v>
      </c>
      <c r="B11326" s="54" t="n">
        <v>116</v>
      </c>
      <c r="C11326" s="7" t="n">
        <v>2</v>
      </c>
      <c r="D11326" s="7" t="n">
        <v>1</v>
      </c>
    </row>
    <row r="11327" spans="1:19">
      <c r="A11327" t="s">
        <v>4</v>
      </c>
      <c r="B11327" s="4" t="s">
        <v>5</v>
      </c>
      <c r="C11327" s="4" t="s">
        <v>13</v>
      </c>
      <c r="D11327" s="4" t="s">
        <v>9</v>
      </c>
    </row>
    <row r="11328" spans="1:19">
      <c r="A11328" t="n">
        <v>96641</v>
      </c>
      <c r="B11328" s="54" t="n">
        <v>116</v>
      </c>
      <c r="C11328" s="7" t="n">
        <v>5</v>
      </c>
      <c r="D11328" s="7" t="n">
        <v>1120403456</v>
      </c>
    </row>
    <row r="11329" spans="1:5">
      <c r="A11329" t="s">
        <v>4</v>
      </c>
      <c r="B11329" s="4" t="s">
        <v>5</v>
      </c>
      <c r="C11329" s="4" t="s">
        <v>13</v>
      </c>
      <c r="D11329" s="4" t="s">
        <v>10</v>
      </c>
    </row>
    <row r="11330" spans="1:5">
      <c r="A11330" t="n">
        <v>96647</v>
      </c>
      <c r="B11330" s="54" t="n">
        <v>116</v>
      </c>
      <c r="C11330" s="7" t="n">
        <v>6</v>
      </c>
      <c r="D11330" s="7" t="n">
        <v>1</v>
      </c>
    </row>
    <row r="11331" spans="1:5">
      <c r="A11331" t="s">
        <v>4</v>
      </c>
      <c r="B11331" s="4" t="s">
        <v>5</v>
      </c>
      <c r="C11331" s="4" t="s">
        <v>13</v>
      </c>
      <c r="D11331" s="4" t="s">
        <v>13</v>
      </c>
      <c r="E11331" s="4" t="s">
        <v>22</v>
      </c>
      <c r="F11331" s="4" t="s">
        <v>22</v>
      </c>
      <c r="G11331" s="4" t="s">
        <v>22</v>
      </c>
      <c r="H11331" s="4" t="s">
        <v>10</v>
      </c>
    </row>
    <row r="11332" spans="1:5">
      <c r="A11332" t="n">
        <v>96651</v>
      </c>
      <c r="B11332" s="32" t="n">
        <v>45</v>
      </c>
      <c r="C11332" s="7" t="n">
        <v>2</v>
      </c>
      <c r="D11332" s="7" t="n">
        <v>3</v>
      </c>
      <c r="E11332" s="7" t="n">
        <v>88.9499969482422</v>
      </c>
      <c r="F11332" s="7" t="n">
        <v>37.4000015258789</v>
      </c>
      <c r="G11332" s="7" t="n">
        <v>-234.949996948242</v>
      </c>
      <c r="H11332" s="7" t="n">
        <v>0</v>
      </c>
    </row>
    <row r="11333" spans="1:5">
      <c r="A11333" t="s">
        <v>4</v>
      </c>
      <c r="B11333" s="4" t="s">
        <v>5</v>
      </c>
      <c r="C11333" s="4" t="s">
        <v>13</v>
      </c>
      <c r="D11333" s="4" t="s">
        <v>13</v>
      </c>
      <c r="E11333" s="4" t="s">
        <v>22</v>
      </c>
      <c r="F11333" s="4" t="s">
        <v>22</v>
      </c>
      <c r="G11333" s="4" t="s">
        <v>22</v>
      </c>
      <c r="H11333" s="4" t="s">
        <v>10</v>
      </c>
      <c r="I11333" s="4" t="s">
        <v>13</v>
      </c>
    </row>
    <row r="11334" spans="1:5">
      <c r="A11334" t="n">
        <v>96668</v>
      </c>
      <c r="B11334" s="32" t="n">
        <v>45</v>
      </c>
      <c r="C11334" s="7" t="n">
        <v>4</v>
      </c>
      <c r="D11334" s="7" t="n">
        <v>3</v>
      </c>
      <c r="E11334" s="7" t="n">
        <v>359</v>
      </c>
      <c r="F11334" s="7" t="n">
        <v>319</v>
      </c>
      <c r="G11334" s="7" t="n">
        <v>0</v>
      </c>
      <c r="H11334" s="7" t="n">
        <v>0</v>
      </c>
      <c r="I11334" s="7" t="n">
        <v>0</v>
      </c>
    </row>
    <row r="11335" spans="1:5">
      <c r="A11335" t="s">
        <v>4</v>
      </c>
      <c r="B11335" s="4" t="s">
        <v>5</v>
      </c>
      <c r="C11335" s="4" t="s">
        <v>13</v>
      </c>
      <c r="D11335" s="4" t="s">
        <v>13</v>
      </c>
      <c r="E11335" s="4" t="s">
        <v>22</v>
      </c>
      <c r="F11335" s="4" t="s">
        <v>10</v>
      </c>
    </row>
    <row r="11336" spans="1:5">
      <c r="A11336" t="n">
        <v>96686</v>
      </c>
      <c r="B11336" s="32" t="n">
        <v>45</v>
      </c>
      <c r="C11336" s="7" t="n">
        <v>5</v>
      </c>
      <c r="D11336" s="7" t="n">
        <v>3</v>
      </c>
      <c r="E11336" s="7" t="n">
        <v>4.59999990463257</v>
      </c>
      <c r="F11336" s="7" t="n">
        <v>0</v>
      </c>
    </row>
    <row r="11337" spans="1:5">
      <c r="A11337" t="s">
        <v>4</v>
      </c>
      <c r="B11337" s="4" t="s">
        <v>5</v>
      </c>
      <c r="C11337" s="4" t="s">
        <v>13</v>
      </c>
      <c r="D11337" s="4" t="s">
        <v>13</v>
      </c>
      <c r="E11337" s="4" t="s">
        <v>22</v>
      </c>
      <c r="F11337" s="4" t="s">
        <v>10</v>
      </c>
    </row>
    <row r="11338" spans="1:5">
      <c r="A11338" t="n">
        <v>96695</v>
      </c>
      <c r="B11338" s="32" t="n">
        <v>45</v>
      </c>
      <c r="C11338" s="7" t="n">
        <v>11</v>
      </c>
      <c r="D11338" s="7" t="n">
        <v>3</v>
      </c>
      <c r="E11338" s="7" t="n">
        <v>32.5999984741211</v>
      </c>
      <c r="F11338" s="7" t="n">
        <v>0</v>
      </c>
    </row>
    <row r="11339" spans="1:5">
      <c r="A11339" t="s">
        <v>4</v>
      </c>
      <c r="B11339" s="4" t="s">
        <v>5</v>
      </c>
      <c r="C11339" s="4" t="s">
        <v>13</v>
      </c>
      <c r="D11339" s="4" t="s">
        <v>13</v>
      </c>
      <c r="E11339" s="4" t="s">
        <v>22</v>
      </c>
      <c r="F11339" s="4" t="s">
        <v>22</v>
      </c>
      <c r="G11339" s="4" t="s">
        <v>22</v>
      </c>
      <c r="H11339" s="4" t="s">
        <v>10</v>
      </c>
      <c r="I11339" s="4" t="s">
        <v>13</v>
      </c>
    </row>
    <row r="11340" spans="1:5">
      <c r="A11340" t="n">
        <v>96704</v>
      </c>
      <c r="B11340" s="32" t="n">
        <v>45</v>
      </c>
      <c r="C11340" s="7" t="n">
        <v>4</v>
      </c>
      <c r="D11340" s="7" t="n">
        <v>3</v>
      </c>
      <c r="E11340" s="7" t="n">
        <v>359</v>
      </c>
      <c r="F11340" s="7" t="n">
        <v>329</v>
      </c>
      <c r="G11340" s="7" t="n">
        <v>0</v>
      </c>
      <c r="H11340" s="7" t="n">
        <v>3000</v>
      </c>
      <c r="I11340" s="7" t="n">
        <v>0</v>
      </c>
    </row>
    <row r="11341" spans="1:5">
      <c r="A11341" t="s">
        <v>4</v>
      </c>
      <c r="B11341" s="4" t="s">
        <v>5</v>
      </c>
      <c r="C11341" s="4" t="s">
        <v>13</v>
      </c>
      <c r="D11341" s="4" t="s">
        <v>13</v>
      </c>
      <c r="E11341" s="4" t="s">
        <v>22</v>
      </c>
      <c r="F11341" s="4" t="s">
        <v>10</v>
      </c>
    </row>
    <row r="11342" spans="1:5">
      <c r="A11342" t="n">
        <v>96722</v>
      </c>
      <c r="B11342" s="32" t="n">
        <v>45</v>
      </c>
      <c r="C11342" s="7" t="n">
        <v>5</v>
      </c>
      <c r="D11342" s="7" t="n">
        <v>3</v>
      </c>
      <c r="E11342" s="7" t="n">
        <v>4.09999990463257</v>
      </c>
      <c r="F11342" s="7" t="n">
        <v>3000</v>
      </c>
    </row>
    <row r="11343" spans="1:5">
      <c r="A11343" t="s">
        <v>4</v>
      </c>
      <c r="B11343" s="4" t="s">
        <v>5</v>
      </c>
      <c r="C11343" s="4" t="s">
        <v>10</v>
      </c>
      <c r="D11343" s="4" t="s">
        <v>22</v>
      </c>
      <c r="E11343" s="4" t="s">
        <v>22</v>
      </c>
      <c r="F11343" s="4" t="s">
        <v>13</v>
      </c>
    </row>
    <row r="11344" spans="1:5">
      <c r="A11344" t="n">
        <v>96731</v>
      </c>
      <c r="B11344" s="70" t="n">
        <v>52</v>
      </c>
      <c r="C11344" s="7" t="n">
        <v>6</v>
      </c>
      <c r="D11344" s="7" t="n">
        <v>315</v>
      </c>
      <c r="E11344" s="7" t="n">
        <v>10</v>
      </c>
      <c r="F11344" s="7" t="n">
        <v>0</v>
      </c>
    </row>
    <row r="11345" spans="1:9">
      <c r="A11345" t="s">
        <v>4</v>
      </c>
      <c r="B11345" s="4" t="s">
        <v>5</v>
      </c>
      <c r="C11345" s="4" t="s">
        <v>10</v>
      </c>
      <c r="D11345" s="4" t="s">
        <v>22</v>
      </c>
      <c r="E11345" s="4" t="s">
        <v>22</v>
      </c>
      <c r="F11345" s="4" t="s">
        <v>13</v>
      </c>
    </row>
    <row r="11346" spans="1:9">
      <c r="A11346" t="n">
        <v>96743</v>
      </c>
      <c r="B11346" s="70" t="n">
        <v>52</v>
      </c>
      <c r="C11346" s="7" t="n">
        <v>5</v>
      </c>
      <c r="D11346" s="7" t="n">
        <v>340</v>
      </c>
      <c r="E11346" s="7" t="n">
        <v>10</v>
      </c>
      <c r="F11346" s="7" t="n">
        <v>0</v>
      </c>
    </row>
    <row r="11347" spans="1:9">
      <c r="A11347" t="s">
        <v>4</v>
      </c>
      <c r="B11347" s="4" t="s">
        <v>5</v>
      </c>
      <c r="C11347" s="4" t="s">
        <v>10</v>
      </c>
      <c r="D11347" s="4" t="s">
        <v>22</v>
      </c>
      <c r="E11347" s="4" t="s">
        <v>22</v>
      </c>
      <c r="F11347" s="4" t="s">
        <v>13</v>
      </c>
    </row>
    <row r="11348" spans="1:9">
      <c r="A11348" t="n">
        <v>96755</v>
      </c>
      <c r="B11348" s="70" t="n">
        <v>52</v>
      </c>
      <c r="C11348" s="7" t="n">
        <v>3</v>
      </c>
      <c r="D11348" s="7" t="n">
        <v>35</v>
      </c>
      <c r="E11348" s="7" t="n">
        <v>10</v>
      </c>
      <c r="F11348" s="7" t="n">
        <v>0</v>
      </c>
    </row>
    <row r="11349" spans="1:9">
      <c r="A11349" t="s">
        <v>4</v>
      </c>
      <c r="B11349" s="4" t="s">
        <v>5</v>
      </c>
      <c r="C11349" s="4" t="s">
        <v>10</v>
      </c>
    </row>
    <row r="11350" spans="1:9">
      <c r="A11350" t="n">
        <v>96767</v>
      </c>
      <c r="B11350" s="71" t="n">
        <v>54</v>
      </c>
      <c r="C11350" s="7" t="n">
        <v>6</v>
      </c>
    </row>
    <row r="11351" spans="1:9">
      <c r="A11351" t="s">
        <v>4</v>
      </c>
      <c r="B11351" s="4" t="s">
        <v>5</v>
      </c>
      <c r="C11351" s="4" t="s">
        <v>10</v>
      </c>
    </row>
    <row r="11352" spans="1:9">
      <c r="A11352" t="n">
        <v>96770</v>
      </c>
      <c r="B11352" s="71" t="n">
        <v>54</v>
      </c>
      <c r="C11352" s="7" t="n">
        <v>5</v>
      </c>
    </row>
    <row r="11353" spans="1:9">
      <c r="A11353" t="s">
        <v>4</v>
      </c>
      <c r="B11353" s="4" t="s">
        <v>5</v>
      </c>
      <c r="C11353" s="4" t="s">
        <v>10</v>
      </c>
    </row>
    <row r="11354" spans="1:9">
      <c r="A11354" t="n">
        <v>96773</v>
      </c>
      <c r="B11354" s="71" t="n">
        <v>54</v>
      </c>
      <c r="C11354" s="7" t="n">
        <v>3</v>
      </c>
    </row>
    <row r="11355" spans="1:9">
      <c r="A11355" t="s">
        <v>4</v>
      </c>
      <c r="B11355" s="4" t="s">
        <v>5</v>
      </c>
      <c r="C11355" s="4" t="s">
        <v>10</v>
      </c>
      <c r="D11355" s="4" t="s">
        <v>13</v>
      </c>
      <c r="E11355" s="4" t="s">
        <v>13</v>
      </c>
      <c r="F11355" s="4" t="s">
        <v>6</v>
      </c>
    </row>
    <row r="11356" spans="1:9">
      <c r="A11356" t="n">
        <v>96776</v>
      </c>
      <c r="B11356" s="53" t="n">
        <v>20</v>
      </c>
      <c r="C11356" s="7" t="n">
        <v>0</v>
      </c>
      <c r="D11356" s="7" t="n">
        <v>3</v>
      </c>
      <c r="E11356" s="7" t="n">
        <v>11</v>
      </c>
      <c r="F11356" s="7" t="s">
        <v>526</v>
      </c>
    </row>
    <row r="11357" spans="1:9">
      <c r="A11357" t="s">
        <v>4</v>
      </c>
      <c r="B11357" s="4" t="s">
        <v>5</v>
      </c>
      <c r="C11357" s="4" t="s">
        <v>13</v>
      </c>
      <c r="D11357" s="4" t="s">
        <v>10</v>
      </c>
    </row>
    <row r="11358" spans="1:9">
      <c r="A11358" t="n">
        <v>96800</v>
      </c>
      <c r="B11358" s="34" t="n">
        <v>58</v>
      </c>
      <c r="C11358" s="7" t="n">
        <v>255</v>
      </c>
      <c r="D11358" s="7" t="n">
        <v>0</v>
      </c>
    </row>
    <row r="11359" spans="1:9">
      <c r="A11359" t="s">
        <v>4</v>
      </c>
      <c r="B11359" s="4" t="s">
        <v>5</v>
      </c>
      <c r="C11359" s="4" t="s">
        <v>13</v>
      </c>
      <c r="D11359" s="4" t="s">
        <v>10</v>
      </c>
    </row>
    <row r="11360" spans="1:9">
      <c r="A11360" t="n">
        <v>96804</v>
      </c>
      <c r="B11360" s="32" t="n">
        <v>45</v>
      </c>
      <c r="C11360" s="7" t="n">
        <v>7</v>
      </c>
      <c r="D11360" s="7" t="n">
        <v>255</v>
      </c>
    </row>
    <row r="11361" spans="1:6">
      <c r="A11361" t="s">
        <v>4</v>
      </c>
      <c r="B11361" s="4" t="s">
        <v>5</v>
      </c>
      <c r="C11361" s="4" t="s">
        <v>10</v>
      </c>
      <c r="D11361" s="4" t="s">
        <v>13</v>
      </c>
      <c r="E11361" s="4" t="s">
        <v>6</v>
      </c>
      <c r="F11361" s="4" t="s">
        <v>22</v>
      </c>
      <c r="G11361" s="4" t="s">
        <v>22</v>
      </c>
      <c r="H11361" s="4" t="s">
        <v>22</v>
      </c>
    </row>
    <row r="11362" spans="1:6">
      <c r="A11362" t="n">
        <v>96808</v>
      </c>
      <c r="B11362" s="47" t="n">
        <v>48</v>
      </c>
      <c r="C11362" s="7" t="n">
        <v>7033</v>
      </c>
      <c r="D11362" s="7" t="n">
        <v>0</v>
      </c>
      <c r="E11362" s="7" t="s">
        <v>239</v>
      </c>
      <c r="F11362" s="7" t="n">
        <v>-1</v>
      </c>
      <c r="G11362" s="7" t="n">
        <v>1</v>
      </c>
      <c r="H11362" s="7" t="n">
        <v>0</v>
      </c>
    </row>
    <row r="11363" spans="1:6">
      <c r="A11363" t="s">
        <v>4</v>
      </c>
      <c r="B11363" s="4" t="s">
        <v>5</v>
      </c>
      <c r="C11363" s="4" t="s">
        <v>10</v>
      </c>
    </row>
    <row r="11364" spans="1:6">
      <c r="A11364" t="n">
        <v>96835</v>
      </c>
      <c r="B11364" s="30" t="n">
        <v>16</v>
      </c>
      <c r="C11364" s="7" t="n">
        <v>1500</v>
      </c>
    </row>
    <row r="11365" spans="1:6">
      <c r="A11365" t="s">
        <v>4</v>
      </c>
      <c r="B11365" s="4" t="s">
        <v>5</v>
      </c>
      <c r="C11365" s="4" t="s">
        <v>13</v>
      </c>
      <c r="D11365" s="4" t="s">
        <v>10</v>
      </c>
      <c r="E11365" s="4" t="s">
        <v>6</v>
      </c>
    </row>
    <row r="11366" spans="1:6">
      <c r="A11366" t="n">
        <v>96838</v>
      </c>
      <c r="B11366" s="36" t="n">
        <v>51</v>
      </c>
      <c r="C11366" s="7" t="n">
        <v>4</v>
      </c>
      <c r="D11366" s="7" t="n">
        <v>0</v>
      </c>
      <c r="E11366" s="7" t="s">
        <v>469</v>
      </c>
    </row>
    <row r="11367" spans="1:6">
      <c r="A11367" t="s">
        <v>4</v>
      </c>
      <c r="B11367" s="4" t="s">
        <v>5</v>
      </c>
      <c r="C11367" s="4" t="s">
        <v>10</v>
      </c>
    </row>
    <row r="11368" spans="1:6">
      <c r="A11368" t="n">
        <v>96852</v>
      </c>
      <c r="B11368" s="30" t="n">
        <v>16</v>
      </c>
      <c r="C11368" s="7" t="n">
        <v>0</v>
      </c>
    </row>
    <row r="11369" spans="1:6">
      <c r="A11369" t="s">
        <v>4</v>
      </c>
      <c r="B11369" s="4" t="s">
        <v>5</v>
      </c>
      <c r="C11369" s="4" t="s">
        <v>10</v>
      </c>
      <c r="D11369" s="4" t="s">
        <v>37</v>
      </c>
      <c r="E11369" s="4" t="s">
        <v>13</v>
      </c>
      <c r="F11369" s="4" t="s">
        <v>13</v>
      </c>
    </row>
    <row r="11370" spans="1:6">
      <c r="A11370" t="n">
        <v>96855</v>
      </c>
      <c r="B11370" s="37" t="n">
        <v>26</v>
      </c>
      <c r="C11370" s="7" t="n">
        <v>0</v>
      </c>
      <c r="D11370" s="7" t="s">
        <v>783</v>
      </c>
      <c r="E11370" s="7" t="n">
        <v>2</v>
      </c>
      <c r="F11370" s="7" t="n">
        <v>0</v>
      </c>
    </row>
    <row r="11371" spans="1:6">
      <c r="A11371" t="s">
        <v>4</v>
      </c>
      <c r="B11371" s="4" t="s">
        <v>5</v>
      </c>
    </row>
    <row r="11372" spans="1:6">
      <c r="A11372" t="n">
        <v>96883</v>
      </c>
      <c r="B11372" s="28" t="n">
        <v>28</v>
      </c>
    </row>
    <row r="11373" spans="1:6">
      <c r="A11373" t="s">
        <v>4</v>
      </c>
      <c r="B11373" s="4" t="s">
        <v>5</v>
      </c>
      <c r="C11373" s="4" t="s">
        <v>10</v>
      </c>
      <c r="D11373" s="4" t="s">
        <v>10</v>
      </c>
      <c r="E11373" s="4" t="s">
        <v>10</v>
      </c>
    </row>
    <row r="11374" spans="1:6">
      <c r="A11374" t="n">
        <v>96884</v>
      </c>
      <c r="B11374" s="58" t="n">
        <v>61</v>
      </c>
      <c r="C11374" s="7" t="n">
        <v>0</v>
      </c>
      <c r="D11374" s="7" t="n">
        <v>7033</v>
      </c>
      <c r="E11374" s="7" t="n">
        <v>1000</v>
      </c>
    </row>
    <row r="11375" spans="1:6">
      <c r="A11375" t="s">
        <v>4</v>
      </c>
      <c r="B11375" s="4" t="s">
        <v>5</v>
      </c>
      <c r="C11375" s="4" t="s">
        <v>10</v>
      </c>
      <c r="D11375" s="4" t="s">
        <v>10</v>
      </c>
      <c r="E11375" s="4" t="s">
        <v>22</v>
      </c>
      <c r="F11375" s="4" t="s">
        <v>13</v>
      </c>
    </row>
    <row r="11376" spans="1:6">
      <c r="A11376" t="n">
        <v>96891</v>
      </c>
      <c r="B11376" s="62" t="n">
        <v>53</v>
      </c>
      <c r="C11376" s="7" t="n">
        <v>0</v>
      </c>
      <c r="D11376" s="7" t="n">
        <v>7033</v>
      </c>
      <c r="E11376" s="7" t="n">
        <v>10</v>
      </c>
      <c r="F11376" s="7" t="n">
        <v>0</v>
      </c>
    </row>
    <row r="11377" spans="1:8">
      <c r="A11377" t="s">
        <v>4</v>
      </c>
      <c r="B11377" s="4" t="s">
        <v>5</v>
      </c>
      <c r="C11377" s="4" t="s">
        <v>10</v>
      </c>
    </row>
    <row r="11378" spans="1:8">
      <c r="A11378" t="n">
        <v>96901</v>
      </c>
      <c r="B11378" s="71" t="n">
        <v>54</v>
      </c>
      <c r="C11378" s="7" t="n">
        <v>0</v>
      </c>
    </row>
    <row r="11379" spans="1:8">
      <c r="A11379" t="s">
        <v>4</v>
      </c>
      <c r="B11379" s="4" t="s">
        <v>5</v>
      </c>
      <c r="C11379" s="4" t="s">
        <v>13</v>
      </c>
      <c r="D11379" s="4" t="s">
        <v>10</v>
      </c>
      <c r="E11379" s="4" t="s">
        <v>6</v>
      </c>
    </row>
    <row r="11380" spans="1:8">
      <c r="A11380" t="n">
        <v>96904</v>
      </c>
      <c r="B11380" s="36" t="n">
        <v>51</v>
      </c>
      <c r="C11380" s="7" t="n">
        <v>4</v>
      </c>
      <c r="D11380" s="7" t="n">
        <v>0</v>
      </c>
      <c r="E11380" s="7" t="s">
        <v>73</v>
      </c>
    </row>
    <row r="11381" spans="1:8">
      <c r="A11381" t="s">
        <v>4</v>
      </c>
      <c r="B11381" s="4" t="s">
        <v>5</v>
      </c>
      <c r="C11381" s="4" t="s">
        <v>10</v>
      </c>
    </row>
    <row r="11382" spans="1:8">
      <c r="A11382" t="n">
        <v>96917</v>
      </c>
      <c r="B11382" s="30" t="n">
        <v>16</v>
      </c>
      <c r="C11382" s="7" t="n">
        <v>0</v>
      </c>
    </row>
    <row r="11383" spans="1:8">
      <c r="A11383" t="s">
        <v>4</v>
      </c>
      <c r="B11383" s="4" t="s">
        <v>5</v>
      </c>
      <c r="C11383" s="4" t="s">
        <v>10</v>
      </c>
      <c r="D11383" s="4" t="s">
        <v>37</v>
      </c>
      <c r="E11383" s="4" t="s">
        <v>13</v>
      </c>
      <c r="F11383" s="4" t="s">
        <v>13</v>
      </c>
    </row>
    <row r="11384" spans="1:8">
      <c r="A11384" t="n">
        <v>96920</v>
      </c>
      <c r="B11384" s="37" t="n">
        <v>26</v>
      </c>
      <c r="C11384" s="7" t="n">
        <v>0</v>
      </c>
      <c r="D11384" s="7" t="s">
        <v>784</v>
      </c>
      <c r="E11384" s="7" t="n">
        <v>2</v>
      </c>
      <c r="F11384" s="7" t="n">
        <v>0</v>
      </c>
    </row>
    <row r="11385" spans="1:8">
      <c r="A11385" t="s">
        <v>4</v>
      </c>
      <c r="B11385" s="4" t="s">
        <v>5</v>
      </c>
    </row>
    <row r="11386" spans="1:8">
      <c r="A11386" t="n">
        <v>96973</v>
      </c>
      <c r="B11386" s="28" t="n">
        <v>28</v>
      </c>
    </row>
    <row r="11387" spans="1:8">
      <c r="A11387" t="s">
        <v>4</v>
      </c>
      <c r="B11387" s="4" t="s">
        <v>5</v>
      </c>
      <c r="C11387" s="4" t="s">
        <v>13</v>
      </c>
      <c r="D11387" s="4" t="s">
        <v>13</v>
      </c>
      <c r="E11387" s="4" t="s">
        <v>22</v>
      </c>
      <c r="F11387" s="4" t="s">
        <v>22</v>
      </c>
      <c r="G11387" s="4" t="s">
        <v>22</v>
      </c>
      <c r="H11387" s="4" t="s">
        <v>10</v>
      </c>
    </row>
    <row r="11388" spans="1:8">
      <c r="A11388" t="n">
        <v>96974</v>
      </c>
      <c r="B11388" s="32" t="n">
        <v>45</v>
      </c>
      <c r="C11388" s="7" t="n">
        <v>2</v>
      </c>
      <c r="D11388" s="7" t="n">
        <v>3</v>
      </c>
      <c r="E11388" s="7" t="n">
        <v>88.9499969482422</v>
      </c>
      <c r="F11388" s="7" t="n">
        <v>38.3499984741211</v>
      </c>
      <c r="G11388" s="7" t="n">
        <v>-236</v>
      </c>
      <c r="H11388" s="7" t="n">
        <v>3000</v>
      </c>
    </row>
    <row r="11389" spans="1:8">
      <c r="A11389" t="s">
        <v>4</v>
      </c>
      <c r="B11389" s="4" t="s">
        <v>5</v>
      </c>
      <c r="C11389" s="4" t="s">
        <v>13</v>
      </c>
      <c r="D11389" s="4" t="s">
        <v>13</v>
      </c>
      <c r="E11389" s="4" t="s">
        <v>22</v>
      </c>
      <c r="F11389" s="4" t="s">
        <v>22</v>
      </c>
      <c r="G11389" s="4" t="s">
        <v>22</v>
      </c>
      <c r="H11389" s="4" t="s">
        <v>10</v>
      </c>
      <c r="I11389" s="4" t="s">
        <v>13</v>
      </c>
    </row>
    <row r="11390" spans="1:8">
      <c r="A11390" t="n">
        <v>96991</v>
      </c>
      <c r="B11390" s="32" t="n">
        <v>45</v>
      </c>
      <c r="C11390" s="7" t="n">
        <v>4</v>
      </c>
      <c r="D11390" s="7" t="n">
        <v>3</v>
      </c>
      <c r="E11390" s="7" t="n">
        <v>342.5</v>
      </c>
      <c r="F11390" s="7" t="n">
        <v>345</v>
      </c>
      <c r="G11390" s="7" t="n">
        <v>0</v>
      </c>
      <c r="H11390" s="7" t="n">
        <v>3000</v>
      </c>
      <c r="I11390" s="7" t="n">
        <v>0</v>
      </c>
    </row>
    <row r="11391" spans="1:8">
      <c r="A11391" t="s">
        <v>4</v>
      </c>
      <c r="B11391" s="4" t="s">
        <v>5</v>
      </c>
      <c r="C11391" s="4" t="s">
        <v>13</v>
      </c>
      <c r="D11391" s="4" t="s">
        <v>13</v>
      </c>
      <c r="E11391" s="4" t="s">
        <v>22</v>
      </c>
      <c r="F11391" s="4" t="s">
        <v>10</v>
      </c>
    </row>
    <row r="11392" spans="1:8">
      <c r="A11392" t="n">
        <v>97009</v>
      </c>
      <c r="B11392" s="32" t="n">
        <v>45</v>
      </c>
      <c r="C11392" s="7" t="n">
        <v>5</v>
      </c>
      <c r="D11392" s="7" t="n">
        <v>3</v>
      </c>
      <c r="E11392" s="7" t="n">
        <v>4.69999980926514</v>
      </c>
      <c r="F11392" s="7" t="n">
        <v>3000</v>
      </c>
    </row>
    <row r="11393" spans="1:9">
      <c r="A11393" t="s">
        <v>4</v>
      </c>
      <c r="B11393" s="4" t="s">
        <v>5</v>
      </c>
      <c r="C11393" s="4" t="s">
        <v>10</v>
      </c>
      <c r="D11393" s="4" t="s">
        <v>10</v>
      </c>
      <c r="E11393" s="4" t="s">
        <v>10</v>
      </c>
    </row>
    <row r="11394" spans="1:9">
      <c r="A11394" t="n">
        <v>97018</v>
      </c>
      <c r="B11394" s="58" t="n">
        <v>61</v>
      </c>
      <c r="C11394" s="7" t="n">
        <v>6</v>
      </c>
      <c r="D11394" s="7" t="n">
        <v>7033</v>
      </c>
      <c r="E11394" s="7" t="n">
        <v>1000</v>
      </c>
    </row>
    <row r="11395" spans="1:9">
      <c r="A11395" t="s">
        <v>4</v>
      </c>
      <c r="B11395" s="4" t="s">
        <v>5</v>
      </c>
      <c r="C11395" s="4" t="s">
        <v>10</v>
      </c>
      <c r="D11395" s="4" t="s">
        <v>10</v>
      </c>
      <c r="E11395" s="4" t="s">
        <v>22</v>
      </c>
      <c r="F11395" s="4" t="s">
        <v>13</v>
      </c>
    </row>
    <row r="11396" spans="1:9">
      <c r="A11396" t="n">
        <v>97025</v>
      </c>
      <c r="B11396" s="62" t="n">
        <v>53</v>
      </c>
      <c r="C11396" s="7" t="n">
        <v>6</v>
      </c>
      <c r="D11396" s="7" t="n">
        <v>7033</v>
      </c>
      <c r="E11396" s="7" t="n">
        <v>10</v>
      </c>
      <c r="F11396" s="7" t="n">
        <v>0</v>
      </c>
    </row>
    <row r="11397" spans="1:9">
      <c r="A11397" t="s">
        <v>4</v>
      </c>
      <c r="B11397" s="4" t="s">
        <v>5</v>
      </c>
      <c r="C11397" s="4" t="s">
        <v>10</v>
      </c>
      <c r="D11397" s="4" t="s">
        <v>10</v>
      </c>
      <c r="E11397" s="4" t="s">
        <v>10</v>
      </c>
    </row>
    <row r="11398" spans="1:9">
      <c r="A11398" t="n">
        <v>97035</v>
      </c>
      <c r="B11398" s="58" t="n">
        <v>61</v>
      </c>
      <c r="C11398" s="7" t="n">
        <v>5</v>
      </c>
      <c r="D11398" s="7" t="n">
        <v>7033</v>
      </c>
      <c r="E11398" s="7" t="n">
        <v>1000</v>
      </c>
    </row>
    <row r="11399" spans="1:9">
      <c r="A11399" t="s">
        <v>4</v>
      </c>
      <c r="B11399" s="4" t="s">
        <v>5</v>
      </c>
      <c r="C11399" s="4" t="s">
        <v>10</v>
      </c>
      <c r="D11399" s="4" t="s">
        <v>10</v>
      </c>
      <c r="E11399" s="4" t="s">
        <v>22</v>
      </c>
      <c r="F11399" s="4" t="s">
        <v>13</v>
      </c>
    </row>
    <row r="11400" spans="1:9">
      <c r="A11400" t="n">
        <v>97042</v>
      </c>
      <c r="B11400" s="62" t="n">
        <v>53</v>
      </c>
      <c r="C11400" s="7" t="n">
        <v>5</v>
      </c>
      <c r="D11400" s="7" t="n">
        <v>7033</v>
      </c>
      <c r="E11400" s="7" t="n">
        <v>10</v>
      </c>
      <c r="F11400" s="7" t="n">
        <v>0</v>
      </c>
    </row>
    <row r="11401" spans="1:9">
      <c r="A11401" t="s">
        <v>4</v>
      </c>
      <c r="B11401" s="4" t="s">
        <v>5</v>
      </c>
      <c r="C11401" s="4" t="s">
        <v>10</v>
      </c>
    </row>
    <row r="11402" spans="1:9">
      <c r="A11402" t="n">
        <v>97052</v>
      </c>
      <c r="B11402" s="30" t="n">
        <v>16</v>
      </c>
      <c r="C11402" s="7" t="n">
        <v>100</v>
      </c>
    </row>
    <row r="11403" spans="1:9">
      <c r="A11403" t="s">
        <v>4</v>
      </c>
      <c r="B11403" s="4" t="s">
        <v>5</v>
      </c>
      <c r="C11403" s="4" t="s">
        <v>10</v>
      </c>
      <c r="D11403" s="4" t="s">
        <v>10</v>
      </c>
      <c r="E11403" s="4" t="s">
        <v>10</v>
      </c>
    </row>
    <row r="11404" spans="1:9">
      <c r="A11404" t="n">
        <v>97055</v>
      </c>
      <c r="B11404" s="58" t="n">
        <v>61</v>
      </c>
      <c r="C11404" s="7" t="n">
        <v>3</v>
      </c>
      <c r="D11404" s="7" t="n">
        <v>7033</v>
      </c>
      <c r="E11404" s="7" t="n">
        <v>1000</v>
      </c>
    </row>
    <row r="11405" spans="1:9">
      <c r="A11405" t="s">
        <v>4</v>
      </c>
      <c r="B11405" s="4" t="s">
        <v>5</v>
      </c>
      <c r="C11405" s="4" t="s">
        <v>10</v>
      </c>
      <c r="D11405" s="4" t="s">
        <v>10</v>
      </c>
      <c r="E11405" s="4" t="s">
        <v>22</v>
      </c>
      <c r="F11405" s="4" t="s">
        <v>13</v>
      </c>
    </row>
    <row r="11406" spans="1:9">
      <c r="A11406" t="n">
        <v>97062</v>
      </c>
      <c r="B11406" s="62" t="n">
        <v>53</v>
      </c>
      <c r="C11406" s="7" t="n">
        <v>3</v>
      </c>
      <c r="D11406" s="7" t="n">
        <v>7033</v>
      </c>
      <c r="E11406" s="7" t="n">
        <v>10</v>
      </c>
      <c r="F11406" s="7" t="n">
        <v>0</v>
      </c>
    </row>
    <row r="11407" spans="1:9">
      <c r="A11407" t="s">
        <v>4</v>
      </c>
      <c r="B11407" s="4" t="s">
        <v>5</v>
      </c>
      <c r="C11407" s="4" t="s">
        <v>10</v>
      </c>
      <c r="D11407" s="4" t="s">
        <v>10</v>
      </c>
      <c r="E11407" s="4" t="s">
        <v>10</v>
      </c>
    </row>
    <row r="11408" spans="1:9">
      <c r="A11408" t="n">
        <v>97072</v>
      </c>
      <c r="B11408" s="58" t="n">
        <v>61</v>
      </c>
      <c r="C11408" s="7" t="n">
        <v>61488</v>
      </c>
      <c r="D11408" s="7" t="n">
        <v>7033</v>
      </c>
      <c r="E11408" s="7" t="n">
        <v>1000</v>
      </c>
    </row>
    <row r="11409" spans="1:6">
      <c r="A11409" t="s">
        <v>4</v>
      </c>
      <c r="B11409" s="4" t="s">
        <v>5</v>
      </c>
      <c r="C11409" s="4" t="s">
        <v>10</v>
      </c>
      <c r="D11409" s="4" t="s">
        <v>10</v>
      </c>
      <c r="E11409" s="4" t="s">
        <v>22</v>
      </c>
      <c r="F11409" s="4" t="s">
        <v>13</v>
      </c>
    </row>
    <row r="11410" spans="1:6">
      <c r="A11410" t="n">
        <v>97079</v>
      </c>
      <c r="B11410" s="62" t="n">
        <v>53</v>
      </c>
      <c r="C11410" s="7" t="n">
        <v>61488</v>
      </c>
      <c r="D11410" s="7" t="n">
        <v>7033</v>
      </c>
      <c r="E11410" s="7" t="n">
        <v>10</v>
      </c>
      <c r="F11410" s="7" t="n">
        <v>0</v>
      </c>
    </row>
    <row r="11411" spans="1:6">
      <c r="A11411" t="s">
        <v>4</v>
      </c>
      <c r="B11411" s="4" t="s">
        <v>5</v>
      </c>
      <c r="C11411" s="4" t="s">
        <v>10</v>
      </c>
    </row>
    <row r="11412" spans="1:6">
      <c r="A11412" t="n">
        <v>97089</v>
      </c>
      <c r="B11412" s="30" t="n">
        <v>16</v>
      </c>
      <c r="C11412" s="7" t="n">
        <v>100</v>
      </c>
    </row>
    <row r="11413" spans="1:6">
      <c r="A11413" t="s">
        <v>4</v>
      </c>
      <c r="B11413" s="4" t="s">
        <v>5</v>
      </c>
      <c r="C11413" s="4" t="s">
        <v>10</v>
      </c>
      <c r="D11413" s="4" t="s">
        <v>10</v>
      </c>
      <c r="E11413" s="4" t="s">
        <v>10</v>
      </c>
    </row>
    <row r="11414" spans="1:6">
      <c r="A11414" t="n">
        <v>97092</v>
      </c>
      <c r="B11414" s="58" t="n">
        <v>61</v>
      </c>
      <c r="C11414" s="7" t="n">
        <v>61489</v>
      </c>
      <c r="D11414" s="7" t="n">
        <v>7033</v>
      </c>
      <c r="E11414" s="7" t="n">
        <v>1000</v>
      </c>
    </row>
    <row r="11415" spans="1:6">
      <c r="A11415" t="s">
        <v>4</v>
      </c>
      <c r="B11415" s="4" t="s">
        <v>5</v>
      </c>
      <c r="C11415" s="4" t="s">
        <v>10</v>
      </c>
      <c r="D11415" s="4" t="s">
        <v>10</v>
      </c>
      <c r="E11415" s="4" t="s">
        <v>22</v>
      </c>
      <c r="F11415" s="4" t="s">
        <v>13</v>
      </c>
    </row>
    <row r="11416" spans="1:6">
      <c r="A11416" t="n">
        <v>97099</v>
      </c>
      <c r="B11416" s="62" t="n">
        <v>53</v>
      </c>
      <c r="C11416" s="7" t="n">
        <v>61489</v>
      </c>
      <c r="D11416" s="7" t="n">
        <v>7033</v>
      </c>
      <c r="E11416" s="7" t="n">
        <v>10</v>
      </c>
      <c r="F11416" s="7" t="n">
        <v>0</v>
      </c>
    </row>
    <row r="11417" spans="1:6">
      <c r="A11417" t="s">
        <v>4</v>
      </c>
      <c r="B11417" s="4" t="s">
        <v>5</v>
      </c>
      <c r="C11417" s="4" t="s">
        <v>10</v>
      </c>
      <c r="D11417" s="4" t="s">
        <v>10</v>
      </c>
      <c r="E11417" s="4" t="s">
        <v>10</v>
      </c>
    </row>
    <row r="11418" spans="1:6">
      <c r="A11418" t="n">
        <v>97109</v>
      </c>
      <c r="B11418" s="58" t="n">
        <v>61</v>
      </c>
      <c r="C11418" s="7" t="n">
        <v>61490</v>
      </c>
      <c r="D11418" s="7" t="n">
        <v>7033</v>
      </c>
      <c r="E11418" s="7" t="n">
        <v>1000</v>
      </c>
    </row>
    <row r="11419" spans="1:6">
      <c r="A11419" t="s">
        <v>4</v>
      </c>
      <c r="B11419" s="4" t="s">
        <v>5</v>
      </c>
      <c r="C11419" s="4" t="s">
        <v>10</v>
      </c>
      <c r="D11419" s="4" t="s">
        <v>10</v>
      </c>
      <c r="E11419" s="4" t="s">
        <v>22</v>
      </c>
      <c r="F11419" s="4" t="s">
        <v>13</v>
      </c>
    </row>
    <row r="11420" spans="1:6">
      <c r="A11420" t="n">
        <v>97116</v>
      </c>
      <c r="B11420" s="62" t="n">
        <v>53</v>
      </c>
      <c r="C11420" s="7" t="n">
        <v>61490</v>
      </c>
      <c r="D11420" s="7" t="n">
        <v>7033</v>
      </c>
      <c r="E11420" s="7" t="n">
        <v>10</v>
      </c>
      <c r="F11420" s="7" t="n">
        <v>0</v>
      </c>
    </row>
    <row r="11421" spans="1:6">
      <c r="A11421" t="s">
        <v>4</v>
      </c>
      <c r="B11421" s="4" t="s">
        <v>5</v>
      </c>
      <c r="C11421" s="4" t="s">
        <v>10</v>
      </c>
    </row>
    <row r="11422" spans="1:6">
      <c r="A11422" t="n">
        <v>97126</v>
      </c>
      <c r="B11422" s="30" t="n">
        <v>16</v>
      </c>
      <c r="C11422" s="7" t="n">
        <v>100</v>
      </c>
    </row>
    <row r="11423" spans="1:6">
      <c r="A11423" t="s">
        <v>4</v>
      </c>
      <c r="B11423" s="4" t="s">
        <v>5</v>
      </c>
      <c r="C11423" s="4" t="s">
        <v>10</v>
      </c>
      <c r="D11423" s="4" t="s">
        <v>10</v>
      </c>
      <c r="E11423" s="4" t="s">
        <v>10</v>
      </c>
    </row>
    <row r="11424" spans="1:6">
      <c r="A11424" t="n">
        <v>97129</v>
      </c>
      <c r="B11424" s="58" t="n">
        <v>61</v>
      </c>
      <c r="C11424" s="7" t="n">
        <v>7032</v>
      </c>
      <c r="D11424" s="7" t="n">
        <v>7033</v>
      </c>
      <c r="E11424" s="7" t="n">
        <v>1000</v>
      </c>
    </row>
    <row r="11425" spans="1:6">
      <c r="A11425" t="s">
        <v>4</v>
      </c>
      <c r="B11425" s="4" t="s">
        <v>5</v>
      </c>
      <c r="C11425" s="4" t="s">
        <v>10</v>
      </c>
      <c r="D11425" s="4" t="s">
        <v>10</v>
      </c>
      <c r="E11425" s="4" t="s">
        <v>22</v>
      </c>
      <c r="F11425" s="4" t="s">
        <v>13</v>
      </c>
    </row>
    <row r="11426" spans="1:6">
      <c r="A11426" t="n">
        <v>97136</v>
      </c>
      <c r="B11426" s="62" t="n">
        <v>53</v>
      </c>
      <c r="C11426" s="7" t="n">
        <v>7032</v>
      </c>
      <c r="D11426" s="7" t="n">
        <v>7033</v>
      </c>
      <c r="E11426" s="7" t="n">
        <v>10</v>
      </c>
      <c r="F11426" s="7" t="n">
        <v>0</v>
      </c>
    </row>
    <row r="11427" spans="1:6">
      <c r="A11427" t="s">
        <v>4</v>
      </c>
      <c r="B11427" s="4" t="s">
        <v>5</v>
      </c>
      <c r="C11427" s="4" t="s">
        <v>10</v>
      </c>
      <c r="D11427" s="4" t="s">
        <v>10</v>
      </c>
      <c r="E11427" s="4" t="s">
        <v>10</v>
      </c>
    </row>
    <row r="11428" spans="1:6">
      <c r="A11428" t="n">
        <v>97146</v>
      </c>
      <c r="B11428" s="58" t="n">
        <v>61</v>
      </c>
      <c r="C11428" s="7" t="n">
        <v>11</v>
      </c>
      <c r="D11428" s="7" t="n">
        <v>7033</v>
      </c>
      <c r="E11428" s="7" t="n">
        <v>1000</v>
      </c>
    </row>
    <row r="11429" spans="1:6">
      <c r="A11429" t="s">
        <v>4</v>
      </c>
      <c r="B11429" s="4" t="s">
        <v>5</v>
      </c>
      <c r="C11429" s="4" t="s">
        <v>10</v>
      </c>
      <c r="D11429" s="4" t="s">
        <v>10</v>
      </c>
      <c r="E11429" s="4" t="s">
        <v>22</v>
      </c>
      <c r="F11429" s="4" t="s">
        <v>13</v>
      </c>
    </row>
    <row r="11430" spans="1:6">
      <c r="A11430" t="n">
        <v>97153</v>
      </c>
      <c r="B11430" s="62" t="n">
        <v>53</v>
      </c>
      <c r="C11430" s="7" t="n">
        <v>11</v>
      </c>
      <c r="D11430" s="7" t="n">
        <v>7033</v>
      </c>
      <c r="E11430" s="7" t="n">
        <v>10</v>
      </c>
      <c r="F11430" s="7" t="n">
        <v>0</v>
      </c>
    </row>
    <row r="11431" spans="1:6">
      <c r="A11431" t="s">
        <v>4</v>
      </c>
      <c r="B11431" s="4" t="s">
        <v>5</v>
      </c>
      <c r="C11431" s="4" t="s">
        <v>10</v>
      </c>
    </row>
    <row r="11432" spans="1:6">
      <c r="A11432" t="n">
        <v>97163</v>
      </c>
      <c r="B11432" s="71" t="n">
        <v>54</v>
      </c>
      <c r="C11432" s="7" t="n">
        <v>6</v>
      </c>
    </row>
    <row r="11433" spans="1:6">
      <c r="A11433" t="s">
        <v>4</v>
      </c>
      <c r="B11433" s="4" t="s">
        <v>5</v>
      </c>
      <c r="C11433" s="4" t="s">
        <v>10</v>
      </c>
    </row>
    <row r="11434" spans="1:6">
      <c r="A11434" t="n">
        <v>97166</v>
      </c>
      <c r="B11434" s="71" t="n">
        <v>54</v>
      </c>
      <c r="C11434" s="7" t="n">
        <v>5</v>
      </c>
    </row>
    <row r="11435" spans="1:6">
      <c r="A11435" t="s">
        <v>4</v>
      </c>
      <c r="B11435" s="4" t="s">
        <v>5</v>
      </c>
      <c r="C11435" s="4" t="s">
        <v>10</v>
      </c>
    </row>
    <row r="11436" spans="1:6">
      <c r="A11436" t="n">
        <v>97169</v>
      </c>
      <c r="B11436" s="71" t="n">
        <v>54</v>
      </c>
      <c r="C11436" s="7" t="n">
        <v>3</v>
      </c>
    </row>
    <row r="11437" spans="1:6">
      <c r="A11437" t="s">
        <v>4</v>
      </c>
      <c r="B11437" s="4" t="s">
        <v>5</v>
      </c>
      <c r="C11437" s="4" t="s">
        <v>10</v>
      </c>
    </row>
    <row r="11438" spans="1:6">
      <c r="A11438" t="n">
        <v>97172</v>
      </c>
      <c r="B11438" s="71" t="n">
        <v>54</v>
      </c>
      <c r="C11438" s="7" t="n">
        <v>61488</v>
      </c>
    </row>
    <row r="11439" spans="1:6">
      <c r="A11439" t="s">
        <v>4</v>
      </c>
      <c r="B11439" s="4" t="s">
        <v>5</v>
      </c>
      <c r="C11439" s="4" t="s">
        <v>10</v>
      </c>
    </row>
    <row r="11440" spans="1:6">
      <c r="A11440" t="n">
        <v>97175</v>
      </c>
      <c r="B11440" s="71" t="n">
        <v>54</v>
      </c>
      <c r="C11440" s="7" t="n">
        <v>61489</v>
      </c>
    </row>
    <row r="11441" spans="1:6">
      <c r="A11441" t="s">
        <v>4</v>
      </c>
      <c r="B11441" s="4" t="s">
        <v>5</v>
      </c>
      <c r="C11441" s="4" t="s">
        <v>10</v>
      </c>
    </row>
    <row r="11442" spans="1:6">
      <c r="A11442" t="n">
        <v>97178</v>
      </c>
      <c r="B11442" s="71" t="n">
        <v>54</v>
      </c>
      <c r="C11442" s="7" t="n">
        <v>61490</v>
      </c>
    </row>
    <row r="11443" spans="1:6">
      <c r="A11443" t="s">
        <v>4</v>
      </c>
      <c r="B11443" s="4" t="s">
        <v>5</v>
      </c>
      <c r="C11443" s="4" t="s">
        <v>10</v>
      </c>
    </row>
    <row r="11444" spans="1:6">
      <c r="A11444" t="n">
        <v>97181</v>
      </c>
      <c r="B11444" s="71" t="n">
        <v>54</v>
      </c>
      <c r="C11444" s="7" t="n">
        <v>7032</v>
      </c>
    </row>
    <row r="11445" spans="1:6">
      <c r="A11445" t="s">
        <v>4</v>
      </c>
      <c r="B11445" s="4" t="s">
        <v>5</v>
      </c>
      <c r="C11445" s="4" t="s">
        <v>10</v>
      </c>
    </row>
    <row r="11446" spans="1:6">
      <c r="A11446" t="n">
        <v>97184</v>
      </c>
      <c r="B11446" s="71" t="n">
        <v>54</v>
      </c>
      <c r="C11446" s="7" t="n">
        <v>11</v>
      </c>
    </row>
    <row r="11447" spans="1:6">
      <c r="A11447" t="s">
        <v>4</v>
      </c>
      <c r="B11447" s="4" t="s">
        <v>5</v>
      </c>
      <c r="C11447" s="4" t="s">
        <v>13</v>
      </c>
      <c r="D11447" s="4" t="s">
        <v>10</v>
      </c>
    </row>
    <row r="11448" spans="1:6">
      <c r="A11448" t="n">
        <v>97187</v>
      </c>
      <c r="B11448" s="32" t="n">
        <v>45</v>
      </c>
      <c r="C11448" s="7" t="n">
        <v>7</v>
      </c>
      <c r="D11448" s="7" t="n">
        <v>255</v>
      </c>
    </row>
    <row r="11449" spans="1:6">
      <c r="A11449" t="s">
        <v>4</v>
      </c>
      <c r="B11449" s="4" t="s">
        <v>5</v>
      </c>
      <c r="C11449" s="4" t="s">
        <v>13</v>
      </c>
      <c r="D11449" s="4" t="s">
        <v>10</v>
      </c>
      <c r="E11449" s="4" t="s">
        <v>22</v>
      </c>
      <c r="F11449" s="4" t="s">
        <v>10</v>
      </c>
      <c r="G11449" s="4" t="s">
        <v>9</v>
      </c>
      <c r="H11449" s="4" t="s">
        <v>9</v>
      </c>
      <c r="I11449" s="4" t="s">
        <v>10</v>
      </c>
      <c r="J11449" s="4" t="s">
        <v>10</v>
      </c>
      <c r="K11449" s="4" t="s">
        <v>9</v>
      </c>
      <c r="L11449" s="4" t="s">
        <v>9</v>
      </c>
      <c r="M11449" s="4" t="s">
        <v>9</v>
      </c>
      <c r="N11449" s="4" t="s">
        <v>9</v>
      </c>
      <c r="O11449" s="4" t="s">
        <v>6</v>
      </c>
    </row>
    <row r="11450" spans="1:6">
      <c r="A11450" t="n">
        <v>97191</v>
      </c>
      <c r="B11450" s="59" t="n">
        <v>50</v>
      </c>
      <c r="C11450" s="7" t="n">
        <v>0</v>
      </c>
      <c r="D11450" s="7" t="n">
        <v>2206</v>
      </c>
      <c r="E11450" s="7" t="n">
        <v>1</v>
      </c>
      <c r="F11450" s="7" t="n">
        <v>0</v>
      </c>
      <c r="G11450" s="7" t="n">
        <v>0</v>
      </c>
      <c r="H11450" s="7" t="n">
        <v>0</v>
      </c>
      <c r="I11450" s="7" t="n">
        <v>0</v>
      </c>
      <c r="J11450" s="7" t="n">
        <v>65533</v>
      </c>
      <c r="K11450" s="7" t="n">
        <v>0</v>
      </c>
      <c r="L11450" s="7" t="n">
        <v>0</v>
      </c>
      <c r="M11450" s="7" t="n">
        <v>0</v>
      </c>
      <c r="N11450" s="7" t="n">
        <v>0</v>
      </c>
      <c r="O11450" s="7" t="s">
        <v>12</v>
      </c>
    </row>
    <row r="11451" spans="1:6">
      <c r="A11451" t="s">
        <v>4</v>
      </c>
      <c r="B11451" s="4" t="s">
        <v>5</v>
      </c>
      <c r="C11451" s="4" t="s">
        <v>13</v>
      </c>
      <c r="D11451" s="4" t="s">
        <v>10</v>
      </c>
      <c r="E11451" s="4" t="s">
        <v>6</v>
      </c>
    </row>
    <row r="11452" spans="1:6">
      <c r="A11452" t="n">
        <v>97230</v>
      </c>
      <c r="B11452" s="36" t="n">
        <v>51</v>
      </c>
      <c r="C11452" s="7" t="n">
        <v>4</v>
      </c>
      <c r="D11452" s="7" t="n">
        <v>7033</v>
      </c>
      <c r="E11452" s="7" t="s">
        <v>61</v>
      </c>
    </row>
    <row r="11453" spans="1:6">
      <c r="A11453" t="s">
        <v>4</v>
      </c>
      <c r="B11453" s="4" t="s">
        <v>5</v>
      </c>
      <c r="C11453" s="4" t="s">
        <v>10</v>
      </c>
    </row>
    <row r="11454" spans="1:6">
      <c r="A11454" t="n">
        <v>97243</v>
      </c>
      <c r="B11454" s="30" t="n">
        <v>16</v>
      </c>
      <c r="C11454" s="7" t="n">
        <v>0</v>
      </c>
    </row>
    <row r="11455" spans="1:6">
      <c r="A11455" t="s">
        <v>4</v>
      </c>
      <c r="B11455" s="4" t="s">
        <v>5</v>
      </c>
      <c r="C11455" s="4" t="s">
        <v>10</v>
      </c>
      <c r="D11455" s="4" t="s">
        <v>37</v>
      </c>
      <c r="E11455" s="4" t="s">
        <v>13</v>
      </c>
      <c r="F11455" s="4" t="s">
        <v>13</v>
      </c>
      <c r="G11455" s="4" t="s">
        <v>37</v>
      </c>
      <c r="H11455" s="4" t="s">
        <v>13</v>
      </c>
      <c r="I11455" s="4" t="s">
        <v>13</v>
      </c>
      <c r="J11455" s="4" t="s">
        <v>37</v>
      </c>
      <c r="K11455" s="4" t="s">
        <v>13</v>
      </c>
      <c r="L11455" s="4" t="s">
        <v>13</v>
      </c>
    </row>
    <row r="11456" spans="1:6">
      <c r="A11456" t="n">
        <v>97246</v>
      </c>
      <c r="B11456" s="37" t="n">
        <v>26</v>
      </c>
      <c r="C11456" s="7" t="n">
        <v>7033</v>
      </c>
      <c r="D11456" s="7" t="s">
        <v>785</v>
      </c>
      <c r="E11456" s="7" t="n">
        <v>2</v>
      </c>
      <c r="F11456" s="7" t="n">
        <v>3</v>
      </c>
      <c r="G11456" s="7" t="s">
        <v>786</v>
      </c>
      <c r="H11456" s="7" t="n">
        <v>2</v>
      </c>
      <c r="I11456" s="7" t="n">
        <v>3</v>
      </c>
      <c r="J11456" s="7" t="s">
        <v>787</v>
      </c>
      <c r="K11456" s="7" t="n">
        <v>2</v>
      </c>
      <c r="L11456" s="7" t="n">
        <v>0</v>
      </c>
    </row>
    <row r="11457" spans="1:15">
      <c r="A11457" t="s">
        <v>4</v>
      </c>
      <c r="B11457" s="4" t="s">
        <v>5</v>
      </c>
    </row>
    <row r="11458" spans="1:15">
      <c r="A11458" t="n">
        <v>97409</v>
      </c>
      <c r="B11458" s="28" t="n">
        <v>28</v>
      </c>
    </row>
    <row r="11459" spans="1:15">
      <c r="A11459" t="s">
        <v>4</v>
      </c>
      <c r="B11459" s="4" t="s">
        <v>5</v>
      </c>
      <c r="C11459" s="4" t="s">
        <v>10</v>
      </c>
      <c r="D11459" s="4" t="s">
        <v>13</v>
      </c>
      <c r="E11459" s="4" t="s">
        <v>22</v>
      </c>
      <c r="F11459" s="4" t="s">
        <v>10</v>
      </c>
    </row>
    <row r="11460" spans="1:15">
      <c r="A11460" t="n">
        <v>97410</v>
      </c>
      <c r="B11460" s="60" t="n">
        <v>59</v>
      </c>
      <c r="C11460" s="7" t="n">
        <v>0</v>
      </c>
      <c r="D11460" s="7" t="n">
        <v>13</v>
      </c>
      <c r="E11460" s="7" t="n">
        <v>0.150000005960464</v>
      </c>
      <c r="F11460" s="7" t="n">
        <v>0</v>
      </c>
    </row>
    <row r="11461" spans="1:15">
      <c r="A11461" t="s">
        <v>4</v>
      </c>
      <c r="B11461" s="4" t="s">
        <v>5</v>
      </c>
      <c r="C11461" s="4" t="s">
        <v>10</v>
      </c>
    </row>
    <row r="11462" spans="1:15">
      <c r="A11462" t="n">
        <v>97420</v>
      </c>
      <c r="B11462" s="30" t="n">
        <v>16</v>
      </c>
      <c r="C11462" s="7" t="n">
        <v>1000</v>
      </c>
    </row>
    <row r="11463" spans="1:15">
      <c r="A11463" t="s">
        <v>4</v>
      </c>
      <c r="B11463" s="4" t="s">
        <v>5</v>
      </c>
      <c r="C11463" s="4" t="s">
        <v>13</v>
      </c>
      <c r="D11463" s="4" t="s">
        <v>10</v>
      </c>
      <c r="E11463" s="4" t="s">
        <v>6</v>
      </c>
    </row>
    <row r="11464" spans="1:15">
      <c r="A11464" t="n">
        <v>97423</v>
      </c>
      <c r="B11464" s="36" t="n">
        <v>51</v>
      </c>
      <c r="C11464" s="7" t="n">
        <v>4</v>
      </c>
      <c r="D11464" s="7" t="n">
        <v>0</v>
      </c>
      <c r="E11464" s="7" t="s">
        <v>446</v>
      </c>
    </row>
    <row r="11465" spans="1:15">
      <c r="A11465" t="s">
        <v>4</v>
      </c>
      <c r="B11465" s="4" t="s">
        <v>5</v>
      </c>
      <c r="C11465" s="4" t="s">
        <v>10</v>
      </c>
    </row>
    <row r="11466" spans="1:15">
      <c r="A11466" t="n">
        <v>97438</v>
      </c>
      <c r="B11466" s="30" t="n">
        <v>16</v>
      </c>
      <c r="C11466" s="7" t="n">
        <v>0</v>
      </c>
    </row>
    <row r="11467" spans="1:15">
      <c r="A11467" t="s">
        <v>4</v>
      </c>
      <c r="B11467" s="4" t="s">
        <v>5</v>
      </c>
      <c r="C11467" s="4" t="s">
        <v>10</v>
      </c>
      <c r="D11467" s="4" t="s">
        <v>37</v>
      </c>
      <c r="E11467" s="4" t="s">
        <v>13</v>
      </c>
      <c r="F11467" s="4" t="s">
        <v>13</v>
      </c>
    </row>
    <row r="11468" spans="1:15">
      <c r="A11468" t="n">
        <v>97441</v>
      </c>
      <c r="B11468" s="37" t="n">
        <v>26</v>
      </c>
      <c r="C11468" s="7" t="n">
        <v>0</v>
      </c>
      <c r="D11468" s="7" t="s">
        <v>788</v>
      </c>
      <c r="E11468" s="7" t="n">
        <v>2</v>
      </c>
      <c r="F11468" s="7" t="n">
        <v>0</v>
      </c>
    </row>
    <row r="11469" spans="1:15">
      <c r="A11469" t="s">
        <v>4</v>
      </c>
      <c r="B11469" s="4" t="s">
        <v>5</v>
      </c>
    </row>
    <row r="11470" spans="1:15">
      <c r="A11470" t="n">
        <v>97455</v>
      </c>
      <c r="B11470" s="28" t="n">
        <v>28</v>
      </c>
    </row>
    <row r="11471" spans="1:15">
      <c r="A11471" t="s">
        <v>4</v>
      </c>
      <c r="B11471" s="4" t="s">
        <v>5</v>
      </c>
      <c r="C11471" s="4" t="s">
        <v>13</v>
      </c>
      <c r="D11471" s="4" t="s">
        <v>10</v>
      </c>
      <c r="E11471" s="4" t="s">
        <v>6</v>
      </c>
    </row>
    <row r="11472" spans="1:15">
      <c r="A11472" t="n">
        <v>97456</v>
      </c>
      <c r="B11472" s="36" t="n">
        <v>51</v>
      </c>
      <c r="C11472" s="7" t="n">
        <v>4</v>
      </c>
      <c r="D11472" s="7" t="n">
        <v>7033</v>
      </c>
      <c r="E11472" s="7" t="s">
        <v>61</v>
      </c>
    </row>
    <row r="11473" spans="1:6">
      <c r="A11473" t="s">
        <v>4</v>
      </c>
      <c r="B11473" s="4" t="s">
        <v>5</v>
      </c>
      <c r="C11473" s="4" t="s">
        <v>10</v>
      </c>
    </row>
    <row r="11474" spans="1:6">
      <c r="A11474" t="n">
        <v>97469</v>
      </c>
      <c r="B11474" s="30" t="n">
        <v>16</v>
      </c>
      <c r="C11474" s="7" t="n">
        <v>0</v>
      </c>
    </row>
    <row r="11475" spans="1:6">
      <c r="A11475" t="s">
        <v>4</v>
      </c>
      <c r="B11475" s="4" t="s">
        <v>5</v>
      </c>
      <c r="C11475" s="4" t="s">
        <v>10</v>
      </c>
      <c r="D11475" s="4" t="s">
        <v>37</v>
      </c>
      <c r="E11475" s="4" t="s">
        <v>13</v>
      </c>
      <c r="F11475" s="4" t="s">
        <v>13</v>
      </c>
    </row>
    <row r="11476" spans="1:6">
      <c r="A11476" t="n">
        <v>97472</v>
      </c>
      <c r="B11476" s="37" t="n">
        <v>26</v>
      </c>
      <c r="C11476" s="7" t="n">
        <v>7033</v>
      </c>
      <c r="D11476" s="7" t="s">
        <v>789</v>
      </c>
      <c r="E11476" s="7" t="n">
        <v>2</v>
      </c>
      <c r="F11476" s="7" t="n">
        <v>0</v>
      </c>
    </row>
    <row r="11477" spans="1:6">
      <c r="A11477" t="s">
        <v>4</v>
      </c>
      <c r="B11477" s="4" t="s">
        <v>5</v>
      </c>
    </row>
    <row r="11478" spans="1:6">
      <c r="A11478" t="n">
        <v>97575</v>
      </c>
      <c r="B11478" s="28" t="n">
        <v>28</v>
      </c>
    </row>
    <row r="11479" spans="1:6">
      <c r="A11479" t="s">
        <v>4</v>
      </c>
      <c r="B11479" s="4" t="s">
        <v>5</v>
      </c>
      <c r="C11479" s="4" t="s">
        <v>10</v>
      </c>
      <c r="D11479" s="4" t="s">
        <v>13</v>
      </c>
      <c r="E11479" s="4" t="s">
        <v>6</v>
      </c>
      <c r="F11479" s="4" t="s">
        <v>22</v>
      </c>
      <c r="G11479" s="4" t="s">
        <v>22</v>
      </c>
      <c r="H11479" s="4" t="s">
        <v>22</v>
      </c>
    </row>
    <row r="11480" spans="1:6">
      <c r="A11480" t="n">
        <v>97576</v>
      </c>
      <c r="B11480" s="47" t="n">
        <v>48</v>
      </c>
      <c r="C11480" s="7" t="n">
        <v>7033</v>
      </c>
      <c r="D11480" s="7" t="n">
        <v>0</v>
      </c>
      <c r="E11480" s="7" t="s">
        <v>240</v>
      </c>
      <c r="F11480" s="7" t="n">
        <v>-1</v>
      </c>
      <c r="G11480" s="7" t="n">
        <v>1</v>
      </c>
      <c r="H11480" s="7" t="n">
        <v>0</v>
      </c>
    </row>
    <row r="11481" spans="1:6">
      <c r="A11481" t="s">
        <v>4</v>
      </c>
      <c r="B11481" s="4" t="s">
        <v>5</v>
      </c>
      <c r="C11481" s="4" t="s">
        <v>10</v>
      </c>
    </row>
    <row r="11482" spans="1:6">
      <c r="A11482" t="n">
        <v>97603</v>
      </c>
      <c r="B11482" s="30" t="n">
        <v>16</v>
      </c>
      <c r="C11482" s="7" t="n">
        <v>2000</v>
      </c>
    </row>
    <row r="11483" spans="1:6">
      <c r="A11483" t="s">
        <v>4</v>
      </c>
      <c r="B11483" s="4" t="s">
        <v>5</v>
      </c>
      <c r="C11483" s="4" t="s">
        <v>13</v>
      </c>
      <c r="D11483" s="4" t="s">
        <v>10</v>
      </c>
      <c r="E11483" s="4" t="s">
        <v>6</v>
      </c>
    </row>
    <row r="11484" spans="1:6">
      <c r="A11484" t="n">
        <v>97606</v>
      </c>
      <c r="B11484" s="36" t="n">
        <v>51</v>
      </c>
      <c r="C11484" s="7" t="n">
        <v>4</v>
      </c>
      <c r="D11484" s="7" t="n">
        <v>5</v>
      </c>
      <c r="E11484" s="7" t="s">
        <v>67</v>
      </c>
    </row>
    <row r="11485" spans="1:6">
      <c r="A11485" t="s">
        <v>4</v>
      </c>
      <c r="B11485" s="4" t="s">
        <v>5</v>
      </c>
      <c r="C11485" s="4" t="s">
        <v>10</v>
      </c>
    </row>
    <row r="11486" spans="1:6">
      <c r="A11486" t="n">
        <v>97619</v>
      </c>
      <c r="B11486" s="30" t="n">
        <v>16</v>
      </c>
      <c r="C11486" s="7" t="n">
        <v>0</v>
      </c>
    </row>
    <row r="11487" spans="1:6">
      <c r="A11487" t="s">
        <v>4</v>
      </c>
      <c r="B11487" s="4" t="s">
        <v>5</v>
      </c>
      <c r="C11487" s="4" t="s">
        <v>10</v>
      </c>
      <c r="D11487" s="4" t="s">
        <v>37</v>
      </c>
      <c r="E11487" s="4" t="s">
        <v>13</v>
      </c>
      <c r="F11487" s="4" t="s">
        <v>13</v>
      </c>
    </row>
    <row r="11488" spans="1:6">
      <c r="A11488" t="n">
        <v>97622</v>
      </c>
      <c r="B11488" s="37" t="n">
        <v>26</v>
      </c>
      <c r="C11488" s="7" t="n">
        <v>5</v>
      </c>
      <c r="D11488" s="7" t="s">
        <v>790</v>
      </c>
      <c r="E11488" s="7" t="n">
        <v>2</v>
      </c>
      <c r="F11488" s="7" t="n">
        <v>0</v>
      </c>
    </row>
    <row r="11489" spans="1:8">
      <c r="A11489" t="s">
        <v>4</v>
      </c>
      <c r="B11489" s="4" t="s">
        <v>5</v>
      </c>
    </row>
    <row r="11490" spans="1:8">
      <c r="A11490" t="n">
        <v>97665</v>
      </c>
      <c r="B11490" s="28" t="n">
        <v>28</v>
      </c>
    </row>
    <row r="11491" spans="1:8">
      <c r="A11491" t="s">
        <v>4</v>
      </c>
      <c r="B11491" s="4" t="s">
        <v>5</v>
      </c>
      <c r="C11491" s="4" t="s">
        <v>13</v>
      </c>
      <c r="D11491" s="4" t="s">
        <v>10</v>
      </c>
      <c r="E11491" s="4" t="s">
        <v>6</v>
      </c>
    </row>
    <row r="11492" spans="1:8">
      <c r="A11492" t="n">
        <v>97666</v>
      </c>
      <c r="B11492" s="36" t="n">
        <v>51</v>
      </c>
      <c r="C11492" s="7" t="n">
        <v>4</v>
      </c>
      <c r="D11492" s="7" t="n">
        <v>7032</v>
      </c>
      <c r="E11492" s="7" t="s">
        <v>113</v>
      </c>
    </row>
    <row r="11493" spans="1:8">
      <c r="A11493" t="s">
        <v>4</v>
      </c>
      <c r="B11493" s="4" t="s">
        <v>5</v>
      </c>
      <c r="C11493" s="4" t="s">
        <v>10</v>
      </c>
    </row>
    <row r="11494" spans="1:8">
      <c r="A11494" t="n">
        <v>97680</v>
      </c>
      <c r="B11494" s="30" t="n">
        <v>16</v>
      </c>
      <c r="C11494" s="7" t="n">
        <v>0</v>
      </c>
    </row>
    <row r="11495" spans="1:8">
      <c r="A11495" t="s">
        <v>4</v>
      </c>
      <c r="B11495" s="4" t="s">
        <v>5</v>
      </c>
      <c r="C11495" s="4" t="s">
        <v>10</v>
      </c>
      <c r="D11495" s="4" t="s">
        <v>37</v>
      </c>
      <c r="E11495" s="4" t="s">
        <v>13</v>
      </c>
      <c r="F11495" s="4" t="s">
        <v>13</v>
      </c>
    </row>
    <row r="11496" spans="1:8">
      <c r="A11496" t="n">
        <v>97683</v>
      </c>
      <c r="B11496" s="37" t="n">
        <v>26</v>
      </c>
      <c r="C11496" s="7" t="n">
        <v>7032</v>
      </c>
      <c r="D11496" s="7" t="s">
        <v>791</v>
      </c>
      <c r="E11496" s="7" t="n">
        <v>2</v>
      </c>
      <c r="F11496" s="7" t="n">
        <v>0</v>
      </c>
    </row>
    <row r="11497" spans="1:8">
      <c r="A11497" t="s">
        <v>4</v>
      </c>
      <c r="B11497" s="4" t="s">
        <v>5</v>
      </c>
    </row>
    <row r="11498" spans="1:8">
      <c r="A11498" t="n">
        <v>97730</v>
      </c>
      <c r="B11498" s="28" t="n">
        <v>28</v>
      </c>
    </row>
    <row r="11499" spans="1:8">
      <c r="A11499" t="s">
        <v>4</v>
      </c>
      <c r="B11499" s="4" t="s">
        <v>5</v>
      </c>
      <c r="C11499" s="4" t="s">
        <v>10</v>
      </c>
      <c r="D11499" s="4" t="s">
        <v>13</v>
      </c>
    </row>
    <row r="11500" spans="1:8">
      <c r="A11500" t="n">
        <v>97731</v>
      </c>
      <c r="B11500" s="39" t="n">
        <v>89</v>
      </c>
      <c r="C11500" s="7" t="n">
        <v>65533</v>
      </c>
      <c r="D11500" s="7" t="n">
        <v>1</v>
      </c>
    </row>
    <row r="11501" spans="1:8">
      <c r="A11501" t="s">
        <v>4</v>
      </c>
      <c r="B11501" s="4" t="s">
        <v>5</v>
      </c>
      <c r="C11501" s="4" t="s">
        <v>13</v>
      </c>
      <c r="D11501" s="4" t="s">
        <v>10</v>
      </c>
      <c r="E11501" s="4" t="s">
        <v>22</v>
      </c>
    </row>
    <row r="11502" spans="1:8">
      <c r="A11502" t="n">
        <v>97735</v>
      </c>
      <c r="B11502" s="34" t="n">
        <v>58</v>
      </c>
      <c r="C11502" s="7" t="n">
        <v>101</v>
      </c>
      <c r="D11502" s="7" t="n">
        <v>1000</v>
      </c>
      <c r="E11502" s="7" t="n">
        <v>1</v>
      </c>
    </row>
    <row r="11503" spans="1:8">
      <c r="A11503" t="s">
        <v>4</v>
      </c>
      <c r="B11503" s="4" t="s">
        <v>5</v>
      </c>
      <c r="C11503" s="4" t="s">
        <v>13</v>
      </c>
      <c r="D11503" s="4" t="s">
        <v>10</v>
      </c>
    </row>
    <row r="11504" spans="1:8">
      <c r="A11504" t="n">
        <v>97743</v>
      </c>
      <c r="B11504" s="34" t="n">
        <v>58</v>
      </c>
      <c r="C11504" s="7" t="n">
        <v>254</v>
      </c>
      <c r="D11504" s="7" t="n">
        <v>0</v>
      </c>
    </row>
    <row r="11505" spans="1:6">
      <c r="A11505" t="s">
        <v>4</v>
      </c>
      <c r="B11505" s="4" t="s">
        <v>5</v>
      </c>
      <c r="C11505" s="4" t="s">
        <v>13</v>
      </c>
      <c r="D11505" s="4" t="s">
        <v>13</v>
      </c>
      <c r="E11505" s="4" t="s">
        <v>22</v>
      </c>
      <c r="F11505" s="4" t="s">
        <v>22</v>
      </c>
      <c r="G11505" s="4" t="s">
        <v>22</v>
      </c>
      <c r="H11505" s="4" t="s">
        <v>10</v>
      </c>
    </row>
    <row r="11506" spans="1:6">
      <c r="A11506" t="n">
        <v>97747</v>
      </c>
      <c r="B11506" s="32" t="n">
        <v>45</v>
      </c>
      <c r="C11506" s="7" t="n">
        <v>2</v>
      </c>
      <c r="D11506" s="7" t="n">
        <v>3</v>
      </c>
      <c r="E11506" s="7" t="n">
        <v>87.5</v>
      </c>
      <c r="F11506" s="7" t="n">
        <v>37.5499992370605</v>
      </c>
      <c r="G11506" s="7" t="n">
        <v>-234.399993896484</v>
      </c>
      <c r="H11506" s="7" t="n">
        <v>0</v>
      </c>
    </row>
    <row r="11507" spans="1:6">
      <c r="A11507" t="s">
        <v>4</v>
      </c>
      <c r="B11507" s="4" t="s">
        <v>5</v>
      </c>
      <c r="C11507" s="4" t="s">
        <v>13</v>
      </c>
      <c r="D11507" s="4" t="s">
        <v>13</v>
      </c>
      <c r="E11507" s="4" t="s">
        <v>22</v>
      </c>
      <c r="F11507" s="4" t="s">
        <v>22</v>
      </c>
      <c r="G11507" s="4" t="s">
        <v>22</v>
      </c>
      <c r="H11507" s="4" t="s">
        <v>10</v>
      </c>
      <c r="I11507" s="4" t="s">
        <v>13</v>
      </c>
    </row>
    <row r="11508" spans="1:6">
      <c r="A11508" t="n">
        <v>97764</v>
      </c>
      <c r="B11508" s="32" t="n">
        <v>45</v>
      </c>
      <c r="C11508" s="7" t="n">
        <v>4</v>
      </c>
      <c r="D11508" s="7" t="n">
        <v>3</v>
      </c>
      <c r="E11508" s="7" t="n">
        <v>5</v>
      </c>
      <c r="F11508" s="7" t="n">
        <v>195</v>
      </c>
      <c r="G11508" s="7" t="n">
        <v>0</v>
      </c>
      <c r="H11508" s="7" t="n">
        <v>0</v>
      </c>
      <c r="I11508" s="7" t="n">
        <v>0</v>
      </c>
    </row>
    <row r="11509" spans="1:6">
      <c r="A11509" t="s">
        <v>4</v>
      </c>
      <c r="B11509" s="4" t="s">
        <v>5</v>
      </c>
      <c r="C11509" s="4" t="s">
        <v>13</v>
      </c>
      <c r="D11509" s="4" t="s">
        <v>13</v>
      </c>
      <c r="E11509" s="4" t="s">
        <v>22</v>
      </c>
      <c r="F11509" s="4" t="s">
        <v>10</v>
      </c>
    </row>
    <row r="11510" spans="1:6">
      <c r="A11510" t="n">
        <v>97782</v>
      </c>
      <c r="B11510" s="32" t="n">
        <v>45</v>
      </c>
      <c r="C11510" s="7" t="n">
        <v>5</v>
      </c>
      <c r="D11510" s="7" t="n">
        <v>3</v>
      </c>
      <c r="E11510" s="7" t="n">
        <v>2</v>
      </c>
      <c r="F11510" s="7" t="n">
        <v>0</v>
      </c>
    </row>
    <row r="11511" spans="1:6">
      <c r="A11511" t="s">
        <v>4</v>
      </c>
      <c r="B11511" s="4" t="s">
        <v>5</v>
      </c>
      <c r="C11511" s="4" t="s">
        <v>13</v>
      </c>
      <c r="D11511" s="4" t="s">
        <v>13</v>
      </c>
      <c r="E11511" s="4" t="s">
        <v>22</v>
      </c>
      <c r="F11511" s="4" t="s">
        <v>10</v>
      </c>
    </row>
    <row r="11512" spans="1:6">
      <c r="A11512" t="n">
        <v>97791</v>
      </c>
      <c r="B11512" s="32" t="n">
        <v>45</v>
      </c>
      <c r="C11512" s="7" t="n">
        <v>11</v>
      </c>
      <c r="D11512" s="7" t="n">
        <v>3</v>
      </c>
      <c r="E11512" s="7" t="n">
        <v>28.6000003814697</v>
      </c>
      <c r="F11512" s="7" t="n">
        <v>0</v>
      </c>
    </row>
    <row r="11513" spans="1:6">
      <c r="A11513" t="s">
        <v>4</v>
      </c>
      <c r="B11513" s="4" t="s">
        <v>5</v>
      </c>
      <c r="C11513" s="4" t="s">
        <v>13</v>
      </c>
      <c r="D11513" s="4" t="s">
        <v>10</v>
      </c>
      <c r="E11513" s="4" t="s">
        <v>6</v>
      </c>
      <c r="F11513" s="4" t="s">
        <v>6</v>
      </c>
      <c r="G11513" s="4" t="s">
        <v>6</v>
      </c>
      <c r="H11513" s="4" t="s">
        <v>6</v>
      </c>
    </row>
    <row r="11514" spans="1:6">
      <c r="A11514" t="n">
        <v>97800</v>
      </c>
      <c r="B11514" s="36" t="n">
        <v>51</v>
      </c>
      <c r="C11514" s="7" t="n">
        <v>3</v>
      </c>
      <c r="D11514" s="7" t="n">
        <v>6</v>
      </c>
      <c r="E11514" s="7" t="s">
        <v>792</v>
      </c>
      <c r="F11514" s="7" t="s">
        <v>107</v>
      </c>
      <c r="G11514" s="7" t="s">
        <v>50</v>
      </c>
      <c r="H11514" s="7" t="s">
        <v>51</v>
      </c>
    </row>
    <row r="11515" spans="1:6">
      <c r="A11515" t="s">
        <v>4</v>
      </c>
      <c r="B11515" s="4" t="s">
        <v>5</v>
      </c>
      <c r="C11515" s="4" t="s">
        <v>10</v>
      </c>
      <c r="D11515" s="4" t="s">
        <v>13</v>
      </c>
      <c r="E11515" s="4" t="s">
        <v>6</v>
      </c>
      <c r="F11515" s="4" t="s">
        <v>22</v>
      </c>
      <c r="G11515" s="4" t="s">
        <v>22</v>
      </c>
      <c r="H11515" s="4" t="s">
        <v>22</v>
      </c>
    </row>
    <row r="11516" spans="1:6">
      <c r="A11516" t="n">
        <v>97813</v>
      </c>
      <c r="B11516" s="47" t="n">
        <v>48</v>
      </c>
      <c r="C11516" s="7" t="n">
        <v>6</v>
      </c>
      <c r="D11516" s="7" t="n">
        <v>0</v>
      </c>
      <c r="E11516" s="7" t="s">
        <v>780</v>
      </c>
      <c r="F11516" s="7" t="n">
        <v>-1</v>
      </c>
      <c r="G11516" s="7" t="n">
        <v>1</v>
      </c>
      <c r="H11516" s="7" t="n">
        <v>0</v>
      </c>
    </row>
    <row r="11517" spans="1:6">
      <c r="A11517" t="s">
        <v>4</v>
      </c>
      <c r="B11517" s="4" t="s">
        <v>5</v>
      </c>
      <c r="C11517" s="4" t="s">
        <v>10</v>
      </c>
      <c r="D11517" s="4" t="s">
        <v>10</v>
      </c>
      <c r="E11517" s="4" t="s">
        <v>10</v>
      </c>
    </row>
    <row r="11518" spans="1:6">
      <c r="A11518" t="n">
        <v>97841</v>
      </c>
      <c r="B11518" s="58" t="n">
        <v>61</v>
      </c>
      <c r="C11518" s="7" t="n">
        <v>6</v>
      </c>
      <c r="D11518" s="7" t="n">
        <v>65533</v>
      </c>
      <c r="E11518" s="7" t="n">
        <v>1000</v>
      </c>
    </row>
    <row r="11519" spans="1:6">
      <c r="A11519" t="s">
        <v>4</v>
      </c>
      <c r="B11519" s="4" t="s">
        <v>5</v>
      </c>
      <c r="C11519" s="4" t="s">
        <v>13</v>
      </c>
      <c r="D11519" s="4" t="s">
        <v>10</v>
      </c>
    </row>
    <row r="11520" spans="1:6">
      <c r="A11520" t="n">
        <v>97848</v>
      </c>
      <c r="B11520" s="34" t="n">
        <v>58</v>
      </c>
      <c r="C11520" s="7" t="n">
        <v>255</v>
      </c>
      <c r="D11520" s="7" t="n">
        <v>0</v>
      </c>
    </row>
    <row r="11521" spans="1:9">
      <c r="A11521" t="s">
        <v>4</v>
      </c>
      <c r="B11521" s="4" t="s">
        <v>5</v>
      </c>
      <c r="C11521" s="4" t="s">
        <v>10</v>
      </c>
    </row>
    <row r="11522" spans="1:9">
      <c r="A11522" t="n">
        <v>97852</v>
      </c>
      <c r="B11522" s="30" t="n">
        <v>16</v>
      </c>
      <c r="C11522" s="7" t="n">
        <v>500</v>
      </c>
    </row>
    <row r="11523" spans="1:9">
      <c r="A11523" t="s">
        <v>4</v>
      </c>
      <c r="B11523" s="4" t="s">
        <v>5</v>
      </c>
      <c r="C11523" s="4" t="s">
        <v>13</v>
      </c>
      <c r="D11523" s="4" t="s">
        <v>10</v>
      </c>
      <c r="E11523" s="4" t="s">
        <v>6</v>
      </c>
    </row>
    <row r="11524" spans="1:9">
      <c r="A11524" t="n">
        <v>97855</v>
      </c>
      <c r="B11524" s="36" t="n">
        <v>51</v>
      </c>
      <c r="C11524" s="7" t="n">
        <v>4</v>
      </c>
      <c r="D11524" s="7" t="n">
        <v>6</v>
      </c>
      <c r="E11524" s="7" t="s">
        <v>338</v>
      </c>
    </row>
    <row r="11525" spans="1:9">
      <c r="A11525" t="s">
        <v>4</v>
      </c>
      <c r="B11525" s="4" t="s">
        <v>5</v>
      </c>
      <c r="C11525" s="4" t="s">
        <v>10</v>
      </c>
    </row>
    <row r="11526" spans="1:9">
      <c r="A11526" t="n">
        <v>97870</v>
      </c>
      <c r="B11526" s="30" t="n">
        <v>16</v>
      </c>
      <c r="C11526" s="7" t="n">
        <v>0</v>
      </c>
    </row>
    <row r="11527" spans="1:9">
      <c r="A11527" t="s">
        <v>4</v>
      </c>
      <c r="B11527" s="4" t="s">
        <v>5</v>
      </c>
      <c r="C11527" s="4" t="s">
        <v>10</v>
      </c>
      <c r="D11527" s="4" t="s">
        <v>37</v>
      </c>
      <c r="E11527" s="4" t="s">
        <v>13</v>
      </c>
      <c r="F11527" s="4" t="s">
        <v>13</v>
      </c>
    </row>
    <row r="11528" spans="1:9">
      <c r="A11528" t="n">
        <v>97873</v>
      </c>
      <c r="B11528" s="37" t="n">
        <v>26</v>
      </c>
      <c r="C11528" s="7" t="n">
        <v>6</v>
      </c>
      <c r="D11528" s="7" t="s">
        <v>793</v>
      </c>
      <c r="E11528" s="7" t="n">
        <v>2</v>
      </c>
      <c r="F11528" s="7" t="n">
        <v>0</v>
      </c>
    </row>
    <row r="11529" spans="1:9">
      <c r="A11529" t="s">
        <v>4</v>
      </c>
      <c r="B11529" s="4" t="s">
        <v>5</v>
      </c>
    </row>
    <row r="11530" spans="1:9">
      <c r="A11530" t="n">
        <v>97884</v>
      </c>
      <c r="B11530" s="28" t="n">
        <v>28</v>
      </c>
    </row>
    <row r="11531" spans="1:9">
      <c r="A11531" t="s">
        <v>4</v>
      </c>
      <c r="B11531" s="4" t="s">
        <v>5</v>
      </c>
      <c r="C11531" s="4" t="s">
        <v>13</v>
      </c>
      <c r="D11531" s="4" t="s">
        <v>13</v>
      </c>
      <c r="E11531" s="4" t="s">
        <v>22</v>
      </c>
      <c r="F11531" s="4" t="s">
        <v>22</v>
      </c>
      <c r="G11531" s="4" t="s">
        <v>22</v>
      </c>
      <c r="H11531" s="4" t="s">
        <v>10</v>
      </c>
    </row>
    <row r="11532" spans="1:9">
      <c r="A11532" t="n">
        <v>97885</v>
      </c>
      <c r="B11532" s="32" t="n">
        <v>45</v>
      </c>
      <c r="C11532" s="7" t="n">
        <v>2</v>
      </c>
      <c r="D11532" s="7" t="n">
        <v>3</v>
      </c>
      <c r="E11532" s="7" t="n">
        <v>87.5100021362305</v>
      </c>
      <c r="F11532" s="7" t="n">
        <v>37.5999984741211</v>
      </c>
      <c r="G11532" s="7" t="n">
        <v>-234.619995117188</v>
      </c>
      <c r="H11532" s="7" t="n">
        <v>3000</v>
      </c>
    </row>
    <row r="11533" spans="1:9">
      <c r="A11533" t="s">
        <v>4</v>
      </c>
      <c r="B11533" s="4" t="s">
        <v>5</v>
      </c>
      <c r="C11533" s="4" t="s">
        <v>13</v>
      </c>
      <c r="D11533" s="4" t="s">
        <v>13</v>
      </c>
      <c r="E11533" s="4" t="s">
        <v>22</v>
      </c>
      <c r="F11533" s="4" t="s">
        <v>22</v>
      </c>
      <c r="G11533" s="4" t="s">
        <v>22</v>
      </c>
      <c r="H11533" s="4" t="s">
        <v>10</v>
      </c>
      <c r="I11533" s="4" t="s">
        <v>13</v>
      </c>
    </row>
    <row r="11534" spans="1:9">
      <c r="A11534" t="n">
        <v>97902</v>
      </c>
      <c r="B11534" s="32" t="n">
        <v>45</v>
      </c>
      <c r="C11534" s="7" t="n">
        <v>4</v>
      </c>
      <c r="D11534" s="7" t="n">
        <v>3</v>
      </c>
      <c r="E11534" s="7" t="n">
        <v>6.34000015258789</v>
      </c>
      <c r="F11534" s="7" t="n">
        <v>258.209991455078</v>
      </c>
      <c r="G11534" s="7" t="n">
        <v>0</v>
      </c>
      <c r="H11534" s="7" t="n">
        <v>3000</v>
      </c>
      <c r="I11534" s="7" t="n">
        <v>1</v>
      </c>
    </row>
    <row r="11535" spans="1:9">
      <c r="A11535" t="s">
        <v>4</v>
      </c>
      <c r="B11535" s="4" t="s">
        <v>5</v>
      </c>
      <c r="C11535" s="4" t="s">
        <v>13</v>
      </c>
      <c r="D11535" s="4" t="s">
        <v>13</v>
      </c>
      <c r="E11535" s="4" t="s">
        <v>22</v>
      </c>
      <c r="F11535" s="4" t="s">
        <v>10</v>
      </c>
    </row>
    <row r="11536" spans="1:9">
      <c r="A11536" t="n">
        <v>97920</v>
      </c>
      <c r="B11536" s="32" t="n">
        <v>45</v>
      </c>
      <c r="C11536" s="7" t="n">
        <v>5</v>
      </c>
      <c r="D11536" s="7" t="n">
        <v>3</v>
      </c>
      <c r="E11536" s="7" t="n">
        <v>2</v>
      </c>
      <c r="F11536" s="7" t="n">
        <v>3000</v>
      </c>
    </row>
    <row r="11537" spans="1:9">
      <c r="A11537" t="s">
        <v>4</v>
      </c>
      <c r="B11537" s="4" t="s">
        <v>5</v>
      </c>
      <c r="C11537" s="4" t="s">
        <v>13</v>
      </c>
      <c r="D11537" s="4" t="s">
        <v>13</v>
      </c>
      <c r="E11537" s="4" t="s">
        <v>22</v>
      </c>
      <c r="F11537" s="4" t="s">
        <v>10</v>
      </c>
    </row>
    <row r="11538" spans="1:9">
      <c r="A11538" t="n">
        <v>97929</v>
      </c>
      <c r="B11538" s="32" t="n">
        <v>45</v>
      </c>
      <c r="C11538" s="7" t="n">
        <v>11</v>
      </c>
      <c r="D11538" s="7" t="n">
        <v>3</v>
      </c>
      <c r="E11538" s="7" t="n">
        <v>28.6000003814697</v>
      </c>
      <c r="F11538" s="7" t="n">
        <v>3000</v>
      </c>
    </row>
    <row r="11539" spans="1:9">
      <c r="A11539" t="s">
        <v>4</v>
      </c>
      <c r="B11539" s="4" t="s">
        <v>5</v>
      </c>
      <c r="C11539" s="4" t="s">
        <v>10</v>
      </c>
    </row>
    <row r="11540" spans="1:9">
      <c r="A11540" t="n">
        <v>97938</v>
      </c>
      <c r="B11540" s="30" t="n">
        <v>16</v>
      </c>
      <c r="C11540" s="7" t="n">
        <v>1500</v>
      </c>
    </row>
    <row r="11541" spans="1:9">
      <c r="A11541" t="s">
        <v>4</v>
      </c>
      <c r="B11541" s="4" t="s">
        <v>5</v>
      </c>
      <c r="C11541" s="4" t="s">
        <v>10</v>
      </c>
      <c r="D11541" s="4" t="s">
        <v>13</v>
      </c>
      <c r="E11541" s="4" t="s">
        <v>22</v>
      </c>
      <c r="F11541" s="4" t="s">
        <v>10</v>
      </c>
    </row>
    <row r="11542" spans="1:9">
      <c r="A11542" t="n">
        <v>97941</v>
      </c>
      <c r="B11542" s="60" t="n">
        <v>59</v>
      </c>
      <c r="C11542" s="7" t="n">
        <v>0</v>
      </c>
      <c r="D11542" s="7" t="n">
        <v>13</v>
      </c>
      <c r="E11542" s="7" t="n">
        <v>0.150000005960464</v>
      </c>
      <c r="F11542" s="7" t="n">
        <v>0</v>
      </c>
    </row>
    <row r="11543" spans="1:9">
      <c r="A11543" t="s">
        <v>4</v>
      </c>
      <c r="B11543" s="4" t="s">
        <v>5</v>
      </c>
      <c r="C11543" s="4" t="s">
        <v>10</v>
      </c>
      <c r="D11543" s="4" t="s">
        <v>10</v>
      </c>
      <c r="E11543" s="4" t="s">
        <v>10</v>
      </c>
    </row>
    <row r="11544" spans="1:9">
      <c r="A11544" t="n">
        <v>97951</v>
      </c>
      <c r="B11544" s="58" t="n">
        <v>61</v>
      </c>
      <c r="C11544" s="7" t="n">
        <v>0</v>
      </c>
      <c r="D11544" s="7" t="n">
        <v>6</v>
      </c>
      <c r="E11544" s="7" t="n">
        <v>1000</v>
      </c>
    </row>
    <row r="11545" spans="1:9">
      <c r="A11545" t="s">
        <v>4</v>
      </c>
      <c r="B11545" s="4" t="s">
        <v>5</v>
      </c>
      <c r="C11545" s="4" t="s">
        <v>13</v>
      </c>
      <c r="D11545" s="4" t="s">
        <v>10</v>
      </c>
      <c r="E11545" s="4" t="s">
        <v>6</v>
      </c>
      <c r="F11545" s="4" t="s">
        <v>6</v>
      </c>
      <c r="G11545" s="4" t="s">
        <v>6</v>
      </c>
      <c r="H11545" s="4" t="s">
        <v>6</v>
      </c>
    </row>
    <row r="11546" spans="1:9">
      <c r="A11546" t="n">
        <v>97958</v>
      </c>
      <c r="B11546" s="36" t="n">
        <v>51</v>
      </c>
      <c r="C11546" s="7" t="n">
        <v>3</v>
      </c>
      <c r="D11546" s="7" t="n">
        <v>0</v>
      </c>
      <c r="E11546" s="7" t="s">
        <v>51</v>
      </c>
      <c r="F11546" s="7" t="s">
        <v>51</v>
      </c>
      <c r="G11546" s="7" t="s">
        <v>50</v>
      </c>
      <c r="H11546" s="7" t="s">
        <v>51</v>
      </c>
    </row>
    <row r="11547" spans="1:9">
      <c r="A11547" t="s">
        <v>4</v>
      </c>
      <c r="B11547" s="4" t="s">
        <v>5</v>
      </c>
      <c r="C11547" s="4" t="s">
        <v>10</v>
      </c>
    </row>
    <row r="11548" spans="1:9">
      <c r="A11548" t="n">
        <v>97971</v>
      </c>
      <c r="B11548" s="30" t="n">
        <v>16</v>
      </c>
      <c r="C11548" s="7" t="n">
        <v>100</v>
      </c>
    </row>
    <row r="11549" spans="1:9">
      <c r="A11549" t="s">
        <v>4</v>
      </c>
      <c r="B11549" s="4" t="s">
        <v>5</v>
      </c>
      <c r="C11549" s="4" t="s">
        <v>10</v>
      </c>
      <c r="D11549" s="4" t="s">
        <v>13</v>
      </c>
      <c r="E11549" s="4" t="s">
        <v>22</v>
      </c>
      <c r="F11549" s="4" t="s">
        <v>10</v>
      </c>
    </row>
    <row r="11550" spans="1:9">
      <c r="A11550" t="n">
        <v>97974</v>
      </c>
      <c r="B11550" s="60" t="n">
        <v>59</v>
      </c>
      <c r="C11550" s="7" t="n">
        <v>5</v>
      </c>
      <c r="D11550" s="7" t="n">
        <v>13</v>
      </c>
      <c r="E11550" s="7" t="n">
        <v>0.150000005960464</v>
      </c>
      <c r="F11550" s="7" t="n">
        <v>0</v>
      </c>
    </row>
    <row r="11551" spans="1:9">
      <c r="A11551" t="s">
        <v>4</v>
      </c>
      <c r="B11551" s="4" t="s">
        <v>5</v>
      </c>
      <c r="C11551" s="4" t="s">
        <v>10</v>
      </c>
      <c r="D11551" s="4" t="s">
        <v>10</v>
      </c>
      <c r="E11551" s="4" t="s">
        <v>10</v>
      </c>
    </row>
    <row r="11552" spans="1:9">
      <c r="A11552" t="n">
        <v>97984</v>
      </c>
      <c r="B11552" s="58" t="n">
        <v>61</v>
      </c>
      <c r="C11552" s="7" t="n">
        <v>5</v>
      </c>
      <c r="D11552" s="7" t="n">
        <v>6</v>
      </c>
      <c r="E11552" s="7" t="n">
        <v>1000</v>
      </c>
    </row>
    <row r="11553" spans="1:8">
      <c r="A11553" t="s">
        <v>4</v>
      </c>
      <c r="B11553" s="4" t="s">
        <v>5</v>
      </c>
      <c r="C11553" s="4" t="s">
        <v>13</v>
      </c>
      <c r="D11553" s="4" t="s">
        <v>10</v>
      </c>
      <c r="E11553" s="4" t="s">
        <v>6</v>
      </c>
      <c r="F11553" s="4" t="s">
        <v>6</v>
      </c>
      <c r="G11553" s="4" t="s">
        <v>6</v>
      </c>
      <c r="H11553" s="4" t="s">
        <v>6</v>
      </c>
    </row>
    <row r="11554" spans="1:8">
      <c r="A11554" t="n">
        <v>97991</v>
      </c>
      <c r="B11554" s="36" t="n">
        <v>51</v>
      </c>
      <c r="C11554" s="7" t="n">
        <v>3</v>
      </c>
      <c r="D11554" s="7" t="n">
        <v>5</v>
      </c>
      <c r="E11554" s="7" t="s">
        <v>459</v>
      </c>
      <c r="F11554" s="7" t="s">
        <v>107</v>
      </c>
      <c r="G11554" s="7" t="s">
        <v>50</v>
      </c>
      <c r="H11554" s="7" t="s">
        <v>51</v>
      </c>
    </row>
    <row r="11555" spans="1:8">
      <c r="A11555" t="s">
        <v>4</v>
      </c>
      <c r="B11555" s="4" t="s">
        <v>5</v>
      </c>
      <c r="C11555" s="4" t="s">
        <v>10</v>
      </c>
    </row>
    <row r="11556" spans="1:8">
      <c r="A11556" t="n">
        <v>98004</v>
      </c>
      <c r="B11556" s="30" t="n">
        <v>16</v>
      </c>
      <c r="C11556" s="7" t="n">
        <v>100</v>
      </c>
    </row>
    <row r="11557" spans="1:8">
      <c r="A11557" t="s">
        <v>4</v>
      </c>
      <c r="B11557" s="4" t="s">
        <v>5</v>
      </c>
      <c r="C11557" s="4" t="s">
        <v>10</v>
      </c>
      <c r="D11557" s="4" t="s">
        <v>13</v>
      </c>
      <c r="E11557" s="4" t="s">
        <v>22</v>
      </c>
      <c r="F11557" s="4" t="s">
        <v>10</v>
      </c>
    </row>
    <row r="11558" spans="1:8">
      <c r="A11558" t="n">
        <v>98007</v>
      </c>
      <c r="B11558" s="60" t="n">
        <v>59</v>
      </c>
      <c r="C11558" s="7" t="n">
        <v>3</v>
      </c>
      <c r="D11558" s="7" t="n">
        <v>13</v>
      </c>
      <c r="E11558" s="7" t="n">
        <v>0.150000005960464</v>
      </c>
      <c r="F11558" s="7" t="n">
        <v>0</v>
      </c>
    </row>
    <row r="11559" spans="1:8">
      <c r="A11559" t="s">
        <v>4</v>
      </c>
      <c r="B11559" s="4" t="s">
        <v>5</v>
      </c>
      <c r="C11559" s="4" t="s">
        <v>10</v>
      </c>
      <c r="D11559" s="4" t="s">
        <v>10</v>
      </c>
      <c r="E11559" s="4" t="s">
        <v>10</v>
      </c>
    </row>
    <row r="11560" spans="1:8">
      <c r="A11560" t="n">
        <v>98017</v>
      </c>
      <c r="B11560" s="58" t="n">
        <v>61</v>
      </c>
      <c r="C11560" s="7" t="n">
        <v>3</v>
      </c>
      <c r="D11560" s="7" t="n">
        <v>6</v>
      </c>
      <c r="E11560" s="7" t="n">
        <v>1000</v>
      </c>
    </row>
    <row r="11561" spans="1:8">
      <c r="A11561" t="s">
        <v>4</v>
      </c>
      <c r="B11561" s="4" t="s">
        <v>5</v>
      </c>
      <c r="C11561" s="4" t="s">
        <v>13</v>
      </c>
      <c r="D11561" s="4" t="s">
        <v>10</v>
      </c>
      <c r="E11561" s="4" t="s">
        <v>6</v>
      </c>
      <c r="F11561" s="4" t="s">
        <v>6</v>
      </c>
      <c r="G11561" s="4" t="s">
        <v>6</v>
      </c>
      <c r="H11561" s="4" t="s">
        <v>6</v>
      </c>
    </row>
    <row r="11562" spans="1:8">
      <c r="A11562" t="n">
        <v>98024</v>
      </c>
      <c r="B11562" s="36" t="n">
        <v>51</v>
      </c>
      <c r="C11562" s="7" t="n">
        <v>3</v>
      </c>
      <c r="D11562" s="7" t="n">
        <v>3</v>
      </c>
      <c r="E11562" s="7" t="s">
        <v>459</v>
      </c>
      <c r="F11562" s="7" t="s">
        <v>51</v>
      </c>
      <c r="G11562" s="7" t="s">
        <v>50</v>
      </c>
      <c r="H11562" s="7" t="s">
        <v>51</v>
      </c>
    </row>
    <row r="11563" spans="1:8">
      <c r="A11563" t="s">
        <v>4</v>
      </c>
      <c r="B11563" s="4" t="s">
        <v>5</v>
      </c>
      <c r="C11563" s="4" t="s">
        <v>10</v>
      </c>
    </row>
    <row r="11564" spans="1:8">
      <c r="A11564" t="n">
        <v>98037</v>
      </c>
      <c r="B11564" s="30" t="n">
        <v>16</v>
      </c>
      <c r="C11564" s="7" t="n">
        <v>100</v>
      </c>
    </row>
    <row r="11565" spans="1:8">
      <c r="A11565" t="s">
        <v>4</v>
      </c>
      <c r="B11565" s="4" t="s">
        <v>5</v>
      </c>
      <c r="C11565" s="4" t="s">
        <v>10</v>
      </c>
      <c r="D11565" s="4" t="s">
        <v>13</v>
      </c>
      <c r="E11565" s="4" t="s">
        <v>22</v>
      </c>
      <c r="F11565" s="4" t="s">
        <v>10</v>
      </c>
    </row>
    <row r="11566" spans="1:8">
      <c r="A11566" t="n">
        <v>98040</v>
      </c>
      <c r="B11566" s="60" t="n">
        <v>59</v>
      </c>
      <c r="C11566" s="7" t="n">
        <v>61488</v>
      </c>
      <c r="D11566" s="7" t="n">
        <v>13</v>
      </c>
      <c r="E11566" s="7" t="n">
        <v>0.150000005960464</v>
      </c>
      <c r="F11566" s="7" t="n">
        <v>0</v>
      </c>
    </row>
    <row r="11567" spans="1:8">
      <c r="A11567" t="s">
        <v>4</v>
      </c>
      <c r="B11567" s="4" t="s">
        <v>5</v>
      </c>
      <c r="C11567" s="4" t="s">
        <v>10</v>
      </c>
      <c r="D11567" s="4" t="s">
        <v>13</v>
      </c>
      <c r="E11567" s="4" t="s">
        <v>22</v>
      </c>
      <c r="F11567" s="4" t="s">
        <v>10</v>
      </c>
    </row>
    <row r="11568" spans="1:8">
      <c r="A11568" t="n">
        <v>98050</v>
      </c>
      <c r="B11568" s="60" t="n">
        <v>59</v>
      </c>
      <c r="C11568" s="7" t="n">
        <v>61489</v>
      </c>
      <c r="D11568" s="7" t="n">
        <v>13</v>
      </c>
      <c r="E11568" s="7" t="n">
        <v>0.150000005960464</v>
      </c>
      <c r="F11568" s="7" t="n">
        <v>0</v>
      </c>
    </row>
    <row r="11569" spans="1:8">
      <c r="A11569" t="s">
        <v>4</v>
      </c>
      <c r="B11569" s="4" t="s">
        <v>5</v>
      </c>
      <c r="C11569" s="4" t="s">
        <v>10</v>
      </c>
      <c r="D11569" s="4" t="s">
        <v>13</v>
      </c>
      <c r="E11569" s="4" t="s">
        <v>22</v>
      </c>
      <c r="F11569" s="4" t="s">
        <v>10</v>
      </c>
    </row>
    <row r="11570" spans="1:8">
      <c r="A11570" t="n">
        <v>98060</v>
      </c>
      <c r="B11570" s="60" t="n">
        <v>59</v>
      </c>
      <c r="C11570" s="7" t="n">
        <v>61490</v>
      </c>
      <c r="D11570" s="7" t="n">
        <v>13</v>
      </c>
      <c r="E11570" s="7" t="n">
        <v>0.150000005960464</v>
      </c>
      <c r="F11570" s="7" t="n">
        <v>0</v>
      </c>
    </row>
    <row r="11571" spans="1:8">
      <c r="A11571" t="s">
        <v>4</v>
      </c>
      <c r="B11571" s="4" t="s">
        <v>5</v>
      </c>
      <c r="C11571" s="4" t="s">
        <v>10</v>
      </c>
      <c r="D11571" s="4" t="s">
        <v>13</v>
      </c>
      <c r="E11571" s="4" t="s">
        <v>22</v>
      </c>
      <c r="F11571" s="4" t="s">
        <v>10</v>
      </c>
    </row>
    <row r="11572" spans="1:8">
      <c r="A11572" t="n">
        <v>98070</v>
      </c>
      <c r="B11572" s="60" t="n">
        <v>59</v>
      </c>
      <c r="C11572" s="7" t="n">
        <v>11</v>
      </c>
      <c r="D11572" s="7" t="n">
        <v>13</v>
      </c>
      <c r="E11572" s="7" t="n">
        <v>0.150000005960464</v>
      </c>
      <c r="F11572" s="7" t="n">
        <v>0</v>
      </c>
    </row>
    <row r="11573" spans="1:8">
      <c r="A11573" t="s">
        <v>4</v>
      </c>
      <c r="B11573" s="4" t="s">
        <v>5</v>
      </c>
      <c r="C11573" s="4" t="s">
        <v>10</v>
      </c>
      <c r="D11573" s="4" t="s">
        <v>10</v>
      </c>
      <c r="E11573" s="4" t="s">
        <v>10</v>
      </c>
    </row>
    <row r="11574" spans="1:8">
      <c r="A11574" t="n">
        <v>98080</v>
      </c>
      <c r="B11574" s="58" t="n">
        <v>61</v>
      </c>
      <c r="C11574" s="7" t="n">
        <v>61488</v>
      </c>
      <c r="D11574" s="7" t="n">
        <v>6</v>
      </c>
      <c r="E11574" s="7" t="n">
        <v>1000</v>
      </c>
    </row>
    <row r="11575" spans="1:8">
      <c r="A11575" t="s">
        <v>4</v>
      </c>
      <c r="B11575" s="4" t="s">
        <v>5</v>
      </c>
      <c r="C11575" s="4" t="s">
        <v>10</v>
      </c>
      <c r="D11575" s="4" t="s">
        <v>10</v>
      </c>
      <c r="E11575" s="4" t="s">
        <v>10</v>
      </c>
    </row>
    <row r="11576" spans="1:8">
      <c r="A11576" t="n">
        <v>98087</v>
      </c>
      <c r="B11576" s="58" t="n">
        <v>61</v>
      </c>
      <c r="C11576" s="7" t="n">
        <v>61489</v>
      </c>
      <c r="D11576" s="7" t="n">
        <v>6</v>
      </c>
      <c r="E11576" s="7" t="n">
        <v>1000</v>
      </c>
    </row>
    <row r="11577" spans="1:8">
      <c r="A11577" t="s">
        <v>4</v>
      </c>
      <c r="B11577" s="4" t="s">
        <v>5</v>
      </c>
      <c r="C11577" s="4" t="s">
        <v>10</v>
      </c>
      <c r="D11577" s="4" t="s">
        <v>10</v>
      </c>
      <c r="E11577" s="4" t="s">
        <v>10</v>
      </c>
    </row>
    <row r="11578" spans="1:8">
      <c r="A11578" t="n">
        <v>98094</v>
      </c>
      <c r="B11578" s="58" t="n">
        <v>61</v>
      </c>
      <c r="C11578" s="7" t="n">
        <v>61490</v>
      </c>
      <c r="D11578" s="7" t="n">
        <v>6</v>
      </c>
      <c r="E11578" s="7" t="n">
        <v>1000</v>
      </c>
    </row>
    <row r="11579" spans="1:8">
      <c r="A11579" t="s">
        <v>4</v>
      </c>
      <c r="B11579" s="4" t="s">
        <v>5</v>
      </c>
      <c r="C11579" s="4" t="s">
        <v>10</v>
      </c>
      <c r="D11579" s="4" t="s">
        <v>10</v>
      </c>
      <c r="E11579" s="4" t="s">
        <v>10</v>
      </c>
    </row>
    <row r="11580" spans="1:8">
      <c r="A11580" t="n">
        <v>98101</v>
      </c>
      <c r="B11580" s="58" t="n">
        <v>61</v>
      </c>
      <c r="C11580" s="7" t="n">
        <v>7032</v>
      </c>
      <c r="D11580" s="7" t="n">
        <v>6</v>
      </c>
      <c r="E11580" s="7" t="n">
        <v>1000</v>
      </c>
    </row>
    <row r="11581" spans="1:8">
      <c r="A11581" t="s">
        <v>4</v>
      </c>
      <c r="B11581" s="4" t="s">
        <v>5</v>
      </c>
      <c r="C11581" s="4" t="s">
        <v>10</v>
      </c>
      <c r="D11581" s="4" t="s">
        <v>10</v>
      </c>
      <c r="E11581" s="4" t="s">
        <v>10</v>
      </c>
    </row>
    <row r="11582" spans="1:8">
      <c r="A11582" t="n">
        <v>98108</v>
      </c>
      <c r="B11582" s="58" t="n">
        <v>61</v>
      </c>
      <c r="C11582" s="7" t="n">
        <v>11</v>
      </c>
      <c r="D11582" s="7" t="n">
        <v>6</v>
      </c>
      <c r="E11582" s="7" t="n">
        <v>1000</v>
      </c>
    </row>
    <row r="11583" spans="1:8">
      <c r="A11583" t="s">
        <v>4</v>
      </c>
      <c r="B11583" s="4" t="s">
        <v>5</v>
      </c>
      <c r="C11583" s="4" t="s">
        <v>13</v>
      </c>
      <c r="D11583" s="4" t="s">
        <v>10</v>
      </c>
      <c r="E11583" s="4" t="s">
        <v>6</v>
      </c>
      <c r="F11583" s="4" t="s">
        <v>6</v>
      </c>
      <c r="G11583" s="4" t="s">
        <v>6</v>
      </c>
      <c r="H11583" s="4" t="s">
        <v>6</v>
      </c>
    </row>
    <row r="11584" spans="1:8">
      <c r="A11584" t="n">
        <v>98115</v>
      </c>
      <c r="B11584" s="36" t="n">
        <v>51</v>
      </c>
      <c r="C11584" s="7" t="n">
        <v>3</v>
      </c>
      <c r="D11584" s="7" t="n">
        <v>61488</v>
      </c>
      <c r="E11584" s="7" t="s">
        <v>459</v>
      </c>
      <c r="F11584" s="7" t="s">
        <v>51</v>
      </c>
      <c r="G11584" s="7" t="s">
        <v>50</v>
      </c>
      <c r="H11584" s="7" t="s">
        <v>51</v>
      </c>
    </row>
    <row r="11585" spans="1:8">
      <c r="A11585" t="s">
        <v>4</v>
      </c>
      <c r="B11585" s="4" t="s">
        <v>5</v>
      </c>
      <c r="C11585" s="4" t="s">
        <v>13</v>
      </c>
      <c r="D11585" s="4" t="s">
        <v>10</v>
      </c>
      <c r="E11585" s="4" t="s">
        <v>6</v>
      </c>
      <c r="F11585" s="4" t="s">
        <v>6</v>
      </c>
      <c r="G11585" s="4" t="s">
        <v>6</v>
      </c>
      <c r="H11585" s="4" t="s">
        <v>6</v>
      </c>
    </row>
    <row r="11586" spans="1:8">
      <c r="A11586" t="n">
        <v>98128</v>
      </c>
      <c r="B11586" s="36" t="n">
        <v>51</v>
      </c>
      <c r="C11586" s="7" t="n">
        <v>3</v>
      </c>
      <c r="D11586" s="7" t="n">
        <v>61489</v>
      </c>
      <c r="E11586" s="7" t="s">
        <v>459</v>
      </c>
      <c r="F11586" s="7" t="s">
        <v>51</v>
      </c>
      <c r="G11586" s="7" t="s">
        <v>50</v>
      </c>
      <c r="H11586" s="7" t="s">
        <v>51</v>
      </c>
    </row>
    <row r="11587" spans="1:8">
      <c r="A11587" t="s">
        <v>4</v>
      </c>
      <c r="B11587" s="4" t="s">
        <v>5</v>
      </c>
      <c r="C11587" s="4" t="s">
        <v>13</v>
      </c>
      <c r="D11587" s="4" t="s">
        <v>10</v>
      </c>
      <c r="E11587" s="4" t="s">
        <v>6</v>
      </c>
      <c r="F11587" s="4" t="s">
        <v>6</v>
      </c>
      <c r="G11587" s="4" t="s">
        <v>6</v>
      </c>
      <c r="H11587" s="4" t="s">
        <v>6</v>
      </c>
    </row>
    <row r="11588" spans="1:8">
      <c r="A11588" t="n">
        <v>98141</v>
      </c>
      <c r="B11588" s="36" t="n">
        <v>51</v>
      </c>
      <c r="C11588" s="7" t="n">
        <v>3</v>
      </c>
      <c r="D11588" s="7" t="n">
        <v>61490</v>
      </c>
      <c r="E11588" s="7" t="s">
        <v>459</v>
      </c>
      <c r="F11588" s="7" t="s">
        <v>51</v>
      </c>
      <c r="G11588" s="7" t="s">
        <v>50</v>
      </c>
      <c r="H11588" s="7" t="s">
        <v>51</v>
      </c>
    </row>
    <row r="11589" spans="1:8">
      <c r="A11589" t="s">
        <v>4</v>
      </c>
      <c r="B11589" s="4" t="s">
        <v>5</v>
      </c>
      <c r="C11589" s="4" t="s">
        <v>13</v>
      </c>
      <c r="D11589" s="4" t="s">
        <v>10</v>
      </c>
      <c r="E11589" s="4" t="s">
        <v>6</v>
      </c>
      <c r="F11589" s="4" t="s">
        <v>6</v>
      </c>
      <c r="G11589" s="4" t="s">
        <v>6</v>
      </c>
      <c r="H11589" s="4" t="s">
        <v>6</v>
      </c>
    </row>
    <row r="11590" spans="1:8">
      <c r="A11590" t="n">
        <v>98154</v>
      </c>
      <c r="B11590" s="36" t="n">
        <v>51</v>
      </c>
      <c r="C11590" s="7" t="n">
        <v>3</v>
      </c>
      <c r="D11590" s="7" t="n">
        <v>11</v>
      </c>
      <c r="E11590" s="7" t="s">
        <v>459</v>
      </c>
      <c r="F11590" s="7" t="s">
        <v>51</v>
      </c>
      <c r="G11590" s="7" t="s">
        <v>50</v>
      </c>
      <c r="H11590" s="7" t="s">
        <v>51</v>
      </c>
    </row>
    <row r="11591" spans="1:8">
      <c r="A11591" t="s">
        <v>4</v>
      </c>
      <c r="B11591" s="4" t="s">
        <v>5</v>
      </c>
      <c r="C11591" s="4" t="s">
        <v>10</v>
      </c>
    </row>
    <row r="11592" spans="1:8">
      <c r="A11592" t="n">
        <v>98167</v>
      </c>
      <c r="B11592" s="30" t="n">
        <v>16</v>
      </c>
      <c r="C11592" s="7" t="n">
        <v>1000</v>
      </c>
    </row>
    <row r="11593" spans="1:8">
      <c r="A11593" t="s">
        <v>4</v>
      </c>
      <c r="B11593" s="4" t="s">
        <v>5</v>
      </c>
      <c r="C11593" s="4" t="s">
        <v>10</v>
      </c>
      <c r="D11593" s="4" t="s">
        <v>10</v>
      </c>
      <c r="E11593" s="4" t="s">
        <v>22</v>
      </c>
      <c r="F11593" s="4" t="s">
        <v>13</v>
      </c>
    </row>
    <row r="11594" spans="1:8">
      <c r="A11594" t="n">
        <v>98170</v>
      </c>
      <c r="B11594" s="62" t="n">
        <v>53</v>
      </c>
      <c r="C11594" s="7" t="n">
        <v>0</v>
      </c>
      <c r="D11594" s="7" t="n">
        <v>6</v>
      </c>
      <c r="E11594" s="7" t="n">
        <v>5</v>
      </c>
      <c r="F11594" s="7" t="n">
        <v>0</v>
      </c>
    </row>
    <row r="11595" spans="1:8">
      <c r="A11595" t="s">
        <v>4</v>
      </c>
      <c r="B11595" s="4" t="s">
        <v>5</v>
      </c>
      <c r="C11595" s="4" t="s">
        <v>10</v>
      </c>
      <c r="D11595" s="4" t="s">
        <v>10</v>
      </c>
      <c r="E11595" s="4" t="s">
        <v>10</v>
      </c>
    </row>
    <row r="11596" spans="1:8">
      <c r="A11596" t="n">
        <v>98180</v>
      </c>
      <c r="B11596" s="58" t="n">
        <v>61</v>
      </c>
      <c r="C11596" s="7" t="n">
        <v>0</v>
      </c>
      <c r="D11596" s="7" t="n">
        <v>65533</v>
      </c>
      <c r="E11596" s="7" t="n">
        <v>1000</v>
      </c>
    </row>
    <row r="11597" spans="1:8">
      <c r="A11597" t="s">
        <v>4</v>
      </c>
      <c r="B11597" s="4" t="s">
        <v>5</v>
      </c>
      <c r="C11597" s="4" t="s">
        <v>13</v>
      </c>
      <c r="D11597" s="4" t="s">
        <v>10</v>
      </c>
      <c r="E11597" s="4" t="s">
        <v>6</v>
      </c>
      <c r="F11597" s="4" t="s">
        <v>6</v>
      </c>
      <c r="G11597" s="4" t="s">
        <v>6</v>
      </c>
      <c r="H11597" s="4" t="s">
        <v>6</v>
      </c>
    </row>
    <row r="11598" spans="1:8">
      <c r="A11598" t="n">
        <v>98187</v>
      </c>
      <c r="B11598" s="36" t="n">
        <v>51</v>
      </c>
      <c r="C11598" s="7" t="n">
        <v>3</v>
      </c>
      <c r="D11598" s="7" t="n">
        <v>0</v>
      </c>
      <c r="E11598" s="7" t="s">
        <v>51</v>
      </c>
      <c r="F11598" s="7" t="s">
        <v>51</v>
      </c>
      <c r="G11598" s="7" t="s">
        <v>50</v>
      </c>
      <c r="H11598" s="7" t="s">
        <v>51</v>
      </c>
    </row>
    <row r="11599" spans="1:8">
      <c r="A11599" t="s">
        <v>4</v>
      </c>
      <c r="B11599" s="4" t="s">
        <v>5</v>
      </c>
      <c r="C11599" s="4" t="s">
        <v>10</v>
      </c>
    </row>
    <row r="11600" spans="1:8">
      <c r="A11600" t="n">
        <v>98200</v>
      </c>
      <c r="B11600" s="30" t="n">
        <v>16</v>
      </c>
      <c r="C11600" s="7" t="n">
        <v>100</v>
      </c>
    </row>
    <row r="11601" spans="1:8">
      <c r="A11601" t="s">
        <v>4</v>
      </c>
      <c r="B11601" s="4" t="s">
        <v>5</v>
      </c>
      <c r="C11601" s="4" t="s">
        <v>10</v>
      </c>
      <c r="D11601" s="4" t="s">
        <v>10</v>
      </c>
      <c r="E11601" s="4" t="s">
        <v>22</v>
      </c>
      <c r="F11601" s="4" t="s">
        <v>13</v>
      </c>
    </row>
    <row r="11602" spans="1:8">
      <c r="A11602" t="n">
        <v>98203</v>
      </c>
      <c r="B11602" s="62" t="n">
        <v>53</v>
      </c>
      <c r="C11602" s="7" t="n">
        <v>5</v>
      </c>
      <c r="D11602" s="7" t="n">
        <v>6</v>
      </c>
      <c r="E11602" s="7" t="n">
        <v>5</v>
      </c>
      <c r="F11602" s="7" t="n">
        <v>0</v>
      </c>
    </row>
    <row r="11603" spans="1:8">
      <c r="A11603" t="s">
        <v>4</v>
      </c>
      <c r="B11603" s="4" t="s">
        <v>5</v>
      </c>
      <c r="C11603" s="4" t="s">
        <v>10</v>
      </c>
      <c r="D11603" s="4" t="s">
        <v>10</v>
      </c>
      <c r="E11603" s="4" t="s">
        <v>10</v>
      </c>
    </row>
    <row r="11604" spans="1:8">
      <c r="A11604" t="n">
        <v>98213</v>
      </c>
      <c r="B11604" s="58" t="n">
        <v>61</v>
      </c>
      <c r="C11604" s="7" t="n">
        <v>5</v>
      </c>
      <c r="D11604" s="7" t="n">
        <v>65533</v>
      </c>
      <c r="E11604" s="7" t="n">
        <v>1000</v>
      </c>
    </row>
    <row r="11605" spans="1:8">
      <c r="A11605" t="s">
        <v>4</v>
      </c>
      <c r="B11605" s="4" t="s">
        <v>5</v>
      </c>
      <c r="C11605" s="4" t="s">
        <v>13</v>
      </c>
      <c r="D11605" s="4" t="s">
        <v>10</v>
      </c>
      <c r="E11605" s="4" t="s">
        <v>6</v>
      </c>
      <c r="F11605" s="4" t="s">
        <v>6</v>
      </c>
      <c r="G11605" s="4" t="s">
        <v>6</v>
      </c>
      <c r="H11605" s="4" t="s">
        <v>6</v>
      </c>
    </row>
    <row r="11606" spans="1:8">
      <c r="A11606" t="n">
        <v>98220</v>
      </c>
      <c r="B11606" s="36" t="n">
        <v>51</v>
      </c>
      <c r="C11606" s="7" t="n">
        <v>3</v>
      </c>
      <c r="D11606" s="7" t="n">
        <v>5</v>
      </c>
      <c r="E11606" s="7" t="s">
        <v>106</v>
      </c>
      <c r="F11606" s="7" t="s">
        <v>107</v>
      </c>
      <c r="G11606" s="7" t="s">
        <v>50</v>
      </c>
      <c r="H11606" s="7" t="s">
        <v>51</v>
      </c>
    </row>
    <row r="11607" spans="1:8">
      <c r="A11607" t="s">
        <v>4</v>
      </c>
      <c r="B11607" s="4" t="s">
        <v>5</v>
      </c>
      <c r="C11607" s="4" t="s">
        <v>10</v>
      </c>
    </row>
    <row r="11608" spans="1:8">
      <c r="A11608" t="n">
        <v>98233</v>
      </c>
      <c r="B11608" s="30" t="n">
        <v>16</v>
      </c>
      <c r="C11608" s="7" t="n">
        <v>100</v>
      </c>
    </row>
    <row r="11609" spans="1:8">
      <c r="A11609" t="s">
        <v>4</v>
      </c>
      <c r="B11609" s="4" t="s">
        <v>5</v>
      </c>
      <c r="C11609" s="4" t="s">
        <v>10</v>
      </c>
      <c r="D11609" s="4" t="s">
        <v>10</v>
      </c>
      <c r="E11609" s="4" t="s">
        <v>22</v>
      </c>
      <c r="F11609" s="4" t="s">
        <v>13</v>
      </c>
    </row>
    <row r="11610" spans="1:8">
      <c r="A11610" t="n">
        <v>98236</v>
      </c>
      <c r="B11610" s="62" t="n">
        <v>53</v>
      </c>
      <c r="C11610" s="7" t="n">
        <v>3</v>
      </c>
      <c r="D11610" s="7" t="n">
        <v>6</v>
      </c>
      <c r="E11610" s="7" t="n">
        <v>5</v>
      </c>
      <c r="F11610" s="7" t="n">
        <v>0</v>
      </c>
    </row>
    <row r="11611" spans="1:8">
      <c r="A11611" t="s">
        <v>4</v>
      </c>
      <c r="B11611" s="4" t="s">
        <v>5</v>
      </c>
      <c r="C11611" s="4" t="s">
        <v>10</v>
      </c>
      <c r="D11611" s="4" t="s">
        <v>10</v>
      </c>
      <c r="E11611" s="4" t="s">
        <v>10</v>
      </c>
    </row>
    <row r="11612" spans="1:8">
      <c r="A11612" t="n">
        <v>98246</v>
      </c>
      <c r="B11612" s="58" t="n">
        <v>61</v>
      </c>
      <c r="C11612" s="7" t="n">
        <v>3</v>
      </c>
      <c r="D11612" s="7" t="n">
        <v>65533</v>
      </c>
      <c r="E11612" s="7" t="n">
        <v>1000</v>
      </c>
    </row>
    <row r="11613" spans="1:8">
      <c r="A11613" t="s">
        <v>4</v>
      </c>
      <c r="B11613" s="4" t="s">
        <v>5</v>
      </c>
      <c r="C11613" s="4" t="s">
        <v>13</v>
      </c>
      <c r="D11613" s="4" t="s">
        <v>10</v>
      </c>
      <c r="E11613" s="4" t="s">
        <v>6</v>
      </c>
      <c r="F11613" s="4" t="s">
        <v>6</v>
      </c>
      <c r="G11613" s="4" t="s">
        <v>6</v>
      </c>
      <c r="H11613" s="4" t="s">
        <v>6</v>
      </c>
    </row>
    <row r="11614" spans="1:8">
      <c r="A11614" t="n">
        <v>98253</v>
      </c>
      <c r="B11614" s="36" t="n">
        <v>51</v>
      </c>
      <c r="C11614" s="7" t="n">
        <v>3</v>
      </c>
      <c r="D11614" s="7" t="n">
        <v>3</v>
      </c>
      <c r="E11614" s="7" t="s">
        <v>51</v>
      </c>
      <c r="F11614" s="7" t="s">
        <v>51</v>
      </c>
      <c r="G11614" s="7" t="s">
        <v>50</v>
      </c>
      <c r="H11614" s="7" t="s">
        <v>51</v>
      </c>
    </row>
    <row r="11615" spans="1:8">
      <c r="A11615" t="s">
        <v>4</v>
      </c>
      <c r="B11615" s="4" t="s">
        <v>5</v>
      </c>
      <c r="C11615" s="4" t="s">
        <v>10</v>
      </c>
    </row>
    <row r="11616" spans="1:8">
      <c r="A11616" t="n">
        <v>98266</v>
      </c>
      <c r="B11616" s="30" t="n">
        <v>16</v>
      </c>
      <c r="C11616" s="7" t="n">
        <v>100</v>
      </c>
    </row>
    <row r="11617" spans="1:8">
      <c r="A11617" t="s">
        <v>4</v>
      </c>
      <c r="B11617" s="4" t="s">
        <v>5</v>
      </c>
      <c r="C11617" s="4" t="s">
        <v>13</v>
      </c>
      <c r="D11617" s="4" t="s">
        <v>10</v>
      </c>
    </row>
    <row r="11618" spans="1:8">
      <c r="A11618" t="n">
        <v>98269</v>
      </c>
      <c r="B11618" s="32" t="n">
        <v>45</v>
      </c>
      <c r="C11618" s="7" t="n">
        <v>7</v>
      </c>
      <c r="D11618" s="7" t="n">
        <v>255</v>
      </c>
    </row>
    <row r="11619" spans="1:8">
      <c r="A11619" t="s">
        <v>4</v>
      </c>
      <c r="B11619" s="4" t="s">
        <v>5</v>
      </c>
      <c r="C11619" s="4" t="s">
        <v>10</v>
      </c>
      <c r="D11619" s="4" t="s">
        <v>10</v>
      </c>
      <c r="E11619" s="4" t="s">
        <v>22</v>
      </c>
      <c r="F11619" s="4" t="s">
        <v>13</v>
      </c>
    </row>
    <row r="11620" spans="1:8">
      <c r="A11620" t="n">
        <v>98273</v>
      </c>
      <c r="B11620" s="62" t="n">
        <v>53</v>
      </c>
      <c r="C11620" s="7" t="n">
        <v>61488</v>
      </c>
      <c r="D11620" s="7" t="n">
        <v>6</v>
      </c>
      <c r="E11620" s="7" t="n">
        <v>5</v>
      </c>
      <c r="F11620" s="7" t="n">
        <v>0</v>
      </c>
    </row>
    <row r="11621" spans="1:8">
      <c r="A11621" t="s">
        <v>4</v>
      </c>
      <c r="B11621" s="4" t="s">
        <v>5</v>
      </c>
      <c r="C11621" s="4" t="s">
        <v>10</v>
      </c>
      <c r="D11621" s="4" t="s">
        <v>10</v>
      </c>
      <c r="E11621" s="4" t="s">
        <v>22</v>
      </c>
      <c r="F11621" s="4" t="s">
        <v>13</v>
      </c>
    </row>
    <row r="11622" spans="1:8">
      <c r="A11622" t="n">
        <v>98283</v>
      </c>
      <c r="B11622" s="62" t="n">
        <v>53</v>
      </c>
      <c r="C11622" s="7" t="n">
        <v>61489</v>
      </c>
      <c r="D11622" s="7" t="n">
        <v>6</v>
      </c>
      <c r="E11622" s="7" t="n">
        <v>5</v>
      </c>
      <c r="F11622" s="7" t="n">
        <v>0</v>
      </c>
    </row>
    <row r="11623" spans="1:8">
      <c r="A11623" t="s">
        <v>4</v>
      </c>
      <c r="B11623" s="4" t="s">
        <v>5</v>
      </c>
      <c r="C11623" s="4" t="s">
        <v>10</v>
      </c>
      <c r="D11623" s="4" t="s">
        <v>10</v>
      </c>
      <c r="E11623" s="4" t="s">
        <v>22</v>
      </c>
      <c r="F11623" s="4" t="s">
        <v>13</v>
      </c>
    </row>
    <row r="11624" spans="1:8">
      <c r="A11624" t="n">
        <v>98293</v>
      </c>
      <c r="B11624" s="62" t="n">
        <v>53</v>
      </c>
      <c r="C11624" s="7" t="n">
        <v>61490</v>
      </c>
      <c r="D11624" s="7" t="n">
        <v>6</v>
      </c>
      <c r="E11624" s="7" t="n">
        <v>5</v>
      </c>
      <c r="F11624" s="7" t="n">
        <v>0</v>
      </c>
    </row>
    <row r="11625" spans="1:8">
      <c r="A11625" t="s">
        <v>4</v>
      </c>
      <c r="B11625" s="4" t="s">
        <v>5</v>
      </c>
      <c r="C11625" s="4" t="s">
        <v>10</v>
      </c>
      <c r="D11625" s="4" t="s">
        <v>10</v>
      </c>
      <c r="E11625" s="4" t="s">
        <v>22</v>
      </c>
      <c r="F11625" s="4" t="s">
        <v>13</v>
      </c>
    </row>
    <row r="11626" spans="1:8">
      <c r="A11626" t="n">
        <v>98303</v>
      </c>
      <c r="B11626" s="62" t="n">
        <v>53</v>
      </c>
      <c r="C11626" s="7" t="n">
        <v>7032</v>
      </c>
      <c r="D11626" s="7" t="n">
        <v>6</v>
      </c>
      <c r="E11626" s="7" t="n">
        <v>5</v>
      </c>
      <c r="F11626" s="7" t="n">
        <v>0</v>
      </c>
    </row>
    <row r="11627" spans="1:8">
      <c r="A11627" t="s">
        <v>4</v>
      </c>
      <c r="B11627" s="4" t="s">
        <v>5</v>
      </c>
      <c r="C11627" s="4" t="s">
        <v>10</v>
      </c>
      <c r="D11627" s="4" t="s">
        <v>10</v>
      </c>
      <c r="E11627" s="4" t="s">
        <v>22</v>
      </c>
      <c r="F11627" s="4" t="s">
        <v>13</v>
      </c>
    </row>
    <row r="11628" spans="1:8">
      <c r="A11628" t="n">
        <v>98313</v>
      </c>
      <c r="B11628" s="62" t="n">
        <v>53</v>
      </c>
      <c r="C11628" s="7" t="n">
        <v>11</v>
      </c>
      <c r="D11628" s="7" t="n">
        <v>6</v>
      </c>
      <c r="E11628" s="7" t="n">
        <v>10</v>
      </c>
      <c r="F11628" s="7" t="n">
        <v>0</v>
      </c>
    </row>
    <row r="11629" spans="1:8">
      <c r="A11629" t="s">
        <v>4</v>
      </c>
      <c r="B11629" s="4" t="s">
        <v>5</v>
      </c>
      <c r="C11629" s="4" t="s">
        <v>10</v>
      </c>
      <c r="D11629" s="4" t="s">
        <v>10</v>
      </c>
      <c r="E11629" s="4" t="s">
        <v>10</v>
      </c>
    </row>
    <row r="11630" spans="1:8">
      <c r="A11630" t="n">
        <v>98323</v>
      </c>
      <c r="B11630" s="58" t="n">
        <v>61</v>
      </c>
      <c r="C11630" s="7" t="n">
        <v>61488</v>
      </c>
      <c r="D11630" s="7" t="n">
        <v>65533</v>
      </c>
      <c r="E11630" s="7" t="n">
        <v>1000</v>
      </c>
    </row>
    <row r="11631" spans="1:8">
      <c r="A11631" t="s">
        <v>4</v>
      </c>
      <c r="B11631" s="4" t="s">
        <v>5</v>
      </c>
      <c r="C11631" s="4" t="s">
        <v>10</v>
      </c>
      <c r="D11631" s="4" t="s">
        <v>10</v>
      </c>
      <c r="E11631" s="4" t="s">
        <v>10</v>
      </c>
    </row>
    <row r="11632" spans="1:8">
      <c r="A11632" t="n">
        <v>98330</v>
      </c>
      <c r="B11632" s="58" t="n">
        <v>61</v>
      </c>
      <c r="C11632" s="7" t="n">
        <v>61489</v>
      </c>
      <c r="D11632" s="7" t="n">
        <v>65533</v>
      </c>
      <c r="E11632" s="7" t="n">
        <v>1000</v>
      </c>
    </row>
    <row r="11633" spans="1:6">
      <c r="A11633" t="s">
        <v>4</v>
      </c>
      <c r="B11633" s="4" t="s">
        <v>5</v>
      </c>
      <c r="C11633" s="4" t="s">
        <v>10</v>
      </c>
      <c r="D11633" s="4" t="s">
        <v>10</v>
      </c>
      <c r="E11633" s="4" t="s">
        <v>10</v>
      </c>
    </row>
    <row r="11634" spans="1:6">
      <c r="A11634" t="n">
        <v>98337</v>
      </c>
      <c r="B11634" s="58" t="n">
        <v>61</v>
      </c>
      <c r="C11634" s="7" t="n">
        <v>61490</v>
      </c>
      <c r="D11634" s="7" t="n">
        <v>65533</v>
      </c>
      <c r="E11634" s="7" t="n">
        <v>1000</v>
      </c>
    </row>
    <row r="11635" spans="1:6">
      <c r="A11635" t="s">
        <v>4</v>
      </c>
      <c r="B11635" s="4" t="s">
        <v>5</v>
      </c>
      <c r="C11635" s="4" t="s">
        <v>10</v>
      </c>
      <c r="D11635" s="4" t="s">
        <v>10</v>
      </c>
      <c r="E11635" s="4" t="s">
        <v>10</v>
      </c>
    </row>
    <row r="11636" spans="1:6">
      <c r="A11636" t="n">
        <v>98344</v>
      </c>
      <c r="B11636" s="58" t="n">
        <v>61</v>
      </c>
      <c r="C11636" s="7" t="n">
        <v>7032</v>
      </c>
      <c r="D11636" s="7" t="n">
        <v>65533</v>
      </c>
      <c r="E11636" s="7" t="n">
        <v>1000</v>
      </c>
    </row>
    <row r="11637" spans="1:6">
      <c r="A11637" t="s">
        <v>4</v>
      </c>
      <c r="B11637" s="4" t="s">
        <v>5</v>
      </c>
      <c r="C11637" s="4" t="s">
        <v>10</v>
      </c>
      <c r="D11637" s="4" t="s">
        <v>10</v>
      </c>
      <c r="E11637" s="4" t="s">
        <v>10</v>
      </c>
    </row>
    <row r="11638" spans="1:6">
      <c r="A11638" t="n">
        <v>98351</v>
      </c>
      <c r="B11638" s="58" t="n">
        <v>61</v>
      </c>
      <c r="C11638" s="7" t="n">
        <v>11</v>
      </c>
      <c r="D11638" s="7" t="n">
        <v>65533</v>
      </c>
      <c r="E11638" s="7" t="n">
        <v>1000</v>
      </c>
    </row>
    <row r="11639" spans="1:6">
      <c r="A11639" t="s">
        <v>4</v>
      </c>
      <c r="B11639" s="4" t="s">
        <v>5</v>
      </c>
      <c r="C11639" s="4" t="s">
        <v>13</v>
      </c>
      <c r="D11639" s="4" t="s">
        <v>10</v>
      </c>
      <c r="E11639" s="4" t="s">
        <v>6</v>
      </c>
      <c r="F11639" s="4" t="s">
        <v>6</v>
      </c>
      <c r="G11639" s="4" t="s">
        <v>6</v>
      </c>
      <c r="H11639" s="4" t="s">
        <v>6</v>
      </c>
    </row>
    <row r="11640" spans="1:6">
      <c r="A11640" t="n">
        <v>98358</v>
      </c>
      <c r="B11640" s="36" t="n">
        <v>51</v>
      </c>
      <c r="C11640" s="7" t="n">
        <v>3</v>
      </c>
      <c r="D11640" s="7" t="n">
        <v>61488</v>
      </c>
      <c r="E11640" s="7" t="s">
        <v>51</v>
      </c>
      <c r="F11640" s="7" t="s">
        <v>51</v>
      </c>
      <c r="G11640" s="7" t="s">
        <v>50</v>
      </c>
      <c r="H11640" s="7" t="s">
        <v>51</v>
      </c>
    </row>
    <row r="11641" spans="1:6">
      <c r="A11641" t="s">
        <v>4</v>
      </c>
      <c r="B11641" s="4" t="s">
        <v>5</v>
      </c>
      <c r="C11641" s="4" t="s">
        <v>13</v>
      </c>
      <c r="D11641" s="4" t="s">
        <v>10</v>
      </c>
      <c r="E11641" s="4" t="s">
        <v>6</v>
      </c>
      <c r="F11641" s="4" t="s">
        <v>6</v>
      </c>
      <c r="G11641" s="4" t="s">
        <v>6</v>
      </c>
      <c r="H11641" s="4" t="s">
        <v>6</v>
      </c>
    </row>
    <row r="11642" spans="1:6">
      <c r="A11642" t="n">
        <v>98371</v>
      </c>
      <c r="B11642" s="36" t="n">
        <v>51</v>
      </c>
      <c r="C11642" s="7" t="n">
        <v>3</v>
      </c>
      <c r="D11642" s="7" t="n">
        <v>61489</v>
      </c>
      <c r="E11642" s="7" t="s">
        <v>51</v>
      </c>
      <c r="F11642" s="7" t="s">
        <v>51</v>
      </c>
      <c r="G11642" s="7" t="s">
        <v>50</v>
      </c>
      <c r="H11642" s="7" t="s">
        <v>51</v>
      </c>
    </row>
    <row r="11643" spans="1:6">
      <c r="A11643" t="s">
        <v>4</v>
      </c>
      <c r="B11643" s="4" t="s">
        <v>5</v>
      </c>
      <c r="C11643" s="4" t="s">
        <v>13</v>
      </c>
      <c r="D11643" s="4" t="s">
        <v>10</v>
      </c>
      <c r="E11643" s="4" t="s">
        <v>6</v>
      </c>
      <c r="F11643" s="4" t="s">
        <v>6</v>
      </c>
      <c r="G11643" s="4" t="s">
        <v>6</v>
      </c>
      <c r="H11643" s="4" t="s">
        <v>6</v>
      </c>
    </row>
    <row r="11644" spans="1:6">
      <c r="A11644" t="n">
        <v>98384</v>
      </c>
      <c r="B11644" s="36" t="n">
        <v>51</v>
      </c>
      <c r="C11644" s="7" t="n">
        <v>3</v>
      </c>
      <c r="D11644" s="7" t="n">
        <v>61490</v>
      </c>
      <c r="E11644" s="7" t="s">
        <v>51</v>
      </c>
      <c r="F11644" s="7" t="s">
        <v>51</v>
      </c>
      <c r="G11644" s="7" t="s">
        <v>50</v>
      </c>
      <c r="H11644" s="7" t="s">
        <v>51</v>
      </c>
    </row>
    <row r="11645" spans="1:6">
      <c r="A11645" t="s">
        <v>4</v>
      </c>
      <c r="B11645" s="4" t="s">
        <v>5</v>
      </c>
      <c r="C11645" s="4" t="s">
        <v>13</v>
      </c>
      <c r="D11645" s="4" t="s">
        <v>10</v>
      </c>
      <c r="E11645" s="4" t="s">
        <v>6</v>
      </c>
      <c r="F11645" s="4" t="s">
        <v>6</v>
      </c>
      <c r="G11645" s="4" t="s">
        <v>6</v>
      </c>
      <c r="H11645" s="4" t="s">
        <v>6</v>
      </c>
    </row>
    <row r="11646" spans="1:6">
      <c r="A11646" t="n">
        <v>98397</v>
      </c>
      <c r="B11646" s="36" t="n">
        <v>51</v>
      </c>
      <c r="C11646" s="7" t="n">
        <v>3</v>
      </c>
      <c r="D11646" s="7" t="n">
        <v>11</v>
      </c>
      <c r="E11646" s="7" t="s">
        <v>51</v>
      </c>
      <c r="F11646" s="7" t="s">
        <v>51</v>
      </c>
      <c r="G11646" s="7" t="s">
        <v>50</v>
      </c>
      <c r="H11646" s="7" t="s">
        <v>51</v>
      </c>
    </row>
    <row r="11647" spans="1:6">
      <c r="A11647" t="s">
        <v>4</v>
      </c>
      <c r="B11647" s="4" t="s">
        <v>5</v>
      </c>
      <c r="C11647" s="4" t="s">
        <v>10</v>
      </c>
    </row>
    <row r="11648" spans="1:6">
      <c r="A11648" t="n">
        <v>98410</v>
      </c>
      <c r="B11648" s="71" t="n">
        <v>54</v>
      </c>
      <c r="C11648" s="7" t="n">
        <v>0</v>
      </c>
    </row>
    <row r="11649" spans="1:8">
      <c r="A11649" t="s">
        <v>4</v>
      </c>
      <c r="B11649" s="4" t="s">
        <v>5</v>
      </c>
      <c r="C11649" s="4" t="s">
        <v>10</v>
      </c>
    </row>
    <row r="11650" spans="1:8">
      <c r="A11650" t="n">
        <v>98413</v>
      </c>
      <c r="B11650" s="71" t="n">
        <v>54</v>
      </c>
      <c r="C11650" s="7" t="n">
        <v>5</v>
      </c>
    </row>
    <row r="11651" spans="1:8">
      <c r="A11651" t="s">
        <v>4</v>
      </c>
      <c r="B11651" s="4" t="s">
        <v>5</v>
      </c>
      <c r="C11651" s="4" t="s">
        <v>10</v>
      </c>
    </row>
    <row r="11652" spans="1:8">
      <c r="A11652" t="n">
        <v>98416</v>
      </c>
      <c r="B11652" s="71" t="n">
        <v>54</v>
      </c>
      <c r="C11652" s="7" t="n">
        <v>3</v>
      </c>
    </row>
    <row r="11653" spans="1:8">
      <c r="A11653" t="s">
        <v>4</v>
      </c>
      <c r="B11653" s="4" t="s">
        <v>5</v>
      </c>
      <c r="C11653" s="4" t="s">
        <v>10</v>
      </c>
    </row>
    <row r="11654" spans="1:8">
      <c r="A11654" t="n">
        <v>98419</v>
      </c>
      <c r="B11654" s="71" t="n">
        <v>54</v>
      </c>
      <c r="C11654" s="7" t="n">
        <v>61488</v>
      </c>
    </row>
    <row r="11655" spans="1:8">
      <c r="A11655" t="s">
        <v>4</v>
      </c>
      <c r="B11655" s="4" t="s">
        <v>5</v>
      </c>
      <c r="C11655" s="4" t="s">
        <v>10</v>
      </c>
    </row>
    <row r="11656" spans="1:8">
      <c r="A11656" t="n">
        <v>98422</v>
      </c>
      <c r="B11656" s="71" t="n">
        <v>54</v>
      </c>
      <c r="C11656" s="7" t="n">
        <v>61489</v>
      </c>
    </row>
    <row r="11657" spans="1:8">
      <c r="A11657" t="s">
        <v>4</v>
      </c>
      <c r="B11657" s="4" t="s">
        <v>5</v>
      </c>
      <c r="C11657" s="4" t="s">
        <v>10</v>
      </c>
    </row>
    <row r="11658" spans="1:8">
      <c r="A11658" t="n">
        <v>98425</v>
      </c>
      <c r="B11658" s="71" t="n">
        <v>54</v>
      </c>
      <c r="C11658" s="7" t="n">
        <v>61490</v>
      </c>
    </row>
    <row r="11659" spans="1:8">
      <c r="A11659" t="s">
        <v>4</v>
      </c>
      <c r="B11659" s="4" t="s">
        <v>5</v>
      </c>
      <c r="C11659" s="4" t="s">
        <v>10</v>
      </c>
    </row>
    <row r="11660" spans="1:8">
      <c r="A11660" t="n">
        <v>98428</v>
      </c>
      <c r="B11660" s="71" t="n">
        <v>54</v>
      </c>
      <c r="C11660" s="7" t="n">
        <v>7032</v>
      </c>
    </row>
    <row r="11661" spans="1:8">
      <c r="A11661" t="s">
        <v>4</v>
      </c>
      <c r="B11661" s="4" t="s">
        <v>5</v>
      </c>
      <c r="C11661" s="4" t="s">
        <v>10</v>
      </c>
    </row>
    <row r="11662" spans="1:8">
      <c r="A11662" t="n">
        <v>98431</v>
      </c>
      <c r="B11662" s="71" t="n">
        <v>54</v>
      </c>
      <c r="C11662" s="7" t="n">
        <v>11</v>
      </c>
    </row>
    <row r="11663" spans="1:8">
      <c r="A11663" t="s">
        <v>4</v>
      </c>
      <c r="B11663" s="4" t="s">
        <v>5</v>
      </c>
      <c r="C11663" s="4" t="s">
        <v>13</v>
      </c>
      <c r="D11663" s="4" t="s">
        <v>10</v>
      </c>
      <c r="E11663" s="4" t="s">
        <v>6</v>
      </c>
    </row>
    <row r="11664" spans="1:8">
      <c r="A11664" t="n">
        <v>98434</v>
      </c>
      <c r="B11664" s="36" t="n">
        <v>51</v>
      </c>
      <c r="C11664" s="7" t="n">
        <v>4</v>
      </c>
      <c r="D11664" s="7" t="n">
        <v>3</v>
      </c>
      <c r="E11664" s="7" t="s">
        <v>794</v>
      </c>
    </row>
    <row r="11665" spans="1:5">
      <c r="A11665" t="s">
        <v>4</v>
      </c>
      <c r="B11665" s="4" t="s">
        <v>5</v>
      </c>
      <c r="C11665" s="4" t="s">
        <v>10</v>
      </c>
    </row>
    <row r="11666" spans="1:5">
      <c r="A11666" t="n">
        <v>98448</v>
      </c>
      <c r="B11666" s="30" t="n">
        <v>16</v>
      </c>
      <c r="C11666" s="7" t="n">
        <v>0</v>
      </c>
    </row>
    <row r="11667" spans="1:5">
      <c r="A11667" t="s">
        <v>4</v>
      </c>
      <c r="B11667" s="4" t="s">
        <v>5</v>
      </c>
      <c r="C11667" s="4" t="s">
        <v>10</v>
      </c>
      <c r="D11667" s="4" t="s">
        <v>37</v>
      </c>
      <c r="E11667" s="4" t="s">
        <v>13</v>
      </c>
      <c r="F11667" s="4" t="s">
        <v>13</v>
      </c>
    </row>
    <row r="11668" spans="1:5">
      <c r="A11668" t="n">
        <v>98451</v>
      </c>
      <c r="B11668" s="37" t="n">
        <v>26</v>
      </c>
      <c r="C11668" s="7" t="n">
        <v>3</v>
      </c>
      <c r="D11668" s="7" t="s">
        <v>795</v>
      </c>
      <c r="E11668" s="7" t="n">
        <v>2</v>
      </c>
      <c r="F11668" s="7" t="n">
        <v>0</v>
      </c>
    </row>
    <row r="11669" spans="1:5">
      <c r="A11669" t="s">
        <v>4</v>
      </c>
      <c r="B11669" s="4" t="s">
        <v>5</v>
      </c>
    </row>
    <row r="11670" spans="1:5">
      <c r="A11670" t="n">
        <v>98469</v>
      </c>
      <c r="B11670" s="28" t="n">
        <v>28</v>
      </c>
    </row>
    <row r="11671" spans="1:5">
      <c r="A11671" t="s">
        <v>4</v>
      </c>
      <c r="B11671" s="4" t="s">
        <v>5</v>
      </c>
      <c r="C11671" s="4" t="s">
        <v>13</v>
      </c>
      <c r="D11671" s="4" t="s">
        <v>10</v>
      </c>
      <c r="E11671" s="4" t="s">
        <v>6</v>
      </c>
    </row>
    <row r="11672" spans="1:5">
      <c r="A11672" t="n">
        <v>98470</v>
      </c>
      <c r="B11672" s="36" t="n">
        <v>51</v>
      </c>
      <c r="C11672" s="7" t="n">
        <v>4</v>
      </c>
      <c r="D11672" s="7" t="n">
        <v>5</v>
      </c>
      <c r="E11672" s="7" t="s">
        <v>320</v>
      </c>
    </row>
    <row r="11673" spans="1:5">
      <c r="A11673" t="s">
        <v>4</v>
      </c>
      <c r="B11673" s="4" t="s">
        <v>5</v>
      </c>
      <c r="C11673" s="4" t="s">
        <v>10</v>
      </c>
    </row>
    <row r="11674" spans="1:5">
      <c r="A11674" t="n">
        <v>98483</v>
      </c>
      <c r="B11674" s="30" t="n">
        <v>16</v>
      </c>
      <c r="C11674" s="7" t="n">
        <v>0</v>
      </c>
    </row>
    <row r="11675" spans="1:5">
      <c r="A11675" t="s">
        <v>4</v>
      </c>
      <c r="B11675" s="4" t="s">
        <v>5</v>
      </c>
      <c r="C11675" s="4" t="s">
        <v>10</v>
      </c>
      <c r="D11675" s="4" t="s">
        <v>37</v>
      </c>
      <c r="E11675" s="4" t="s">
        <v>13</v>
      </c>
      <c r="F11675" s="4" t="s">
        <v>13</v>
      </c>
    </row>
    <row r="11676" spans="1:5">
      <c r="A11676" t="n">
        <v>98486</v>
      </c>
      <c r="B11676" s="37" t="n">
        <v>26</v>
      </c>
      <c r="C11676" s="7" t="n">
        <v>5</v>
      </c>
      <c r="D11676" s="7" t="s">
        <v>796</v>
      </c>
      <c r="E11676" s="7" t="n">
        <v>2</v>
      </c>
      <c r="F11676" s="7" t="n">
        <v>0</v>
      </c>
    </row>
    <row r="11677" spans="1:5">
      <c r="A11677" t="s">
        <v>4</v>
      </c>
      <c r="B11677" s="4" t="s">
        <v>5</v>
      </c>
    </row>
    <row r="11678" spans="1:5">
      <c r="A11678" t="n">
        <v>98502</v>
      </c>
      <c r="B11678" s="28" t="n">
        <v>28</v>
      </c>
    </row>
    <row r="11679" spans="1:5">
      <c r="A11679" t="s">
        <v>4</v>
      </c>
      <c r="B11679" s="4" t="s">
        <v>5</v>
      </c>
      <c r="C11679" s="4" t="s">
        <v>10</v>
      </c>
      <c r="D11679" s="4" t="s">
        <v>13</v>
      </c>
      <c r="E11679" s="4" t="s">
        <v>6</v>
      </c>
      <c r="F11679" s="4" t="s">
        <v>22</v>
      </c>
      <c r="G11679" s="4" t="s">
        <v>22</v>
      </c>
      <c r="H11679" s="4" t="s">
        <v>22</v>
      </c>
    </row>
    <row r="11680" spans="1:5">
      <c r="A11680" t="n">
        <v>98503</v>
      </c>
      <c r="B11680" s="47" t="n">
        <v>48</v>
      </c>
      <c r="C11680" s="7" t="n">
        <v>0</v>
      </c>
      <c r="D11680" s="7" t="n">
        <v>0</v>
      </c>
      <c r="E11680" s="7" t="s">
        <v>188</v>
      </c>
      <c r="F11680" s="7" t="n">
        <v>-1</v>
      </c>
      <c r="G11680" s="7" t="n">
        <v>1</v>
      </c>
      <c r="H11680" s="7" t="n">
        <v>0</v>
      </c>
    </row>
    <row r="11681" spans="1:8">
      <c r="A11681" t="s">
        <v>4</v>
      </c>
      <c r="B11681" s="4" t="s">
        <v>5</v>
      </c>
      <c r="C11681" s="4" t="s">
        <v>13</v>
      </c>
      <c r="D11681" s="4" t="s">
        <v>10</v>
      </c>
      <c r="E11681" s="4" t="s">
        <v>6</v>
      </c>
    </row>
    <row r="11682" spans="1:8">
      <c r="A11682" t="n">
        <v>98531</v>
      </c>
      <c r="B11682" s="36" t="n">
        <v>51</v>
      </c>
      <c r="C11682" s="7" t="n">
        <v>4</v>
      </c>
      <c r="D11682" s="7" t="n">
        <v>0</v>
      </c>
      <c r="E11682" s="7" t="s">
        <v>144</v>
      </c>
    </row>
    <row r="11683" spans="1:8">
      <c r="A11683" t="s">
        <v>4</v>
      </c>
      <c r="B11683" s="4" t="s">
        <v>5</v>
      </c>
      <c r="C11683" s="4" t="s">
        <v>10</v>
      </c>
    </row>
    <row r="11684" spans="1:8">
      <c r="A11684" t="n">
        <v>98545</v>
      </c>
      <c r="B11684" s="30" t="n">
        <v>16</v>
      </c>
      <c r="C11684" s="7" t="n">
        <v>0</v>
      </c>
    </row>
    <row r="11685" spans="1:8">
      <c r="A11685" t="s">
        <v>4</v>
      </c>
      <c r="B11685" s="4" t="s">
        <v>5</v>
      </c>
      <c r="C11685" s="4" t="s">
        <v>10</v>
      </c>
      <c r="D11685" s="4" t="s">
        <v>37</v>
      </c>
      <c r="E11685" s="4" t="s">
        <v>13</v>
      </c>
      <c r="F11685" s="4" t="s">
        <v>13</v>
      </c>
      <c r="G11685" s="4" t="s">
        <v>37</v>
      </c>
      <c r="H11685" s="4" t="s">
        <v>13</v>
      </c>
      <c r="I11685" s="4" t="s">
        <v>13</v>
      </c>
    </row>
    <row r="11686" spans="1:8">
      <c r="A11686" t="n">
        <v>98548</v>
      </c>
      <c r="B11686" s="37" t="n">
        <v>26</v>
      </c>
      <c r="C11686" s="7" t="n">
        <v>0</v>
      </c>
      <c r="D11686" s="7" t="s">
        <v>797</v>
      </c>
      <c r="E11686" s="7" t="n">
        <v>2</v>
      </c>
      <c r="F11686" s="7" t="n">
        <v>3</v>
      </c>
      <c r="G11686" s="7" t="s">
        <v>798</v>
      </c>
      <c r="H11686" s="7" t="n">
        <v>2</v>
      </c>
      <c r="I11686" s="7" t="n">
        <v>0</v>
      </c>
    </row>
    <row r="11687" spans="1:8">
      <c r="A11687" t="s">
        <v>4</v>
      </c>
      <c r="B11687" s="4" t="s">
        <v>5</v>
      </c>
    </row>
    <row r="11688" spans="1:8">
      <c r="A11688" t="n">
        <v>98645</v>
      </c>
      <c r="B11688" s="28" t="n">
        <v>28</v>
      </c>
    </row>
    <row r="11689" spans="1:8">
      <c r="A11689" t="s">
        <v>4</v>
      </c>
      <c r="B11689" s="4" t="s">
        <v>5</v>
      </c>
      <c r="C11689" s="4" t="s">
        <v>10</v>
      </c>
      <c r="D11689" s="4" t="s">
        <v>13</v>
      </c>
    </row>
    <row r="11690" spans="1:8">
      <c r="A11690" t="n">
        <v>98646</v>
      </c>
      <c r="B11690" s="39" t="n">
        <v>89</v>
      </c>
      <c r="C11690" s="7" t="n">
        <v>65533</v>
      </c>
      <c r="D11690" s="7" t="n">
        <v>1</v>
      </c>
    </row>
    <row r="11691" spans="1:8">
      <c r="A11691" t="s">
        <v>4</v>
      </c>
      <c r="B11691" s="4" t="s">
        <v>5</v>
      </c>
      <c r="C11691" s="4" t="s">
        <v>13</v>
      </c>
      <c r="D11691" s="4" t="s">
        <v>10</v>
      </c>
      <c r="E11691" s="4" t="s">
        <v>22</v>
      </c>
    </row>
    <row r="11692" spans="1:8">
      <c r="A11692" t="n">
        <v>98650</v>
      </c>
      <c r="B11692" s="34" t="n">
        <v>58</v>
      </c>
      <c r="C11692" s="7" t="n">
        <v>101</v>
      </c>
      <c r="D11692" s="7" t="n">
        <v>500</v>
      </c>
      <c r="E11692" s="7" t="n">
        <v>1</v>
      </c>
    </row>
    <row r="11693" spans="1:8">
      <c r="A11693" t="s">
        <v>4</v>
      </c>
      <c r="B11693" s="4" t="s">
        <v>5</v>
      </c>
      <c r="C11693" s="4" t="s">
        <v>13</v>
      </c>
      <c r="D11693" s="4" t="s">
        <v>10</v>
      </c>
    </row>
    <row r="11694" spans="1:8">
      <c r="A11694" t="n">
        <v>98658</v>
      </c>
      <c r="B11694" s="34" t="n">
        <v>58</v>
      </c>
      <c r="C11694" s="7" t="n">
        <v>254</v>
      </c>
      <c r="D11694" s="7" t="n">
        <v>0</v>
      </c>
    </row>
    <row r="11695" spans="1:8">
      <c r="A11695" t="s">
        <v>4</v>
      </c>
      <c r="B11695" s="4" t="s">
        <v>5</v>
      </c>
      <c r="C11695" s="4" t="s">
        <v>13</v>
      </c>
      <c r="D11695" s="4" t="s">
        <v>13</v>
      </c>
      <c r="E11695" s="4" t="s">
        <v>22</v>
      </c>
      <c r="F11695" s="4" t="s">
        <v>22</v>
      </c>
      <c r="G11695" s="4" t="s">
        <v>22</v>
      </c>
      <c r="H11695" s="4" t="s">
        <v>10</v>
      </c>
    </row>
    <row r="11696" spans="1:8">
      <c r="A11696" t="n">
        <v>98662</v>
      </c>
      <c r="B11696" s="32" t="n">
        <v>45</v>
      </c>
      <c r="C11696" s="7" t="n">
        <v>2</v>
      </c>
      <c r="D11696" s="7" t="n">
        <v>3</v>
      </c>
      <c r="E11696" s="7" t="n">
        <v>87.4899978637695</v>
      </c>
      <c r="F11696" s="7" t="n">
        <v>37.560001373291</v>
      </c>
      <c r="G11696" s="7" t="n">
        <v>-234.429992675781</v>
      </c>
      <c r="H11696" s="7" t="n">
        <v>0</v>
      </c>
    </row>
    <row r="11697" spans="1:9">
      <c r="A11697" t="s">
        <v>4</v>
      </c>
      <c r="B11697" s="4" t="s">
        <v>5</v>
      </c>
      <c r="C11697" s="4" t="s">
        <v>13</v>
      </c>
      <c r="D11697" s="4" t="s">
        <v>13</v>
      </c>
      <c r="E11697" s="4" t="s">
        <v>22</v>
      </c>
      <c r="F11697" s="4" t="s">
        <v>22</v>
      </c>
      <c r="G11697" s="4" t="s">
        <v>22</v>
      </c>
      <c r="H11697" s="4" t="s">
        <v>10</v>
      </c>
      <c r="I11697" s="4" t="s">
        <v>13</v>
      </c>
    </row>
    <row r="11698" spans="1:9">
      <c r="A11698" t="n">
        <v>98679</v>
      </c>
      <c r="B11698" s="32" t="n">
        <v>45</v>
      </c>
      <c r="C11698" s="7" t="n">
        <v>4</v>
      </c>
      <c r="D11698" s="7" t="n">
        <v>3</v>
      </c>
      <c r="E11698" s="7" t="n">
        <v>350.899993896484</v>
      </c>
      <c r="F11698" s="7" t="n">
        <v>29.2000007629395</v>
      </c>
      <c r="G11698" s="7" t="n">
        <v>0</v>
      </c>
      <c r="H11698" s="7" t="n">
        <v>0</v>
      </c>
      <c r="I11698" s="7" t="n">
        <v>0</v>
      </c>
    </row>
    <row r="11699" spans="1:9">
      <c r="A11699" t="s">
        <v>4</v>
      </c>
      <c r="B11699" s="4" t="s">
        <v>5</v>
      </c>
      <c r="C11699" s="4" t="s">
        <v>13</v>
      </c>
      <c r="D11699" s="4" t="s">
        <v>13</v>
      </c>
      <c r="E11699" s="4" t="s">
        <v>22</v>
      </c>
      <c r="F11699" s="4" t="s">
        <v>10</v>
      </c>
    </row>
    <row r="11700" spans="1:9">
      <c r="A11700" t="n">
        <v>98697</v>
      </c>
      <c r="B11700" s="32" t="n">
        <v>45</v>
      </c>
      <c r="C11700" s="7" t="n">
        <v>5</v>
      </c>
      <c r="D11700" s="7" t="n">
        <v>3</v>
      </c>
      <c r="E11700" s="7" t="n">
        <v>1.10000002384186</v>
      </c>
      <c r="F11700" s="7" t="n">
        <v>0</v>
      </c>
    </row>
    <row r="11701" spans="1:9">
      <c r="A11701" t="s">
        <v>4</v>
      </c>
      <c r="B11701" s="4" t="s">
        <v>5</v>
      </c>
      <c r="C11701" s="4" t="s">
        <v>13</v>
      </c>
      <c r="D11701" s="4" t="s">
        <v>13</v>
      </c>
      <c r="E11701" s="4" t="s">
        <v>22</v>
      </c>
      <c r="F11701" s="4" t="s">
        <v>10</v>
      </c>
    </row>
    <row r="11702" spans="1:9">
      <c r="A11702" t="n">
        <v>98706</v>
      </c>
      <c r="B11702" s="32" t="n">
        <v>45</v>
      </c>
      <c r="C11702" s="7" t="n">
        <v>11</v>
      </c>
      <c r="D11702" s="7" t="n">
        <v>3</v>
      </c>
      <c r="E11702" s="7" t="n">
        <v>34.2999992370605</v>
      </c>
      <c r="F11702" s="7" t="n">
        <v>0</v>
      </c>
    </row>
    <row r="11703" spans="1:9">
      <c r="A11703" t="s">
        <v>4</v>
      </c>
      <c r="B11703" s="4" t="s">
        <v>5</v>
      </c>
      <c r="C11703" s="4" t="s">
        <v>13</v>
      </c>
      <c r="D11703" s="4" t="s">
        <v>13</v>
      </c>
      <c r="E11703" s="4" t="s">
        <v>22</v>
      </c>
      <c r="F11703" s="4" t="s">
        <v>22</v>
      </c>
      <c r="G11703" s="4" t="s">
        <v>22</v>
      </c>
      <c r="H11703" s="4" t="s">
        <v>10</v>
      </c>
    </row>
    <row r="11704" spans="1:9">
      <c r="A11704" t="n">
        <v>98715</v>
      </c>
      <c r="B11704" s="32" t="n">
        <v>45</v>
      </c>
      <c r="C11704" s="7" t="n">
        <v>2</v>
      </c>
      <c r="D11704" s="7" t="n">
        <v>3</v>
      </c>
      <c r="E11704" s="7" t="n">
        <v>87.4899978637695</v>
      </c>
      <c r="F11704" s="7" t="n">
        <v>37.560001373291</v>
      </c>
      <c r="G11704" s="7" t="n">
        <v>-234.429992675781</v>
      </c>
      <c r="H11704" s="7" t="n">
        <v>0</v>
      </c>
    </row>
    <row r="11705" spans="1:9">
      <c r="A11705" t="s">
        <v>4</v>
      </c>
      <c r="B11705" s="4" t="s">
        <v>5</v>
      </c>
      <c r="C11705" s="4" t="s">
        <v>13</v>
      </c>
      <c r="D11705" s="4" t="s">
        <v>13</v>
      </c>
      <c r="E11705" s="4" t="s">
        <v>22</v>
      </c>
      <c r="F11705" s="4" t="s">
        <v>22</v>
      </c>
      <c r="G11705" s="4" t="s">
        <v>22</v>
      </c>
      <c r="H11705" s="4" t="s">
        <v>10</v>
      </c>
      <c r="I11705" s="4" t="s">
        <v>13</v>
      </c>
    </row>
    <row r="11706" spans="1:9">
      <c r="A11706" t="n">
        <v>98732</v>
      </c>
      <c r="B11706" s="32" t="n">
        <v>45</v>
      </c>
      <c r="C11706" s="7" t="n">
        <v>4</v>
      </c>
      <c r="D11706" s="7" t="n">
        <v>3</v>
      </c>
      <c r="E11706" s="7" t="n">
        <v>350.899993896484</v>
      </c>
      <c r="F11706" s="7" t="n">
        <v>68.1900024414063</v>
      </c>
      <c r="G11706" s="7" t="n">
        <v>0</v>
      </c>
      <c r="H11706" s="7" t="n">
        <v>0</v>
      </c>
      <c r="I11706" s="7" t="n">
        <v>0</v>
      </c>
    </row>
    <row r="11707" spans="1:9">
      <c r="A11707" t="s">
        <v>4</v>
      </c>
      <c r="B11707" s="4" t="s">
        <v>5</v>
      </c>
      <c r="C11707" s="4" t="s">
        <v>13</v>
      </c>
      <c r="D11707" s="4" t="s">
        <v>13</v>
      </c>
      <c r="E11707" s="4" t="s">
        <v>22</v>
      </c>
      <c r="F11707" s="4" t="s">
        <v>10</v>
      </c>
    </row>
    <row r="11708" spans="1:9">
      <c r="A11708" t="n">
        <v>98750</v>
      </c>
      <c r="B11708" s="32" t="n">
        <v>45</v>
      </c>
      <c r="C11708" s="7" t="n">
        <v>5</v>
      </c>
      <c r="D11708" s="7" t="n">
        <v>3</v>
      </c>
      <c r="E11708" s="7" t="n">
        <v>1.10000002384186</v>
      </c>
      <c r="F11708" s="7" t="n">
        <v>0</v>
      </c>
    </row>
    <row r="11709" spans="1:9">
      <c r="A11709" t="s">
        <v>4</v>
      </c>
      <c r="B11709" s="4" t="s">
        <v>5</v>
      </c>
      <c r="C11709" s="4" t="s">
        <v>13</v>
      </c>
      <c r="D11709" s="4" t="s">
        <v>13</v>
      </c>
      <c r="E11709" s="4" t="s">
        <v>22</v>
      </c>
      <c r="F11709" s="4" t="s">
        <v>10</v>
      </c>
    </row>
    <row r="11710" spans="1:9">
      <c r="A11710" t="n">
        <v>98759</v>
      </c>
      <c r="B11710" s="32" t="n">
        <v>45</v>
      </c>
      <c r="C11710" s="7" t="n">
        <v>11</v>
      </c>
      <c r="D11710" s="7" t="n">
        <v>3</v>
      </c>
      <c r="E11710" s="7" t="n">
        <v>34.2999992370605</v>
      </c>
      <c r="F11710" s="7" t="n">
        <v>0</v>
      </c>
    </row>
    <row r="11711" spans="1:9">
      <c r="A11711" t="s">
        <v>4</v>
      </c>
      <c r="B11711" s="4" t="s">
        <v>5</v>
      </c>
      <c r="C11711" s="4" t="s">
        <v>13</v>
      </c>
      <c r="D11711" s="4" t="s">
        <v>10</v>
      </c>
      <c r="E11711" s="4" t="s">
        <v>6</v>
      </c>
      <c r="F11711" s="4" t="s">
        <v>6</v>
      </c>
      <c r="G11711" s="4" t="s">
        <v>6</v>
      </c>
      <c r="H11711" s="4" t="s">
        <v>6</v>
      </c>
    </row>
    <row r="11712" spans="1:9">
      <c r="A11712" t="n">
        <v>98768</v>
      </c>
      <c r="B11712" s="36" t="n">
        <v>51</v>
      </c>
      <c r="C11712" s="7" t="n">
        <v>3</v>
      </c>
      <c r="D11712" s="7" t="n">
        <v>6</v>
      </c>
      <c r="E11712" s="7" t="s">
        <v>155</v>
      </c>
      <c r="F11712" s="7" t="s">
        <v>107</v>
      </c>
      <c r="G11712" s="7" t="s">
        <v>50</v>
      </c>
      <c r="H11712" s="7" t="s">
        <v>51</v>
      </c>
    </row>
    <row r="11713" spans="1:9">
      <c r="A11713" t="s">
        <v>4</v>
      </c>
      <c r="B11713" s="4" t="s">
        <v>5</v>
      </c>
      <c r="C11713" s="4" t="s">
        <v>13</v>
      </c>
    </row>
    <row r="11714" spans="1:9">
      <c r="A11714" t="n">
        <v>98781</v>
      </c>
      <c r="B11714" s="54" t="n">
        <v>116</v>
      </c>
      <c r="C11714" s="7" t="n">
        <v>0</v>
      </c>
    </row>
    <row r="11715" spans="1:9">
      <c r="A11715" t="s">
        <v>4</v>
      </c>
      <c r="B11715" s="4" t="s">
        <v>5</v>
      </c>
      <c r="C11715" s="4" t="s">
        <v>13</v>
      </c>
      <c r="D11715" s="4" t="s">
        <v>10</v>
      </c>
    </row>
    <row r="11716" spans="1:9">
      <c r="A11716" t="n">
        <v>98783</v>
      </c>
      <c r="B11716" s="54" t="n">
        <v>116</v>
      </c>
      <c r="C11716" s="7" t="n">
        <v>2</v>
      </c>
      <c r="D11716" s="7" t="n">
        <v>1</v>
      </c>
    </row>
    <row r="11717" spans="1:9">
      <c r="A11717" t="s">
        <v>4</v>
      </c>
      <c r="B11717" s="4" t="s">
        <v>5</v>
      </c>
      <c r="C11717" s="4" t="s">
        <v>13</v>
      </c>
      <c r="D11717" s="4" t="s">
        <v>9</v>
      </c>
    </row>
    <row r="11718" spans="1:9">
      <c r="A11718" t="n">
        <v>98787</v>
      </c>
      <c r="B11718" s="54" t="n">
        <v>116</v>
      </c>
      <c r="C11718" s="7" t="n">
        <v>5</v>
      </c>
      <c r="D11718" s="7" t="n">
        <v>1084227584</v>
      </c>
    </row>
    <row r="11719" spans="1:9">
      <c r="A11719" t="s">
        <v>4</v>
      </c>
      <c r="B11719" s="4" t="s">
        <v>5</v>
      </c>
      <c r="C11719" s="4" t="s">
        <v>13</v>
      </c>
      <c r="D11719" s="4" t="s">
        <v>10</v>
      </c>
    </row>
    <row r="11720" spans="1:9">
      <c r="A11720" t="n">
        <v>98793</v>
      </c>
      <c r="B11720" s="54" t="n">
        <v>116</v>
      </c>
      <c r="C11720" s="7" t="n">
        <v>6</v>
      </c>
      <c r="D11720" s="7" t="n">
        <v>1</v>
      </c>
    </row>
    <row r="11721" spans="1:9">
      <c r="A11721" t="s">
        <v>4</v>
      </c>
      <c r="B11721" s="4" t="s">
        <v>5</v>
      </c>
      <c r="C11721" s="4" t="s">
        <v>13</v>
      </c>
      <c r="D11721" s="4" t="s">
        <v>10</v>
      </c>
    </row>
    <row r="11722" spans="1:9">
      <c r="A11722" t="n">
        <v>98797</v>
      </c>
      <c r="B11722" s="34" t="n">
        <v>58</v>
      </c>
      <c r="C11722" s="7" t="n">
        <v>255</v>
      </c>
      <c r="D11722" s="7" t="n">
        <v>0</v>
      </c>
    </row>
    <row r="11723" spans="1:9">
      <c r="A11723" t="s">
        <v>4</v>
      </c>
      <c r="B11723" s="4" t="s">
        <v>5</v>
      </c>
      <c r="C11723" s="4" t="s">
        <v>10</v>
      </c>
      <c r="D11723" s="4" t="s">
        <v>10</v>
      </c>
      <c r="E11723" s="4" t="s">
        <v>10</v>
      </c>
    </row>
    <row r="11724" spans="1:9">
      <c r="A11724" t="n">
        <v>98801</v>
      </c>
      <c r="B11724" s="58" t="n">
        <v>61</v>
      </c>
      <c r="C11724" s="7" t="n">
        <v>6</v>
      </c>
      <c r="D11724" s="7" t="n">
        <v>0</v>
      </c>
      <c r="E11724" s="7" t="n">
        <v>1000</v>
      </c>
    </row>
    <row r="11725" spans="1:9">
      <c r="A11725" t="s">
        <v>4</v>
      </c>
      <c r="B11725" s="4" t="s">
        <v>5</v>
      </c>
      <c r="C11725" s="4" t="s">
        <v>10</v>
      </c>
      <c r="D11725" s="4" t="s">
        <v>10</v>
      </c>
      <c r="E11725" s="4" t="s">
        <v>22</v>
      </c>
      <c r="F11725" s="4" t="s">
        <v>13</v>
      </c>
    </row>
    <row r="11726" spans="1:9">
      <c r="A11726" t="n">
        <v>98808</v>
      </c>
      <c r="B11726" s="62" t="n">
        <v>53</v>
      </c>
      <c r="C11726" s="7" t="n">
        <v>6</v>
      </c>
      <c r="D11726" s="7" t="n">
        <v>0</v>
      </c>
      <c r="E11726" s="7" t="n">
        <v>5</v>
      </c>
      <c r="F11726" s="7" t="n">
        <v>0</v>
      </c>
    </row>
    <row r="11727" spans="1:9">
      <c r="A11727" t="s">
        <v>4</v>
      </c>
      <c r="B11727" s="4" t="s">
        <v>5</v>
      </c>
      <c r="C11727" s="4" t="s">
        <v>10</v>
      </c>
    </row>
    <row r="11728" spans="1:9">
      <c r="A11728" t="n">
        <v>98818</v>
      </c>
      <c r="B11728" s="71" t="n">
        <v>54</v>
      </c>
      <c r="C11728" s="7" t="n">
        <v>6</v>
      </c>
    </row>
    <row r="11729" spans="1:6">
      <c r="A11729" t="s">
        <v>4</v>
      </c>
      <c r="B11729" s="4" t="s">
        <v>5</v>
      </c>
      <c r="C11729" s="4" t="s">
        <v>13</v>
      </c>
      <c r="D11729" s="4" t="s">
        <v>10</v>
      </c>
      <c r="E11729" s="4" t="s">
        <v>6</v>
      </c>
    </row>
    <row r="11730" spans="1:6">
      <c r="A11730" t="n">
        <v>98821</v>
      </c>
      <c r="B11730" s="36" t="n">
        <v>51</v>
      </c>
      <c r="C11730" s="7" t="n">
        <v>4</v>
      </c>
      <c r="D11730" s="7" t="n">
        <v>6</v>
      </c>
      <c r="E11730" s="7" t="s">
        <v>799</v>
      </c>
    </row>
    <row r="11731" spans="1:6">
      <c r="A11731" t="s">
        <v>4</v>
      </c>
      <c r="B11731" s="4" t="s">
        <v>5</v>
      </c>
      <c r="C11731" s="4" t="s">
        <v>10</v>
      </c>
    </row>
    <row r="11732" spans="1:6">
      <c r="A11732" t="n">
        <v>98835</v>
      </c>
      <c r="B11732" s="30" t="n">
        <v>16</v>
      </c>
      <c r="C11732" s="7" t="n">
        <v>0</v>
      </c>
    </row>
    <row r="11733" spans="1:6">
      <c r="A11733" t="s">
        <v>4</v>
      </c>
      <c r="B11733" s="4" t="s">
        <v>5</v>
      </c>
      <c r="C11733" s="4" t="s">
        <v>10</v>
      </c>
      <c r="D11733" s="4" t="s">
        <v>37</v>
      </c>
      <c r="E11733" s="4" t="s">
        <v>13</v>
      </c>
      <c r="F11733" s="4" t="s">
        <v>13</v>
      </c>
      <c r="G11733" s="4" t="s">
        <v>37</v>
      </c>
      <c r="H11733" s="4" t="s">
        <v>13</v>
      </c>
      <c r="I11733" s="4" t="s">
        <v>13</v>
      </c>
    </row>
    <row r="11734" spans="1:6">
      <c r="A11734" t="n">
        <v>98838</v>
      </c>
      <c r="B11734" s="37" t="n">
        <v>26</v>
      </c>
      <c r="C11734" s="7" t="n">
        <v>6</v>
      </c>
      <c r="D11734" s="7" t="s">
        <v>800</v>
      </c>
      <c r="E11734" s="7" t="n">
        <v>2</v>
      </c>
      <c r="F11734" s="7" t="n">
        <v>3</v>
      </c>
      <c r="G11734" s="7" t="s">
        <v>801</v>
      </c>
      <c r="H11734" s="7" t="n">
        <v>2</v>
      </c>
      <c r="I11734" s="7" t="n">
        <v>0</v>
      </c>
    </row>
    <row r="11735" spans="1:6">
      <c r="A11735" t="s">
        <v>4</v>
      </c>
      <c r="B11735" s="4" t="s">
        <v>5</v>
      </c>
    </row>
    <row r="11736" spans="1:6">
      <c r="A11736" t="n">
        <v>98969</v>
      </c>
      <c r="B11736" s="28" t="n">
        <v>28</v>
      </c>
    </row>
    <row r="11737" spans="1:6">
      <c r="A11737" t="s">
        <v>4</v>
      </c>
      <c r="B11737" s="4" t="s">
        <v>5</v>
      </c>
      <c r="C11737" s="4" t="s">
        <v>13</v>
      </c>
      <c r="D11737" s="4" t="s">
        <v>10</v>
      </c>
      <c r="E11737" s="4" t="s">
        <v>10</v>
      </c>
      <c r="F11737" s="4" t="s">
        <v>13</v>
      </c>
    </row>
    <row r="11738" spans="1:6">
      <c r="A11738" t="n">
        <v>98970</v>
      </c>
      <c r="B11738" s="26" t="n">
        <v>25</v>
      </c>
      <c r="C11738" s="7" t="n">
        <v>1</v>
      </c>
      <c r="D11738" s="7" t="n">
        <v>60</v>
      </c>
      <c r="E11738" s="7" t="n">
        <v>640</v>
      </c>
      <c r="F11738" s="7" t="n">
        <v>2</v>
      </c>
    </row>
    <row r="11739" spans="1:6">
      <c r="A11739" t="s">
        <v>4</v>
      </c>
      <c r="B11739" s="4" t="s">
        <v>5</v>
      </c>
      <c r="C11739" s="4" t="s">
        <v>13</v>
      </c>
      <c r="D11739" s="17" t="s">
        <v>24</v>
      </c>
      <c r="E11739" s="4" t="s">
        <v>5</v>
      </c>
      <c r="F11739" s="4" t="s">
        <v>13</v>
      </c>
      <c r="G11739" s="4" t="s">
        <v>10</v>
      </c>
      <c r="H11739" s="17" t="s">
        <v>25</v>
      </c>
      <c r="I11739" s="4" t="s">
        <v>13</v>
      </c>
      <c r="J11739" s="4" t="s">
        <v>26</v>
      </c>
    </row>
    <row r="11740" spans="1:6">
      <c r="A11740" t="n">
        <v>98977</v>
      </c>
      <c r="B11740" s="16" t="n">
        <v>5</v>
      </c>
      <c r="C11740" s="7" t="n">
        <v>28</v>
      </c>
      <c r="D11740" s="17" t="s">
        <v>3</v>
      </c>
      <c r="E11740" s="40" t="n">
        <v>64</v>
      </c>
      <c r="F11740" s="7" t="n">
        <v>5</v>
      </c>
      <c r="G11740" s="7" t="n">
        <v>2</v>
      </c>
      <c r="H11740" s="17" t="s">
        <v>3</v>
      </c>
      <c r="I11740" s="7" t="n">
        <v>1</v>
      </c>
      <c r="J11740" s="19" t="n">
        <f t="normal" ca="1">A11750</f>
        <v>0</v>
      </c>
    </row>
    <row r="11741" spans="1:6">
      <c r="A11741" t="s">
        <v>4</v>
      </c>
      <c r="B11741" s="4" t="s">
        <v>5</v>
      </c>
      <c r="C11741" s="4" t="s">
        <v>13</v>
      </c>
      <c r="D11741" s="4" t="s">
        <v>10</v>
      </c>
      <c r="E11741" s="4" t="s">
        <v>6</v>
      </c>
    </row>
    <row r="11742" spans="1:6">
      <c r="A11742" t="n">
        <v>98988</v>
      </c>
      <c r="B11742" s="36" t="n">
        <v>51</v>
      </c>
      <c r="C11742" s="7" t="n">
        <v>4</v>
      </c>
      <c r="D11742" s="7" t="n">
        <v>2</v>
      </c>
      <c r="E11742" s="7" t="s">
        <v>160</v>
      </c>
    </row>
    <row r="11743" spans="1:6">
      <c r="A11743" t="s">
        <v>4</v>
      </c>
      <c r="B11743" s="4" t="s">
        <v>5</v>
      </c>
      <c r="C11743" s="4" t="s">
        <v>10</v>
      </c>
    </row>
    <row r="11744" spans="1:6">
      <c r="A11744" t="n">
        <v>99002</v>
      </c>
      <c r="B11744" s="30" t="n">
        <v>16</v>
      </c>
      <c r="C11744" s="7" t="n">
        <v>0</v>
      </c>
    </row>
    <row r="11745" spans="1:10">
      <c r="A11745" t="s">
        <v>4</v>
      </c>
      <c r="B11745" s="4" t="s">
        <v>5</v>
      </c>
      <c r="C11745" s="4" t="s">
        <v>10</v>
      </c>
      <c r="D11745" s="4" t="s">
        <v>37</v>
      </c>
      <c r="E11745" s="4" t="s">
        <v>13</v>
      </c>
      <c r="F11745" s="4" t="s">
        <v>13</v>
      </c>
    </row>
    <row r="11746" spans="1:10">
      <c r="A11746" t="n">
        <v>99005</v>
      </c>
      <c r="B11746" s="37" t="n">
        <v>26</v>
      </c>
      <c r="C11746" s="7" t="n">
        <v>2</v>
      </c>
      <c r="D11746" s="7" t="s">
        <v>802</v>
      </c>
      <c r="E11746" s="7" t="n">
        <v>2</v>
      </c>
      <c r="F11746" s="7" t="n">
        <v>0</v>
      </c>
    </row>
    <row r="11747" spans="1:10">
      <c r="A11747" t="s">
        <v>4</v>
      </c>
      <c r="B11747" s="4" t="s">
        <v>5</v>
      </c>
    </row>
    <row r="11748" spans="1:10">
      <c r="A11748" t="n">
        <v>99021</v>
      </c>
      <c r="B11748" s="28" t="n">
        <v>28</v>
      </c>
    </row>
    <row r="11749" spans="1:10">
      <c r="A11749" t="s">
        <v>4</v>
      </c>
      <c r="B11749" s="4" t="s">
        <v>5</v>
      </c>
      <c r="C11749" s="4" t="s">
        <v>13</v>
      </c>
      <c r="D11749" s="17" t="s">
        <v>24</v>
      </c>
      <c r="E11749" s="4" t="s">
        <v>5</v>
      </c>
      <c r="F11749" s="4" t="s">
        <v>13</v>
      </c>
      <c r="G11749" s="4" t="s">
        <v>10</v>
      </c>
      <c r="H11749" s="17" t="s">
        <v>25</v>
      </c>
      <c r="I11749" s="4" t="s">
        <v>13</v>
      </c>
      <c r="J11749" s="4" t="s">
        <v>26</v>
      </c>
    </row>
    <row r="11750" spans="1:10">
      <c r="A11750" t="n">
        <v>99022</v>
      </c>
      <c r="B11750" s="16" t="n">
        <v>5</v>
      </c>
      <c r="C11750" s="7" t="n">
        <v>28</v>
      </c>
      <c r="D11750" s="17" t="s">
        <v>3</v>
      </c>
      <c r="E11750" s="40" t="n">
        <v>64</v>
      </c>
      <c r="F11750" s="7" t="n">
        <v>5</v>
      </c>
      <c r="G11750" s="7" t="n">
        <v>1</v>
      </c>
      <c r="H11750" s="17" t="s">
        <v>3</v>
      </c>
      <c r="I11750" s="7" t="n">
        <v>1</v>
      </c>
      <c r="J11750" s="19" t="n">
        <f t="normal" ca="1">A11760</f>
        <v>0</v>
      </c>
    </row>
    <row r="11751" spans="1:10">
      <c r="A11751" t="s">
        <v>4</v>
      </c>
      <c r="B11751" s="4" t="s">
        <v>5</v>
      </c>
      <c r="C11751" s="4" t="s">
        <v>13</v>
      </c>
      <c r="D11751" s="4" t="s">
        <v>10</v>
      </c>
      <c r="E11751" s="4" t="s">
        <v>6</v>
      </c>
    </row>
    <row r="11752" spans="1:10">
      <c r="A11752" t="n">
        <v>99033</v>
      </c>
      <c r="B11752" s="36" t="n">
        <v>51</v>
      </c>
      <c r="C11752" s="7" t="n">
        <v>4</v>
      </c>
      <c r="D11752" s="7" t="n">
        <v>1</v>
      </c>
      <c r="E11752" s="7" t="s">
        <v>73</v>
      </c>
    </row>
    <row r="11753" spans="1:10">
      <c r="A11753" t="s">
        <v>4</v>
      </c>
      <c r="B11753" s="4" t="s">
        <v>5</v>
      </c>
      <c r="C11753" s="4" t="s">
        <v>10</v>
      </c>
    </row>
    <row r="11754" spans="1:10">
      <c r="A11754" t="n">
        <v>99046</v>
      </c>
      <c r="B11754" s="30" t="n">
        <v>16</v>
      </c>
      <c r="C11754" s="7" t="n">
        <v>0</v>
      </c>
    </row>
    <row r="11755" spans="1:10">
      <c r="A11755" t="s">
        <v>4</v>
      </c>
      <c r="B11755" s="4" t="s">
        <v>5</v>
      </c>
      <c r="C11755" s="4" t="s">
        <v>10</v>
      </c>
      <c r="D11755" s="4" t="s">
        <v>37</v>
      </c>
      <c r="E11755" s="4" t="s">
        <v>13</v>
      </c>
      <c r="F11755" s="4" t="s">
        <v>13</v>
      </c>
    </row>
    <row r="11756" spans="1:10">
      <c r="A11756" t="n">
        <v>99049</v>
      </c>
      <c r="B11756" s="37" t="n">
        <v>26</v>
      </c>
      <c r="C11756" s="7" t="n">
        <v>1</v>
      </c>
      <c r="D11756" s="7" t="s">
        <v>803</v>
      </c>
      <c r="E11756" s="7" t="n">
        <v>2</v>
      </c>
      <c r="F11756" s="7" t="n">
        <v>0</v>
      </c>
    </row>
    <row r="11757" spans="1:10">
      <c r="A11757" t="s">
        <v>4</v>
      </c>
      <c r="B11757" s="4" t="s">
        <v>5</v>
      </c>
    </row>
    <row r="11758" spans="1:10">
      <c r="A11758" t="n">
        <v>99099</v>
      </c>
      <c r="B11758" s="28" t="n">
        <v>28</v>
      </c>
    </row>
    <row r="11759" spans="1:10">
      <c r="A11759" t="s">
        <v>4</v>
      </c>
      <c r="B11759" s="4" t="s">
        <v>5</v>
      </c>
      <c r="C11759" s="4" t="s">
        <v>13</v>
      </c>
      <c r="D11759" s="17" t="s">
        <v>24</v>
      </c>
      <c r="E11759" s="4" t="s">
        <v>5</v>
      </c>
      <c r="F11759" s="4" t="s">
        <v>13</v>
      </c>
      <c r="G11759" s="4" t="s">
        <v>10</v>
      </c>
      <c r="H11759" s="17" t="s">
        <v>25</v>
      </c>
      <c r="I11759" s="4" t="s">
        <v>13</v>
      </c>
      <c r="J11759" s="4" t="s">
        <v>26</v>
      </c>
    </row>
    <row r="11760" spans="1:10">
      <c r="A11760" t="n">
        <v>99100</v>
      </c>
      <c r="B11760" s="16" t="n">
        <v>5</v>
      </c>
      <c r="C11760" s="7" t="n">
        <v>28</v>
      </c>
      <c r="D11760" s="17" t="s">
        <v>3</v>
      </c>
      <c r="E11760" s="40" t="n">
        <v>64</v>
      </c>
      <c r="F11760" s="7" t="n">
        <v>5</v>
      </c>
      <c r="G11760" s="7" t="n">
        <v>7</v>
      </c>
      <c r="H11760" s="17" t="s">
        <v>3</v>
      </c>
      <c r="I11760" s="7" t="n">
        <v>1</v>
      </c>
      <c r="J11760" s="19" t="n">
        <f t="normal" ca="1">A11770</f>
        <v>0</v>
      </c>
    </row>
    <row r="11761" spans="1:10">
      <c r="A11761" t="s">
        <v>4</v>
      </c>
      <c r="B11761" s="4" t="s">
        <v>5</v>
      </c>
      <c r="C11761" s="4" t="s">
        <v>13</v>
      </c>
      <c r="D11761" s="4" t="s">
        <v>10</v>
      </c>
      <c r="E11761" s="4" t="s">
        <v>6</v>
      </c>
    </row>
    <row r="11762" spans="1:10">
      <c r="A11762" t="n">
        <v>99111</v>
      </c>
      <c r="B11762" s="36" t="n">
        <v>51</v>
      </c>
      <c r="C11762" s="7" t="n">
        <v>4</v>
      </c>
      <c r="D11762" s="7" t="n">
        <v>7</v>
      </c>
      <c r="E11762" s="7" t="s">
        <v>469</v>
      </c>
    </row>
    <row r="11763" spans="1:10">
      <c r="A11763" t="s">
        <v>4</v>
      </c>
      <c r="B11763" s="4" t="s">
        <v>5</v>
      </c>
      <c r="C11763" s="4" t="s">
        <v>10</v>
      </c>
    </row>
    <row r="11764" spans="1:10">
      <c r="A11764" t="n">
        <v>99125</v>
      </c>
      <c r="B11764" s="30" t="n">
        <v>16</v>
      </c>
      <c r="C11764" s="7" t="n">
        <v>0</v>
      </c>
    </row>
    <row r="11765" spans="1:10">
      <c r="A11765" t="s">
        <v>4</v>
      </c>
      <c r="B11765" s="4" t="s">
        <v>5</v>
      </c>
      <c r="C11765" s="4" t="s">
        <v>10</v>
      </c>
      <c r="D11765" s="4" t="s">
        <v>37</v>
      </c>
      <c r="E11765" s="4" t="s">
        <v>13</v>
      </c>
      <c r="F11765" s="4" t="s">
        <v>13</v>
      </c>
    </row>
    <row r="11766" spans="1:10">
      <c r="A11766" t="n">
        <v>99128</v>
      </c>
      <c r="B11766" s="37" t="n">
        <v>26</v>
      </c>
      <c r="C11766" s="7" t="n">
        <v>7</v>
      </c>
      <c r="D11766" s="7" t="s">
        <v>804</v>
      </c>
      <c r="E11766" s="7" t="n">
        <v>2</v>
      </c>
      <c r="F11766" s="7" t="n">
        <v>0</v>
      </c>
    </row>
    <row r="11767" spans="1:10">
      <c r="A11767" t="s">
        <v>4</v>
      </c>
      <c r="B11767" s="4" t="s">
        <v>5</v>
      </c>
    </row>
    <row r="11768" spans="1:10">
      <c r="A11768" t="n">
        <v>99185</v>
      </c>
      <c r="B11768" s="28" t="n">
        <v>28</v>
      </c>
    </row>
    <row r="11769" spans="1:10">
      <c r="A11769" t="s">
        <v>4</v>
      </c>
      <c r="B11769" s="4" t="s">
        <v>5</v>
      </c>
      <c r="C11769" s="4" t="s">
        <v>13</v>
      </c>
      <c r="D11769" s="17" t="s">
        <v>24</v>
      </c>
      <c r="E11769" s="4" t="s">
        <v>5</v>
      </c>
      <c r="F11769" s="4" t="s">
        <v>13</v>
      </c>
      <c r="G11769" s="4" t="s">
        <v>10</v>
      </c>
      <c r="H11769" s="17" t="s">
        <v>25</v>
      </c>
      <c r="I11769" s="4" t="s">
        <v>13</v>
      </c>
      <c r="J11769" s="4" t="s">
        <v>26</v>
      </c>
    </row>
    <row r="11770" spans="1:10">
      <c r="A11770" t="n">
        <v>99186</v>
      </c>
      <c r="B11770" s="16" t="n">
        <v>5</v>
      </c>
      <c r="C11770" s="7" t="n">
        <v>28</v>
      </c>
      <c r="D11770" s="17" t="s">
        <v>3</v>
      </c>
      <c r="E11770" s="40" t="n">
        <v>64</v>
      </c>
      <c r="F11770" s="7" t="n">
        <v>5</v>
      </c>
      <c r="G11770" s="7" t="n">
        <v>8</v>
      </c>
      <c r="H11770" s="17" t="s">
        <v>3</v>
      </c>
      <c r="I11770" s="7" t="n">
        <v>1</v>
      </c>
      <c r="J11770" s="19" t="n">
        <f t="normal" ca="1">A11780</f>
        <v>0</v>
      </c>
    </row>
    <row r="11771" spans="1:10">
      <c r="A11771" t="s">
        <v>4</v>
      </c>
      <c r="B11771" s="4" t="s">
        <v>5</v>
      </c>
      <c r="C11771" s="4" t="s">
        <v>13</v>
      </c>
      <c r="D11771" s="4" t="s">
        <v>10</v>
      </c>
      <c r="E11771" s="4" t="s">
        <v>6</v>
      </c>
    </row>
    <row r="11772" spans="1:10">
      <c r="A11772" t="n">
        <v>99197</v>
      </c>
      <c r="B11772" s="36" t="n">
        <v>51</v>
      </c>
      <c r="C11772" s="7" t="n">
        <v>4</v>
      </c>
      <c r="D11772" s="7" t="n">
        <v>8</v>
      </c>
      <c r="E11772" s="7" t="s">
        <v>63</v>
      </c>
    </row>
    <row r="11773" spans="1:10">
      <c r="A11773" t="s">
        <v>4</v>
      </c>
      <c r="B11773" s="4" t="s">
        <v>5</v>
      </c>
      <c r="C11773" s="4" t="s">
        <v>10</v>
      </c>
    </row>
    <row r="11774" spans="1:10">
      <c r="A11774" t="n">
        <v>99211</v>
      </c>
      <c r="B11774" s="30" t="n">
        <v>16</v>
      </c>
      <c r="C11774" s="7" t="n">
        <v>0</v>
      </c>
    </row>
    <row r="11775" spans="1:10">
      <c r="A11775" t="s">
        <v>4</v>
      </c>
      <c r="B11775" s="4" t="s">
        <v>5</v>
      </c>
      <c r="C11775" s="4" t="s">
        <v>10</v>
      </c>
      <c r="D11775" s="4" t="s">
        <v>37</v>
      </c>
      <c r="E11775" s="4" t="s">
        <v>13</v>
      </c>
      <c r="F11775" s="4" t="s">
        <v>13</v>
      </c>
    </row>
    <row r="11776" spans="1:10">
      <c r="A11776" t="n">
        <v>99214</v>
      </c>
      <c r="B11776" s="37" t="n">
        <v>26</v>
      </c>
      <c r="C11776" s="7" t="n">
        <v>8</v>
      </c>
      <c r="D11776" s="7" t="s">
        <v>805</v>
      </c>
      <c r="E11776" s="7" t="n">
        <v>2</v>
      </c>
      <c r="F11776" s="7" t="n">
        <v>0</v>
      </c>
    </row>
    <row r="11777" spans="1:10">
      <c r="A11777" t="s">
        <v>4</v>
      </c>
      <c r="B11777" s="4" t="s">
        <v>5</v>
      </c>
    </row>
    <row r="11778" spans="1:10">
      <c r="A11778" t="n">
        <v>99295</v>
      </c>
      <c r="B11778" s="28" t="n">
        <v>28</v>
      </c>
    </row>
    <row r="11779" spans="1:10">
      <c r="A11779" t="s">
        <v>4</v>
      </c>
      <c r="B11779" s="4" t="s">
        <v>5</v>
      </c>
      <c r="C11779" s="4" t="s">
        <v>13</v>
      </c>
      <c r="D11779" s="17" t="s">
        <v>24</v>
      </c>
      <c r="E11779" s="4" t="s">
        <v>5</v>
      </c>
      <c r="F11779" s="4" t="s">
        <v>13</v>
      </c>
      <c r="G11779" s="4" t="s">
        <v>10</v>
      </c>
      <c r="H11779" s="17" t="s">
        <v>25</v>
      </c>
      <c r="I11779" s="4" t="s">
        <v>13</v>
      </c>
      <c r="J11779" s="4" t="s">
        <v>26</v>
      </c>
    </row>
    <row r="11780" spans="1:10">
      <c r="A11780" t="n">
        <v>99296</v>
      </c>
      <c r="B11780" s="16" t="n">
        <v>5</v>
      </c>
      <c r="C11780" s="7" t="n">
        <v>28</v>
      </c>
      <c r="D11780" s="17" t="s">
        <v>3</v>
      </c>
      <c r="E11780" s="40" t="n">
        <v>64</v>
      </c>
      <c r="F11780" s="7" t="n">
        <v>5</v>
      </c>
      <c r="G11780" s="7" t="n">
        <v>4</v>
      </c>
      <c r="H11780" s="17" t="s">
        <v>3</v>
      </c>
      <c r="I11780" s="7" t="n">
        <v>1</v>
      </c>
      <c r="J11780" s="19" t="n">
        <f t="normal" ca="1">A11804</f>
        <v>0</v>
      </c>
    </row>
    <row r="11781" spans="1:10">
      <c r="A11781" t="s">
        <v>4</v>
      </c>
      <c r="B11781" s="4" t="s">
        <v>5</v>
      </c>
      <c r="C11781" s="4" t="s">
        <v>13</v>
      </c>
      <c r="D11781" s="4" t="s">
        <v>10</v>
      </c>
      <c r="E11781" s="4" t="s">
        <v>10</v>
      </c>
      <c r="F11781" s="4" t="s">
        <v>13</v>
      </c>
    </row>
    <row r="11782" spans="1:10">
      <c r="A11782" t="n">
        <v>99307</v>
      </c>
      <c r="B11782" s="26" t="n">
        <v>25</v>
      </c>
      <c r="C11782" s="7" t="n">
        <v>1</v>
      </c>
      <c r="D11782" s="7" t="n">
        <v>60</v>
      </c>
      <c r="E11782" s="7" t="n">
        <v>640</v>
      </c>
      <c r="F11782" s="7" t="n">
        <v>2</v>
      </c>
    </row>
    <row r="11783" spans="1:10">
      <c r="A11783" t="s">
        <v>4</v>
      </c>
      <c r="B11783" s="4" t="s">
        <v>5</v>
      </c>
      <c r="C11783" s="4" t="s">
        <v>13</v>
      </c>
      <c r="D11783" s="4" t="s">
        <v>10</v>
      </c>
      <c r="E11783" s="4" t="s">
        <v>6</v>
      </c>
    </row>
    <row r="11784" spans="1:10">
      <c r="A11784" t="n">
        <v>99314</v>
      </c>
      <c r="B11784" s="36" t="n">
        <v>51</v>
      </c>
      <c r="C11784" s="7" t="n">
        <v>4</v>
      </c>
      <c r="D11784" s="7" t="n">
        <v>4</v>
      </c>
      <c r="E11784" s="7" t="s">
        <v>118</v>
      </c>
    </row>
    <row r="11785" spans="1:10">
      <c r="A11785" t="s">
        <v>4</v>
      </c>
      <c r="B11785" s="4" t="s">
        <v>5</v>
      </c>
      <c r="C11785" s="4" t="s">
        <v>10</v>
      </c>
    </row>
    <row r="11786" spans="1:10">
      <c r="A11786" t="n">
        <v>99327</v>
      </c>
      <c r="B11786" s="30" t="n">
        <v>16</v>
      </c>
      <c r="C11786" s="7" t="n">
        <v>0</v>
      </c>
    </row>
    <row r="11787" spans="1:10">
      <c r="A11787" t="s">
        <v>4</v>
      </c>
      <c r="B11787" s="4" t="s">
        <v>5</v>
      </c>
      <c r="C11787" s="4" t="s">
        <v>10</v>
      </c>
      <c r="D11787" s="4" t="s">
        <v>37</v>
      </c>
      <c r="E11787" s="4" t="s">
        <v>13</v>
      </c>
      <c r="F11787" s="4" t="s">
        <v>13</v>
      </c>
      <c r="G11787" s="4" t="s">
        <v>37</v>
      </c>
      <c r="H11787" s="4" t="s">
        <v>13</v>
      </c>
      <c r="I11787" s="4" t="s">
        <v>13</v>
      </c>
    </row>
    <row r="11788" spans="1:10">
      <c r="A11788" t="n">
        <v>99330</v>
      </c>
      <c r="B11788" s="37" t="n">
        <v>26</v>
      </c>
      <c r="C11788" s="7" t="n">
        <v>4</v>
      </c>
      <c r="D11788" s="7" t="s">
        <v>806</v>
      </c>
      <c r="E11788" s="7" t="n">
        <v>2</v>
      </c>
      <c r="F11788" s="7" t="n">
        <v>3</v>
      </c>
      <c r="G11788" s="7" t="s">
        <v>807</v>
      </c>
      <c r="H11788" s="7" t="n">
        <v>2</v>
      </c>
      <c r="I11788" s="7" t="n">
        <v>0</v>
      </c>
    </row>
    <row r="11789" spans="1:10">
      <c r="A11789" t="s">
        <v>4</v>
      </c>
      <c r="B11789" s="4" t="s">
        <v>5</v>
      </c>
    </row>
    <row r="11790" spans="1:10">
      <c r="A11790" t="n">
        <v>99401</v>
      </c>
      <c r="B11790" s="28" t="n">
        <v>28</v>
      </c>
    </row>
    <row r="11791" spans="1:10">
      <c r="A11791" t="s">
        <v>4</v>
      </c>
      <c r="B11791" s="4" t="s">
        <v>5</v>
      </c>
      <c r="C11791" s="4" t="s">
        <v>13</v>
      </c>
      <c r="D11791" s="4" t="s">
        <v>10</v>
      </c>
      <c r="E11791" s="4" t="s">
        <v>10</v>
      </c>
      <c r="F11791" s="4" t="s">
        <v>13</v>
      </c>
    </row>
    <row r="11792" spans="1:10">
      <c r="A11792" t="n">
        <v>99402</v>
      </c>
      <c r="B11792" s="26" t="n">
        <v>25</v>
      </c>
      <c r="C11792" s="7" t="n">
        <v>1</v>
      </c>
      <c r="D11792" s="7" t="n">
        <v>65535</v>
      </c>
      <c r="E11792" s="7" t="n">
        <v>65535</v>
      </c>
      <c r="F11792" s="7" t="n">
        <v>0</v>
      </c>
    </row>
    <row r="11793" spans="1:10">
      <c r="A11793" t="s">
        <v>4</v>
      </c>
      <c r="B11793" s="4" t="s">
        <v>5</v>
      </c>
      <c r="C11793" s="4" t="s">
        <v>10</v>
      </c>
      <c r="D11793" s="4" t="s">
        <v>10</v>
      </c>
      <c r="E11793" s="4" t="s">
        <v>10</v>
      </c>
    </row>
    <row r="11794" spans="1:10">
      <c r="A11794" t="n">
        <v>99409</v>
      </c>
      <c r="B11794" s="58" t="n">
        <v>61</v>
      </c>
      <c r="C11794" s="7" t="n">
        <v>6</v>
      </c>
      <c r="D11794" s="7" t="n">
        <v>4</v>
      </c>
      <c r="E11794" s="7" t="n">
        <v>1000</v>
      </c>
    </row>
    <row r="11795" spans="1:10">
      <c r="A11795" t="s">
        <v>4</v>
      </c>
      <c r="B11795" s="4" t="s">
        <v>5</v>
      </c>
      <c r="C11795" s="4" t="s">
        <v>13</v>
      </c>
      <c r="D11795" s="4" t="s">
        <v>10</v>
      </c>
      <c r="E11795" s="4" t="s">
        <v>6</v>
      </c>
    </row>
    <row r="11796" spans="1:10">
      <c r="A11796" t="n">
        <v>99416</v>
      </c>
      <c r="B11796" s="36" t="n">
        <v>51</v>
      </c>
      <c r="C11796" s="7" t="n">
        <v>4</v>
      </c>
      <c r="D11796" s="7" t="n">
        <v>6</v>
      </c>
      <c r="E11796" s="7" t="s">
        <v>808</v>
      </c>
    </row>
    <row r="11797" spans="1:10">
      <c r="A11797" t="s">
        <v>4</v>
      </c>
      <c r="B11797" s="4" t="s">
        <v>5</v>
      </c>
      <c r="C11797" s="4" t="s">
        <v>10</v>
      </c>
    </row>
    <row r="11798" spans="1:10">
      <c r="A11798" t="n">
        <v>99430</v>
      </c>
      <c r="B11798" s="30" t="n">
        <v>16</v>
      </c>
      <c r="C11798" s="7" t="n">
        <v>0</v>
      </c>
    </row>
    <row r="11799" spans="1:10">
      <c r="A11799" t="s">
        <v>4</v>
      </c>
      <c r="B11799" s="4" t="s">
        <v>5</v>
      </c>
      <c r="C11799" s="4" t="s">
        <v>10</v>
      </c>
      <c r="D11799" s="4" t="s">
        <v>37</v>
      </c>
      <c r="E11799" s="4" t="s">
        <v>13</v>
      </c>
      <c r="F11799" s="4" t="s">
        <v>13</v>
      </c>
    </row>
    <row r="11800" spans="1:10">
      <c r="A11800" t="n">
        <v>99433</v>
      </c>
      <c r="B11800" s="37" t="n">
        <v>26</v>
      </c>
      <c r="C11800" s="7" t="n">
        <v>6</v>
      </c>
      <c r="D11800" s="7" t="s">
        <v>809</v>
      </c>
      <c r="E11800" s="7" t="n">
        <v>2</v>
      </c>
      <c r="F11800" s="7" t="n">
        <v>0</v>
      </c>
    </row>
    <row r="11801" spans="1:10">
      <c r="A11801" t="s">
        <v>4</v>
      </c>
      <c r="B11801" s="4" t="s">
        <v>5</v>
      </c>
    </row>
    <row r="11802" spans="1:10">
      <c r="A11802" t="n">
        <v>99493</v>
      </c>
      <c r="B11802" s="28" t="n">
        <v>28</v>
      </c>
    </row>
    <row r="11803" spans="1:10">
      <c r="A11803" t="s">
        <v>4</v>
      </c>
      <c r="B11803" s="4" t="s">
        <v>5</v>
      </c>
      <c r="C11803" s="4" t="s">
        <v>13</v>
      </c>
      <c r="D11803" s="17" t="s">
        <v>24</v>
      </c>
      <c r="E11803" s="4" t="s">
        <v>5</v>
      </c>
      <c r="F11803" s="4" t="s">
        <v>13</v>
      </c>
      <c r="G11803" s="4" t="s">
        <v>10</v>
      </c>
      <c r="H11803" s="17" t="s">
        <v>25</v>
      </c>
      <c r="I11803" s="4" t="s">
        <v>13</v>
      </c>
      <c r="J11803" s="4" t="s">
        <v>26</v>
      </c>
    </row>
    <row r="11804" spans="1:10">
      <c r="A11804" t="n">
        <v>99494</v>
      </c>
      <c r="B11804" s="16" t="n">
        <v>5</v>
      </c>
      <c r="C11804" s="7" t="n">
        <v>28</v>
      </c>
      <c r="D11804" s="17" t="s">
        <v>3</v>
      </c>
      <c r="E11804" s="40" t="n">
        <v>64</v>
      </c>
      <c r="F11804" s="7" t="n">
        <v>5</v>
      </c>
      <c r="G11804" s="7" t="n">
        <v>9</v>
      </c>
      <c r="H11804" s="17" t="s">
        <v>3</v>
      </c>
      <c r="I11804" s="7" t="n">
        <v>1</v>
      </c>
      <c r="J11804" s="19" t="n">
        <f t="normal" ca="1">A11828</f>
        <v>0</v>
      </c>
    </row>
    <row r="11805" spans="1:10">
      <c r="A11805" t="s">
        <v>4</v>
      </c>
      <c r="B11805" s="4" t="s">
        <v>5</v>
      </c>
      <c r="C11805" s="4" t="s">
        <v>13</v>
      </c>
      <c r="D11805" s="4" t="s">
        <v>10</v>
      </c>
      <c r="E11805" s="4" t="s">
        <v>10</v>
      </c>
      <c r="F11805" s="4" t="s">
        <v>13</v>
      </c>
    </row>
    <row r="11806" spans="1:10">
      <c r="A11806" t="n">
        <v>99505</v>
      </c>
      <c r="B11806" s="26" t="n">
        <v>25</v>
      </c>
      <c r="C11806" s="7" t="n">
        <v>1</v>
      </c>
      <c r="D11806" s="7" t="n">
        <v>60</v>
      </c>
      <c r="E11806" s="7" t="n">
        <v>640</v>
      </c>
      <c r="F11806" s="7" t="n">
        <v>2</v>
      </c>
    </row>
    <row r="11807" spans="1:10">
      <c r="A11807" t="s">
        <v>4</v>
      </c>
      <c r="B11807" s="4" t="s">
        <v>5</v>
      </c>
      <c r="C11807" s="4" t="s">
        <v>13</v>
      </c>
      <c r="D11807" s="4" t="s">
        <v>10</v>
      </c>
      <c r="E11807" s="4" t="s">
        <v>6</v>
      </c>
    </row>
    <row r="11808" spans="1:10">
      <c r="A11808" t="n">
        <v>99512</v>
      </c>
      <c r="B11808" s="36" t="n">
        <v>51</v>
      </c>
      <c r="C11808" s="7" t="n">
        <v>4</v>
      </c>
      <c r="D11808" s="7" t="n">
        <v>9</v>
      </c>
      <c r="E11808" s="7" t="s">
        <v>304</v>
      </c>
    </row>
    <row r="11809" spans="1:10">
      <c r="A11809" t="s">
        <v>4</v>
      </c>
      <c r="B11809" s="4" t="s">
        <v>5</v>
      </c>
      <c r="C11809" s="4" t="s">
        <v>10</v>
      </c>
    </row>
    <row r="11810" spans="1:10">
      <c r="A11810" t="n">
        <v>99526</v>
      </c>
      <c r="B11810" s="30" t="n">
        <v>16</v>
      </c>
      <c r="C11810" s="7" t="n">
        <v>0</v>
      </c>
    </row>
    <row r="11811" spans="1:10">
      <c r="A11811" t="s">
        <v>4</v>
      </c>
      <c r="B11811" s="4" t="s">
        <v>5</v>
      </c>
      <c r="C11811" s="4" t="s">
        <v>10</v>
      </c>
      <c r="D11811" s="4" t="s">
        <v>37</v>
      </c>
      <c r="E11811" s="4" t="s">
        <v>13</v>
      </c>
      <c r="F11811" s="4" t="s">
        <v>13</v>
      </c>
    </row>
    <row r="11812" spans="1:10">
      <c r="A11812" t="n">
        <v>99529</v>
      </c>
      <c r="B11812" s="37" t="n">
        <v>26</v>
      </c>
      <c r="C11812" s="7" t="n">
        <v>9</v>
      </c>
      <c r="D11812" s="7" t="s">
        <v>810</v>
      </c>
      <c r="E11812" s="7" t="n">
        <v>2</v>
      </c>
      <c r="F11812" s="7" t="n">
        <v>0</v>
      </c>
    </row>
    <row r="11813" spans="1:10">
      <c r="A11813" t="s">
        <v>4</v>
      </c>
      <c r="B11813" s="4" t="s">
        <v>5</v>
      </c>
    </row>
    <row r="11814" spans="1:10">
      <c r="A11814" t="n">
        <v>99613</v>
      </c>
      <c r="B11814" s="28" t="n">
        <v>28</v>
      </c>
    </row>
    <row r="11815" spans="1:10">
      <c r="A11815" t="s">
        <v>4</v>
      </c>
      <c r="B11815" s="4" t="s">
        <v>5</v>
      </c>
      <c r="C11815" s="4" t="s">
        <v>13</v>
      </c>
      <c r="D11815" s="4" t="s">
        <v>10</v>
      </c>
      <c r="E11815" s="4" t="s">
        <v>10</v>
      </c>
      <c r="F11815" s="4" t="s">
        <v>13</v>
      </c>
    </row>
    <row r="11816" spans="1:10">
      <c r="A11816" t="n">
        <v>99614</v>
      </c>
      <c r="B11816" s="26" t="n">
        <v>25</v>
      </c>
      <c r="C11816" s="7" t="n">
        <v>1</v>
      </c>
      <c r="D11816" s="7" t="n">
        <v>65535</v>
      </c>
      <c r="E11816" s="7" t="n">
        <v>65535</v>
      </c>
      <c r="F11816" s="7" t="n">
        <v>0</v>
      </c>
    </row>
    <row r="11817" spans="1:10">
      <c r="A11817" t="s">
        <v>4</v>
      </c>
      <c r="B11817" s="4" t="s">
        <v>5</v>
      </c>
      <c r="C11817" s="4" t="s">
        <v>10</v>
      </c>
      <c r="D11817" s="4" t="s">
        <v>10</v>
      </c>
      <c r="E11817" s="4" t="s">
        <v>10</v>
      </c>
    </row>
    <row r="11818" spans="1:10">
      <c r="A11818" t="n">
        <v>99621</v>
      </c>
      <c r="B11818" s="58" t="n">
        <v>61</v>
      </c>
      <c r="C11818" s="7" t="n">
        <v>6</v>
      </c>
      <c r="D11818" s="7" t="n">
        <v>9</v>
      </c>
      <c r="E11818" s="7" t="n">
        <v>1000</v>
      </c>
    </row>
    <row r="11819" spans="1:10">
      <c r="A11819" t="s">
        <v>4</v>
      </c>
      <c r="B11819" s="4" t="s">
        <v>5</v>
      </c>
      <c r="C11819" s="4" t="s">
        <v>13</v>
      </c>
      <c r="D11819" s="4" t="s">
        <v>10</v>
      </c>
      <c r="E11819" s="4" t="s">
        <v>6</v>
      </c>
    </row>
    <row r="11820" spans="1:10">
      <c r="A11820" t="n">
        <v>99628</v>
      </c>
      <c r="B11820" s="36" t="n">
        <v>51</v>
      </c>
      <c r="C11820" s="7" t="n">
        <v>4</v>
      </c>
      <c r="D11820" s="7" t="n">
        <v>6</v>
      </c>
      <c r="E11820" s="7" t="s">
        <v>811</v>
      </c>
    </row>
    <row r="11821" spans="1:10">
      <c r="A11821" t="s">
        <v>4</v>
      </c>
      <c r="B11821" s="4" t="s">
        <v>5</v>
      </c>
      <c r="C11821" s="4" t="s">
        <v>10</v>
      </c>
    </row>
    <row r="11822" spans="1:10">
      <c r="A11822" t="n">
        <v>99642</v>
      </c>
      <c r="B11822" s="30" t="n">
        <v>16</v>
      </c>
      <c r="C11822" s="7" t="n">
        <v>0</v>
      </c>
    </row>
    <row r="11823" spans="1:10">
      <c r="A11823" t="s">
        <v>4</v>
      </c>
      <c r="B11823" s="4" t="s">
        <v>5</v>
      </c>
      <c r="C11823" s="4" t="s">
        <v>10</v>
      </c>
      <c r="D11823" s="4" t="s">
        <v>37</v>
      </c>
      <c r="E11823" s="4" t="s">
        <v>13</v>
      </c>
      <c r="F11823" s="4" t="s">
        <v>13</v>
      </c>
    </row>
    <row r="11824" spans="1:10">
      <c r="A11824" t="n">
        <v>99645</v>
      </c>
      <c r="B11824" s="37" t="n">
        <v>26</v>
      </c>
      <c r="C11824" s="7" t="n">
        <v>6</v>
      </c>
      <c r="D11824" s="7" t="s">
        <v>812</v>
      </c>
      <c r="E11824" s="7" t="n">
        <v>2</v>
      </c>
      <c r="F11824" s="7" t="n">
        <v>0</v>
      </c>
    </row>
    <row r="11825" spans="1:6">
      <c r="A11825" t="s">
        <v>4</v>
      </c>
      <c r="B11825" s="4" t="s">
        <v>5</v>
      </c>
    </row>
    <row r="11826" spans="1:6">
      <c r="A11826" t="n">
        <v>99718</v>
      </c>
      <c r="B11826" s="28" t="n">
        <v>28</v>
      </c>
    </row>
    <row r="11827" spans="1:6">
      <c r="A11827" t="s">
        <v>4</v>
      </c>
      <c r="B11827" s="4" t="s">
        <v>5</v>
      </c>
      <c r="C11827" s="4" t="s">
        <v>13</v>
      </c>
      <c r="D11827" s="4" t="s">
        <v>10</v>
      </c>
      <c r="E11827" s="4" t="s">
        <v>10</v>
      </c>
      <c r="F11827" s="4" t="s">
        <v>13</v>
      </c>
    </row>
    <row r="11828" spans="1:6">
      <c r="A11828" t="n">
        <v>99719</v>
      </c>
      <c r="B11828" s="26" t="n">
        <v>25</v>
      </c>
      <c r="C11828" s="7" t="n">
        <v>1</v>
      </c>
      <c r="D11828" s="7" t="n">
        <v>65535</v>
      </c>
      <c r="E11828" s="7" t="n">
        <v>65535</v>
      </c>
      <c r="F11828" s="7" t="n">
        <v>0</v>
      </c>
    </row>
    <row r="11829" spans="1:6">
      <c r="A11829" t="s">
        <v>4</v>
      </c>
      <c r="B11829" s="4" t="s">
        <v>5</v>
      </c>
      <c r="C11829" s="4" t="s">
        <v>10</v>
      </c>
      <c r="D11829" s="4" t="s">
        <v>13</v>
      </c>
    </row>
    <row r="11830" spans="1:6">
      <c r="A11830" t="n">
        <v>99726</v>
      </c>
      <c r="B11830" s="39" t="n">
        <v>89</v>
      </c>
      <c r="C11830" s="7" t="n">
        <v>65533</v>
      </c>
      <c r="D11830" s="7" t="n">
        <v>1</v>
      </c>
    </row>
    <row r="11831" spans="1:6">
      <c r="A11831" t="s">
        <v>4</v>
      </c>
      <c r="B11831" s="4" t="s">
        <v>5</v>
      </c>
      <c r="C11831" s="4" t="s">
        <v>13</v>
      </c>
      <c r="D11831" s="4" t="s">
        <v>10</v>
      </c>
      <c r="E11831" s="4" t="s">
        <v>22</v>
      </c>
    </row>
    <row r="11832" spans="1:6">
      <c r="A11832" t="n">
        <v>99730</v>
      </c>
      <c r="B11832" s="34" t="n">
        <v>58</v>
      </c>
      <c r="C11832" s="7" t="n">
        <v>101</v>
      </c>
      <c r="D11832" s="7" t="n">
        <v>500</v>
      </c>
      <c r="E11832" s="7" t="n">
        <v>1</v>
      </c>
    </row>
    <row r="11833" spans="1:6">
      <c r="A11833" t="s">
        <v>4</v>
      </c>
      <c r="B11833" s="4" t="s">
        <v>5</v>
      </c>
      <c r="C11833" s="4" t="s">
        <v>13</v>
      </c>
      <c r="D11833" s="4" t="s">
        <v>10</v>
      </c>
    </row>
    <row r="11834" spans="1:6">
      <c r="A11834" t="n">
        <v>99738</v>
      </c>
      <c r="B11834" s="34" t="n">
        <v>58</v>
      </c>
      <c r="C11834" s="7" t="n">
        <v>254</v>
      </c>
      <c r="D11834" s="7" t="n">
        <v>0</v>
      </c>
    </row>
    <row r="11835" spans="1:6">
      <c r="A11835" t="s">
        <v>4</v>
      </c>
      <c r="B11835" s="4" t="s">
        <v>5</v>
      </c>
      <c r="C11835" s="4" t="s">
        <v>13</v>
      </c>
      <c r="D11835" s="4" t="s">
        <v>13</v>
      </c>
      <c r="E11835" s="4" t="s">
        <v>22</v>
      </c>
      <c r="F11835" s="4" t="s">
        <v>22</v>
      </c>
      <c r="G11835" s="4" t="s">
        <v>22</v>
      </c>
      <c r="H11835" s="4" t="s">
        <v>10</v>
      </c>
    </row>
    <row r="11836" spans="1:6">
      <c r="A11836" t="n">
        <v>99742</v>
      </c>
      <c r="B11836" s="32" t="n">
        <v>45</v>
      </c>
      <c r="C11836" s="7" t="n">
        <v>2</v>
      </c>
      <c r="D11836" s="7" t="n">
        <v>3</v>
      </c>
      <c r="E11836" s="7" t="n">
        <v>89.3000030517578</v>
      </c>
      <c r="F11836" s="7" t="n">
        <v>37.4500007629395</v>
      </c>
      <c r="G11836" s="7" t="n">
        <v>-236</v>
      </c>
      <c r="H11836" s="7" t="n">
        <v>0</v>
      </c>
    </row>
    <row r="11837" spans="1:6">
      <c r="A11837" t="s">
        <v>4</v>
      </c>
      <c r="B11837" s="4" t="s">
        <v>5</v>
      </c>
      <c r="C11837" s="4" t="s">
        <v>13</v>
      </c>
      <c r="D11837" s="4" t="s">
        <v>13</v>
      </c>
      <c r="E11837" s="4" t="s">
        <v>22</v>
      </c>
      <c r="F11837" s="4" t="s">
        <v>22</v>
      </c>
      <c r="G11837" s="4" t="s">
        <v>22</v>
      </c>
      <c r="H11837" s="4" t="s">
        <v>10</v>
      </c>
      <c r="I11837" s="4" t="s">
        <v>13</v>
      </c>
    </row>
    <row r="11838" spans="1:6">
      <c r="A11838" t="n">
        <v>99759</v>
      </c>
      <c r="B11838" s="32" t="n">
        <v>45</v>
      </c>
      <c r="C11838" s="7" t="n">
        <v>4</v>
      </c>
      <c r="D11838" s="7" t="n">
        <v>3</v>
      </c>
      <c r="E11838" s="7" t="n">
        <v>7</v>
      </c>
      <c r="F11838" s="7" t="n">
        <v>280</v>
      </c>
      <c r="G11838" s="7" t="n">
        <v>0</v>
      </c>
      <c r="H11838" s="7" t="n">
        <v>0</v>
      </c>
      <c r="I11838" s="7" t="n">
        <v>0</v>
      </c>
    </row>
    <row r="11839" spans="1:6">
      <c r="A11839" t="s">
        <v>4</v>
      </c>
      <c r="B11839" s="4" t="s">
        <v>5</v>
      </c>
      <c r="C11839" s="4" t="s">
        <v>13</v>
      </c>
      <c r="D11839" s="4" t="s">
        <v>13</v>
      </c>
      <c r="E11839" s="4" t="s">
        <v>22</v>
      </c>
      <c r="F11839" s="4" t="s">
        <v>10</v>
      </c>
    </row>
    <row r="11840" spans="1:6">
      <c r="A11840" t="n">
        <v>99777</v>
      </c>
      <c r="B11840" s="32" t="n">
        <v>45</v>
      </c>
      <c r="C11840" s="7" t="n">
        <v>5</v>
      </c>
      <c r="D11840" s="7" t="n">
        <v>3</v>
      </c>
      <c r="E11840" s="7" t="n">
        <v>1.89999997615814</v>
      </c>
      <c r="F11840" s="7" t="n">
        <v>0</v>
      </c>
    </row>
    <row r="11841" spans="1:9">
      <c r="A11841" t="s">
        <v>4</v>
      </c>
      <c r="B11841" s="4" t="s">
        <v>5</v>
      </c>
      <c r="C11841" s="4" t="s">
        <v>13</v>
      </c>
      <c r="D11841" s="4" t="s">
        <v>13</v>
      </c>
      <c r="E11841" s="4" t="s">
        <v>22</v>
      </c>
      <c r="F11841" s="4" t="s">
        <v>10</v>
      </c>
    </row>
    <row r="11842" spans="1:9">
      <c r="A11842" t="n">
        <v>99786</v>
      </c>
      <c r="B11842" s="32" t="n">
        <v>45</v>
      </c>
      <c r="C11842" s="7" t="n">
        <v>11</v>
      </c>
      <c r="D11842" s="7" t="n">
        <v>3</v>
      </c>
      <c r="E11842" s="7" t="n">
        <v>28.6000003814697</v>
      </c>
      <c r="F11842" s="7" t="n">
        <v>0</v>
      </c>
    </row>
    <row r="11843" spans="1:9">
      <c r="A11843" t="s">
        <v>4</v>
      </c>
      <c r="B11843" s="4" t="s">
        <v>5</v>
      </c>
      <c r="C11843" s="4" t="s">
        <v>13</v>
      </c>
      <c r="D11843" s="4" t="s">
        <v>10</v>
      </c>
      <c r="E11843" s="4" t="s">
        <v>6</v>
      </c>
      <c r="F11843" s="4" t="s">
        <v>6</v>
      </c>
      <c r="G11843" s="4" t="s">
        <v>6</v>
      </c>
      <c r="H11843" s="4" t="s">
        <v>6</v>
      </c>
    </row>
    <row r="11844" spans="1:9">
      <c r="A11844" t="n">
        <v>99795</v>
      </c>
      <c r="B11844" s="36" t="n">
        <v>51</v>
      </c>
      <c r="C11844" s="7" t="n">
        <v>3</v>
      </c>
      <c r="D11844" s="7" t="n">
        <v>0</v>
      </c>
      <c r="E11844" s="7" t="s">
        <v>48</v>
      </c>
      <c r="F11844" s="7" t="s">
        <v>49</v>
      </c>
      <c r="G11844" s="7" t="s">
        <v>50</v>
      </c>
      <c r="H11844" s="7" t="s">
        <v>51</v>
      </c>
    </row>
    <row r="11845" spans="1:9">
      <c r="A11845" t="s">
        <v>4</v>
      </c>
      <c r="B11845" s="4" t="s">
        <v>5</v>
      </c>
      <c r="C11845" s="4" t="s">
        <v>13</v>
      </c>
      <c r="D11845" s="4" t="s">
        <v>10</v>
      </c>
      <c r="E11845" s="4" t="s">
        <v>6</v>
      </c>
      <c r="F11845" s="4" t="s">
        <v>6</v>
      </c>
      <c r="G11845" s="4" t="s">
        <v>6</v>
      </c>
      <c r="H11845" s="4" t="s">
        <v>6</v>
      </c>
    </row>
    <row r="11846" spans="1:9">
      <c r="A11846" t="n">
        <v>99824</v>
      </c>
      <c r="B11846" s="36" t="n">
        <v>51</v>
      </c>
      <c r="C11846" s="7" t="n">
        <v>3</v>
      </c>
      <c r="D11846" s="7" t="n">
        <v>61489</v>
      </c>
      <c r="E11846" s="7" t="s">
        <v>48</v>
      </c>
      <c r="F11846" s="7" t="s">
        <v>49</v>
      </c>
      <c r="G11846" s="7" t="s">
        <v>50</v>
      </c>
      <c r="H11846" s="7" t="s">
        <v>51</v>
      </c>
    </row>
    <row r="11847" spans="1:9">
      <c r="A11847" t="s">
        <v>4</v>
      </c>
      <c r="B11847" s="4" t="s">
        <v>5</v>
      </c>
      <c r="C11847" s="4" t="s">
        <v>13</v>
      </c>
      <c r="D11847" s="4" t="s">
        <v>10</v>
      </c>
      <c r="E11847" s="4" t="s">
        <v>6</v>
      </c>
      <c r="F11847" s="4" t="s">
        <v>6</v>
      </c>
      <c r="G11847" s="4" t="s">
        <v>6</v>
      </c>
      <c r="H11847" s="4" t="s">
        <v>6</v>
      </c>
    </row>
    <row r="11848" spans="1:9">
      <c r="A11848" t="n">
        <v>99853</v>
      </c>
      <c r="B11848" s="36" t="n">
        <v>51</v>
      </c>
      <c r="C11848" s="7" t="n">
        <v>3</v>
      </c>
      <c r="D11848" s="7" t="n">
        <v>61490</v>
      </c>
      <c r="E11848" s="7" t="s">
        <v>48</v>
      </c>
      <c r="F11848" s="7" t="s">
        <v>49</v>
      </c>
      <c r="G11848" s="7" t="s">
        <v>50</v>
      </c>
      <c r="H11848" s="7" t="s">
        <v>51</v>
      </c>
    </row>
    <row r="11849" spans="1:9">
      <c r="A11849" t="s">
        <v>4</v>
      </c>
      <c r="B11849" s="4" t="s">
        <v>5</v>
      </c>
      <c r="C11849" s="4" t="s">
        <v>13</v>
      </c>
      <c r="D11849" s="4" t="s">
        <v>10</v>
      </c>
      <c r="E11849" s="4" t="s">
        <v>6</v>
      </c>
      <c r="F11849" s="4" t="s">
        <v>6</v>
      </c>
      <c r="G11849" s="4" t="s">
        <v>6</v>
      </c>
      <c r="H11849" s="4" t="s">
        <v>6</v>
      </c>
    </row>
    <row r="11850" spans="1:9">
      <c r="A11850" t="n">
        <v>99882</v>
      </c>
      <c r="B11850" s="36" t="n">
        <v>51</v>
      </c>
      <c r="C11850" s="7" t="n">
        <v>3</v>
      </c>
      <c r="D11850" s="7" t="n">
        <v>3</v>
      </c>
      <c r="E11850" s="7" t="s">
        <v>48</v>
      </c>
      <c r="F11850" s="7" t="s">
        <v>49</v>
      </c>
      <c r="G11850" s="7" t="s">
        <v>50</v>
      </c>
      <c r="H11850" s="7" t="s">
        <v>51</v>
      </c>
    </row>
    <row r="11851" spans="1:9">
      <c r="A11851" t="s">
        <v>4</v>
      </c>
      <c r="B11851" s="4" t="s">
        <v>5</v>
      </c>
      <c r="C11851" s="4" t="s">
        <v>13</v>
      </c>
      <c r="D11851" s="4" t="s">
        <v>10</v>
      </c>
      <c r="E11851" s="4" t="s">
        <v>6</v>
      </c>
      <c r="F11851" s="4" t="s">
        <v>6</v>
      </c>
      <c r="G11851" s="4" t="s">
        <v>6</v>
      </c>
      <c r="H11851" s="4" t="s">
        <v>6</v>
      </c>
    </row>
    <row r="11852" spans="1:9">
      <c r="A11852" t="n">
        <v>99911</v>
      </c>
      <c r="B11852" s="36" t="n">
        <v>51</v>
      </c>
      <c r="C11852" s="7" t="n">
        <v>3</v>
      </c>
      <c r="D11852" s="7" t="n">
        <v>5</v>
      </c>
      <c r="E11852" s="7" t="s">
        <v>48</v>
      </c>
      <c r="F11852" s="7" t="s">
        <v>49</v>
      </c>
      <c r="G11852" s="7" t="s">
        <v>50</v>
      </c>
      <c r="H11852" s="7" t="s">
        <v>51</v>
      </c>
    </row>
    <row r="11853" spans="1:9">
      <c r="A11853" t="s">
        <v>4</v>
      </c>
      <c r="B11853" s="4" t="s">
        <v>5</v>
      </c>
      <c r="C11853" s="4" t="s">
        <v>13</v>
      </c>
      <c r="D11853" s="4" t="s">
        <v>10</v>
      </c>
      <c r="E11853" s="4" t="s">
        <v>6</v>
      </c>
      <c r="F11853" s="4" t="s">
        <v>6</v>
      </c>
      <c r="G11853" s="4" t="s">
        <v>6</v>
      </c>
      <c r="H11853" s="4" t="s">
        <v>6</v>
      </c>
    </row>
    <row r="11854" spans="1:9">
      <c r="A11854" t="n">
        <v>99940</v>
      </c>
      <c r="B11854" s="36" t="n">
        <v>51</v>
      </c>
      <c r="C11854" s="7" t="n">
        <v>3</v>
      </c>
      <c r="D11854" s="7" t="n">
        <v>6</v>
      </c>
      <c r="E11854" s="7" t="s">
        <v>48</v>
      </c>
      <c r="F11854" s="7" t="s">
        <v>49</v>
      </c>
      <c r="G11854" s="7" t="s">
        <v>50</v>
      </c>
      <c r="H11854" s="7" t="s">
        <v>51</v>
      </c>
    </row>
    <row r="11855" spans="1:9">
      <c r="A11855" t="s">
        <v>4</v>
      </c>
      <c r="B11855" s="4" t="s">
        <v>5</v>
      </c>
      <c r="C11855" s="4" t="s">
        <v>13</v>
      </c>
      <c r="D11855" s="4" t="s">
        <v>10</v>
      </c>
      <c r="E11855" s="4" t="s">
        <v>6</v>
      </c>
      <c r="F11855" s="4" t="s">
        <v>6</v>
      </c>
      <c r="G11855" s="4" t="s">
        <v>6</v>
      </c>
      <c r="H11855" s="4" t="s">
        <v>6</v>
      </c>
    </row>
    <row r="11856" spans="1:9">
      <c r="A11856" t="n">
        <v>99969</v>
      </c>
      <c r="B11856" s="36" t="n">
        <v>51</v>
      </c>
      <c r="C11856" s="7" t="n">
        <v>3</v>
      </c>
      <c r="D11856" s="7" t="n">
        <v>61488</v>
      </c>
      <c r="E11856" s="7" t="s">
        <v>48</v>
      </c>
      <c r="F11856" s="7" t="s">
        <v>49</v>
      </c>
      <c r="G11856" s="7" t="s">
        <v>50</v>
      </c>
      <c r="H11856" s="7" t="s">
        <v>51</v>
      </c>
    </row>
    <row r="11857" spans="1:8">
      <c r="A11857" t="s">
        <v>4</v>
      </c>
      <c r="B11857" s="4" t="s">
        <v>5</v>
      </c>
      <c r="C11857" s="4" t="s">
        <v>13</v>
      </c>
      <c r="D11857" s="4" t="s">
        <v>10</v>
      </c>
      <c r="E11857" s="4" t="s">
        <v>6</v>
      </c>
      <c r="F11857" s="4" t="s">
        <v>6</v>
      </c>
      <c r="G11857" s="4" t="s">
        <v>6</v>
      </c>
      <c r="H11857" s="4" t="s">
        <v>6</v>
      </c>
    </row>
    <row r="11858" spans="1:8">
      <c r="A11858" t="n">
        <v>99998</v>
      </c>
      <c r="B11858" s="36" t="n">
        <v>51</v>
      </c>
      <c r="C11858" s="7" t="n">
        <v>3</v>
      </c>
      <c r="D11858" s="7" t="n">
        <v>11</v>
      </c>
      <c r="E11858" s="7" t="s">
        <v>48</v>
      </c>
      <c r="F11858" s="7" t="s">
        <v>49</v>
      </c>
      <c r="G11858" s="7" t="s">
        <v>50</v>
      </c>
      <c r="H11858" s="7" t="s">
        <v>51</v>
      </c>
    </row>
    <row r="11859" spans="1:8">
      <c r="A11859" t="s">
        <v>4</v>
      </c>
      <c r="B11859" s="4" t="s">
        <v>5</v>
      </c>
      <c r="C11859" s="4" t="s">
        <v>13</v>
      </c>
      <c r="D11859" s="4" t="s">
        <v>10</v>
      </c>
    </row>
    <row r="11860" spans="1:8">
      <c r="A11860" t="n">
        <v>100027</v>
      </c>
      <c r="B11860" s="34" t="n">
        <v>58</v>
      </c>
      <c r="C11860" s="7" t="n">
        <v>255</v>
      </c>
      <c r="D11860" s="7" t="n">
        <v>0</v>
      </c>
    </row>
    <row r="11861" spans="1:8">
      <c r="A11861" t="s">
        <v>4</v>
      </c>
      <c r="B11861" s="4" t="s">
        <v>5</v>
      </c>
      <c r="C11861" s="4" t="s">
        <v>10</v>
      </c>
      <c r="D11861" s="4" t="s">
        <v>13</v>
      </c>
      <c r="E11861" s="4" t="s">
        <v>6</v>
      </c>
      <c r="F11861" s="4" t="s">
        <v>22</v>
      </c>
      <c r="G11861" s="4" t="s">
        <v>22</v>
      </c>
      <c r="H11861" s="4" t="s">
        <v>22</v>
      </c>
    </row>
    <row r="11862" spans="1:8">
      <c r="A11862" t="n">
        <v>100031</v>
      </c>
      <c r="B11862" s="47" t="n">
        <v>48</v>
      </c>
      <c r="C11862" s="7" t="n">
        <v>11</v>
      </c>
      <c r="D11862" s="7" t="n">
        <v>0</v>
      </c>
      <c r="E11862" s="7" t="s">
        <v>781</v>
      </c>
      <c r="F11862" s="7" t="n">
        <v>-1</v>
      </c>
      <c r="G11862" s="7" t="n">
        <v>1</v>
      </c>
      <c r="H11862" s="7" t="n">
        <v>0</v>
      </c>
    </row>
    <row r="11863" spans="1:8">
      <c r="A11863" t="s">
        <v>4</v>
      </c>
      <c r="B11863" s="4" t="s">
        <v>5</v>
      </c>
      <c r="C11863" s="4" t="s">
        <v>13</v>
      </c>
      <c r="D11863" s="4" t="s">
        <v>10</v>
      </c>
      <c r="E11863" s="4" t="s">
        <v>6</v>
      </c>
    </row>
    <row r="11864" spans="1:8">
      <c r="A11864" t="n">
        <v>100061</v>
      </c>
      <c r="B11864" s="36" t="n">
        <v>51</v>
      </c>
      <c r="C11864" s="7" t="n">
        <v>4</v>
      </c>
      <c r="D11864" s="7" t="n">
        <v>11</v>
      </c>
      <c r="E11864" s="7" t="s">
        <v>67</v>
      </c>
    </row>
    <row r="11865" spans="1:8">
      <c r="A11865" t="s">
        <v>4</v>
      </c>
      <c r="B11865" s="4" t="s">
        <v>5</v>
      </c>
      <c r="C11865" s="4" t="s">
        <v>10</v>
      </c>
    </row>
    <row r="11866" spans="1:8">
      <c r="A11866" t="n">
        <v>100074</v>
      </c>
      <c r="B11866" s="30" t="n">
        <v>16</v>
      </c>
      <c r="C11866" s="7" t="n">
        <v>0</v>
      </c>
    </row>
    <row r="11867" spans="1:8">
      <c r="A11867" t="s">
        <v>4</v>
      </c>
      <c r="B11867" s="4" t="s">
        <v>5</v>
      </c>
      <c r="C11867" s="4" t="s">
        <v>10</v>
      </c>
      <c r="D11867" s="4" t="s">
        <v>37</v>
      </c>
      <c r="E11867" s="4" t="s">
        <v>13</v>
      </c>
      <c r="F11867" s="4" t="s">
        <v>13</v>
      </c>
    </row>
    <row r="11868" spans="1:8">
      <c r="A11868" t="n">
        <v>100077</v>
      </c>
      <c r="B11868" s="37" t="n">
        <v>26</v>
      </c>
      <c r="C11868" s="7" t="n">
        <v>11</v>
      </c>
      <c r="D11868" s="7" t="s">
        <v>813</v>
      </c>
      <c r="E11868" s="7" t="n">
        <v>2</v>
      </c>
      <c r="F11868" s="7" t="n">
        <v>0</v>
      </c>
    </row>
    <row r="11869" spans="1:8">
      <c r="A11869" t="s">
        <v>4</v>
      </c>
      <c r="B11869" s="4" t="s">
        <v>5</v>
      </c>
    </row>
    <row r="11870" spans="1:8">
      <c r="A11870" t="n">
        <v>100140</v>
      </c>
      <c r="B11870" s="28" t="n">
        <v>28</v>
      </c>
    </row>
    <row r="11871" spans="1:8">
      <c r="A11871" t="s">
        <v>4</v>
      </c>
      <c r="B11871" s="4" t="s">
        <v>5</v>
      </c>
      <c r="C11871" s="4" t="s">
        <v>13</v>
      </c>
      <c r="D11871" s="17" t="s">
        <v>24</v>
      </c>
      <c r="E11871" s="4" t="s">
        <v>5</v>
      </c>
      <c r="F11871" s="4" t="s">
        <v>13</v>
      </c>
      <c r="G11871" s="4" t="s">
        <v>10</v>
      </c>
      <c r="H11871" s="17" t="s">
        <v>25</v>
      </c>
      <c r="I11871" s="4" t="s">
        <v>13</v>
      </c>
      <c r="J11871" s="4" t="s">
        <v>26</v>
      </c>
    </row>
    <row r="11872" spans="1:8">
      <c r="A11872" t="n">
        <v>100141</v>
      </c>
      <c r="B11872" s="16" t="n">
        <v>5</v>
      </c>
      <c r="C11872" s="7" t="n">
        <v>28</v>
      </c>
      <c r="D11872" s="17" t="s">
        <v>3</v>
      </c>
      <c r="E11872" s="40" t="n">
        <v>64</v>
      </c>
      <c r="F11872" s="7" t="n">
        <v>5</v>
      </c>
      <c r="G11872" s="7" t="n">
        <v>16</v>
      </c>
      <c r="H11872" s="17" t="s">
        <v>3</v>
      </c>
      <c r="I11872" s="7" t="n">
        <v>1</v>
      </c>
      <c r="J11872" s="19" t="n">
        <f t="normal" ca="1">A11884</f>
        <v>0</v>
      </c>
    </row>
    <row r="11873" spans="1:10">
      <c r="A11873" t="s">
        <v>4</v>
      </c>
      <c r="B11873" s="4" t="s">
        <v>5</v>
      </c>
      <c r="C11873" s="4" t="s">
        <v>13</v>
      </c>
      <c r="D11873" s="4" t="s">
        <v>10</v>
      </c>
      <c r="E11873" s="4" t="s">
        <v>6</v>
      </c>
    </row>
    <row r="11874" spans="1:10">
      <c r="A11874" t="n">
        <v>100152</v>
      </c>
      <c r="B11874" s="36" t="n">
        <v>51</v>
      </c>
      <c r="C11874" s="7" t="n">
        <v>4</v>
      </c>
      <c r="D11874" s="7" t="n">
        <v>16</v>
      </c>
      <c r="E11874" s="7" t="s">
        <v>67</v>
      </c>
    </row>
    <row r="11875" spans="1:10">
      <c r="A11875" t="s">
        <v>4</v>
      </c>
      <c r="B11875" s="4" t="s">
        <v>5</v>
      </c>
      <c r="C11875" s="4" t="s">
        <v>10</v>
      </c>
    </row>
    <row r="11876" spans="1:10">
      <c r="A11876" t="n">
        <v>100165</v>
      </c>
      <c r="B11876" s="30" t="n">
        <v>16</v>
      </c>
      <c r="C11876" s="7" t="n">
        <v>0</v>
      </c>
    </row>
    <row r="11877" spans="1:10">
      <c r="A11877" t="s">
        <v>4</v>
      </c>
      <c r="B11877" s="4" t="s">
        <v>5</v>
      </c>
      <c r="C11877" s="4" t="s">
        <v>10</v>
      </c>
      <c r="D11877" s="4" t="s">
        <v>37</v>
      </c>
      <c r="E11877" s="4" t="s">
        <v>13</v>
      </c>
      <c r="F11877" s="4" t="s">
        <v>13</v>
      </c>
    </row>
    <row r="11878" spans="1:10">
      <c r="A11878" t="n">
        <v>100168</v>
      </c>
      <c r="B11878" s="37" t="n">
        <v>26</v>
      </c>
      <c r="C11878" s="7" t="n">
        <v>16</v>
      </c>
      <c r="D11878" s="7" t="s">
        <v>814</v>
      </c>
      <c r="E11878" s="7" t="n">
        <v>2</v>
      </c>
      <c r="F11878" s="7" t="n">
        <v>0</v>
      </c>
    </row>
    <row r="11879" spans="1:10">
      <c r="A11879" t="s">
        <v>4</v>
      </c>
      <c r="B11879" s="4" t="s">
        <v>5</v>
      </c>
    </row>
    <row r="11880" spans="1:10">
      <c r="A11880" t="n">
        <v>100231</v>
      </c>
      <c r="B11880" s="28" t="n">
        <v>28</v>
      </c>
    </row>
    <row r="11881" spans="1:10">
      <c r="A11881" t="s">
        <v>4</v>
      </c>
      <c r="B11881" s="4" t="s">
        <v>5</v>
      </c>
      <c r="C11881" s="4" t="s">
        <v>26</v>
      </c>
    </row>
    <row r="11882" spans="1:10">
      <c r="A11882" t="n">
        <v>100232</v>
      </c>
      <c r="B11882" s="23" t="n">
        <v>3</v>
      </c>
      <c r="C11882" s="19" t="n">
        <f t="normal" ca="1">A11906</f>
        <v>0</v>
      </c>
    </row>
    <row r="11883" spans="1:10">
      <c r="A11883" t="s">
        <v>4</v>
      </c>
      <c r="B11883" s="4" t="s">
        <v>5</v>
      </c>
      <c r="C11883" s="4" t="s">
        <v>13</v>
      </c>
      <c r="D11883" s="17" t="s">
        <v>24</v>
      </c>
      <c r="E11883" s="4" t="s">
        <v>5</v>
      </c>
      <c r="F11883" s="4" t="s">
        <v>13</v>
      </c>
      <c r="G11883" s="4" t="s">
        <v>10</v>
      </c>
      <c r="H11883" s="17" t="s">
        <v>25</v>
      </c>
      <c r="I11883" s="4" t="s">
        <v>13</v>
      </c>
      <c r="J11883" s="4" t="s">
        <v>26</v>
      </c>
    </row>
    <row r="11884" spans="1:10">
      <c r="A11884" t="n">
        <v>100237</v>
      </c>
      <c r="B11884" s="16" t="n">
        <v>5</v>
      </c>
      <c r="C11884" s="7" t="n">
        <v>28</v>
      </c>
      <c r="D11884" s="17" t="s">
        <v>3</v>
      </c>
      <c r="E11884" s="40" t="n">
        <v>64</v>
      </c>
      <c r="F11884" s="7" t="n">
        <v>5</v>
      </c>
      <c r="G11884" s="7" t="n">
        <v>15</v>
      </c>
      <c r="H11884" s="17" t="s">
        <v>3</v>
      </c>
      <c r="I11884" s="7" t="n">
        <v>1</v>
      </c>
      <c r="J11884" s="19" t="n">
        <f t="normal" ca="1">A11896</f>
        <v>0</v>
      </c>
    </row>
    <row r="11885" spans="1:10">
      <c r="A11885" t="s">
        <v>4</v>
      </c>
      <c r="B11885" s="4" t="s">
        <v>5</v>
      </c>
      <c r="C11885" s="4" t="s">
        <v>13</v>
      </c>
      <c r="D11885" s="4" t="s">
        <v>10</v>
      </c>
      <c r="E11885" s="4" t="s">
        <v>6</v>
      </c>
    </row>
    <row r="11886" spans="1:10">
      <c r="A11886" t="n">
        <v>100248</v>
      </c>
      <c r="B11886" s="36" t="n">
        <v>51</v>
      </c>
      <c r="C11886" s="7" t="n">
        <v>4</v>
      </c>
      <c r="D11886" s="7" t="n">
        <v>15</v>
      </c>
      <c r="E11886" s="7" t="s">
        <v>63</v>
      </c>
    </row>
    <row r="11887" spans="1:10">
      <c r="A11887" t="s">
        <v>4</v>
      </c>
      <c r="B11887" s="4" t="s">
        <v>5</v>
      </c>
      <c r="C11887" s="4" t="s">
        <v>10</v>
      </c>
    </row>
    <row r="11888" spans="1:10">
      <c r="A11888" t="n">
        <v>100262</v>
      </c>
      <c r="B11888" s="30" t="n">
        <v>16</v>
      </c>
      <c r="C11888" s="7" t="n">
        <v>0</v>
      </c>
    </row>
    <row r="11889" spans="1:10">
      <c r="A11889" t="s">
        <v>4</v>
      </c>
      <c r="B11889" s="4" t="s">
        <v>5</v>
      </c>
      <c r="C11889" s="4" t="s">
        <v>10</v>
      </c>
      <c r="D11889" s="4" t="s">
        <v>37</v>
      </c>
      <c r="E11889" s="4" t="s">
        <v>13</v>
      </c>
      <c r="F11889" s="4" t="s">
        <v>13</v>
      </c>
    </row>
    <row r="11890" spans="1:10">
      <c r="A11890" t="n">
        <v>100265</v>
      </c>
      <c r="B11890" s="37" t="n">
        <v>26</v>
      </c>
      <c r="C11890" s="7" t="n">
        <v>15</v>
      </c>
      <c r="D11890" s="7" t="s">
        <v>815</v>
      </c>
      <c r="E11890" s="7" t="n">
        <v>2</v>
      </c>
      <c r="F11890" s="7" t="n">
        <v>0</v>
      </c>
    </row>
    <row r="11891" spans="1:10">
      <c r="A11891" t="s">
        <v>4</v>
      </c>
      <c r="B11891" s="4" t="s">
        <v>5</v>
      </c>
    </row>
    <row r="11892" spans="1:10">
      <c r="A11892" t="n">
        <v>100336</v>
      </c>
      <c r="B11892" s="28" t="n">
        <v>28</v>
      </c>
    </row>
    <row r="11893" spans="1:10">
      <c r="A11893" t="s">
        <v>4</v>
      </c>
      <c r="B11893" s="4" t="s">
        <v>5</v>
      </c>
      <c r="C11893" s="4" t="s">
        <v>26</v>
      </c>
    </row>
    <row r="11894" spans="1:10">
      <c r="A11894" t="n">
        <v>100337</v>
      </c>
      <c r="B11894" s="23" t="n">
        <v>3</v>
      </c>
      <c r="C11894" s="19" t="n">
        <f t="normal" ca="1">A11906</f>
        <v>0</v>
      </c>
    </row>
    <row r="11895" spans="1:10">
      <c r="A11895" t="s">
        <v>4</v>
      </c>
      <c r="B11895" s="4" t="s">
        <v>5</v>
      </c>
      <c r="C11895" s="4" t="s">
        <v>13</v>
      </c>
      <c r="D11895" s="17" t="s">
        <v>24</v>
      </c>
      <c r="E11895" s="4" t="s">
        <v>5</v>
      </c>
      <c r="F11895" s="4" t="s">
        <v>13</v>
      </c>
      <c r="G11895" s="4" t="s">
        <v>10</v>
      </c>
      <c r="H11895" s="17" t="s">
        <v>25</v>
      </c>
      <c r="I11895" s="4" t="s">
        <v>13</v>
      </c>
      <c r="J11895" s="4" t="s">
        <v>26</v>
      </c>
    </row>
    <row r="11896" spans="1:10">
      <c r="A11896" t="n">
        <v>100342</v>
      </c>
      <c r="B11896" s="16" t="n">
        <v>5</v>
      </c>
      <c r="C11896" s="7" t="n">
        <v>28</v>
      </c>
      <c r="D11896" s="17" t="s">
        <v>3</v>
      </c>
      <c r="E11896" s="40" t="n">
        <v>64</v>
      </c>
      <c r="F11896" s="7" t="n">
        <v>5</v>
      </c>
      <c r="G11896" s="7" t="n">
        <v>14</v>
      </c>
      <c r="H11896" s="17" t="s">
        <v>3</v>
      </c>
      <c r="I11896" s="7" t="n">
        <v>1</v>
      </c>
      <c r="J11896" s="19" t="n">
        <f t="normal" ca="1">A11906</f>
        <v>0</v>
      </c>
    </row>
    <row r="11897" spans="1:10">
      <c r="A11897" t="s">
        <v>4</v>
      </c>
      <c r="B11897" s="4" t="s">
        <v>5</v>
      </c>
      <c r="C11897" s="4" t="s">
        <v>13</v>
      </c>
      <c r="D11897" s="4" t="s">
        <v>10</v>
      </c>
      <c r="E11897" s="4" t="s">
        <v>6</v>
      </c>
    </row>
    <row r="11898" spans="1:10">
      <c r="A11898" t="n">
        <v>100353</v>
      </c>
      <c r="B11898" s="36" t="n">
        <v>51</v>
      </c>
      <c r="C11898" s="7" t="n">
        <v>4</v>
      </c>
      <c r="D11898" s="7" t="n">
        <v>14</v>
      </c>
      <c r="E11898" s="7" t="s">
        <v>304</v>
      </c>
    </row>
    <row r="11899" spans="1:10">
      <c r="A11899" t="s">
        <v>4</v>
      </c>
      <c r="B11899" s="4" t="s">
        <v>5</v>
      </c>
      <c r="C11899" s="4" t="s">
        <v>10</v>
      </c>
    </row>
    <row r="11900" spans="1:10">
      <c r="A11900" t="n">
        <v>100367</v>
      </c>
      <c r="B11900" s="30" t="n">
        <v>16</v>
      </c>
      <c r="C11900" s="7" t="n">
        <v>0</v>
      </c>
    </row>
    <row r="11901" spans="1:10">
      <c r="A11901" t="s">
        <v>4</v>
      </c>
      <c r="B11901" s="4" t="s">
        <v>5</v>
      </c>
      <c r="C11901" s="4" t="s">
        <v>10</v>
      </c>
      <c r="D11901" s="4" t="s">
        <v>37</v>
      </c>
      <c r="E11901" s="4" t="s">
        <v>13</v>
      </c>
      <c r="F11901" s="4" t="s">
        <v>13</v>
      </c>
    </row>
    <row r="11902" spans="1:10">
      <c r="A11902" t="n">
        <v>100370</v>
      </c>
      <c r="B11902" s="37" t="n">
        <v>26</v>
      </c>
      <c r="C11902" s="7" t="n">
        <v>14</v>
      </c>
      <c r="D11902" s="7" t="s">
        <v>816</v>
      </c>
      <c r="E11902" s="7" t="n">
        <v>2</v>
      </c>
      <c r="F11902" s="7" t="n">
        <v>0</v>
      </c>
    </row>
    <row r="11903" spans="1:10">
      <c r="A11903" t="s">
        <v>4</v>
      </c>
      <c r="B11903" s="4" t="s">
        <v>5</v>
      </c>
    </row>
    <row r="11904" spans="1:10">
      <c r="A11904" t="n">
        <v>100451</v>
      </c>
      <c r="B11904" s="28" t="n">
        <v>28</v>
      </c>
    </row>
    <row r="11905" spans="1:10">
      <c r="A11905" t="s">
        <v>4</v>
      </c>
      <c r="B11905" s="4" t="s">
        <v>5</v>
      </c>
      <c r="C11905" s="4" t="s">
        <v>13</v>
      </c>
      <c r="D11905" s="4" t="s">
        <v>10</v>
      </c>
      <c r="E11905" s="4" t="s">
        <v>6</v>
      </c>
    </row>
    <row r="11906" spans="1:10">
      <c r="A11906" t="n">
        <v>100452</v>
      </c>
      <c r="B11906" s="36" t="n">
        <v>51</v>
      </c>
      <c r="C11906" s="7" t="n">
        <v>4</v>
      </c>
      <c r="D11906" s="7" t="n">
        <v>11</v>
      </c>
      <c r="E11906" s="7" t="s">
        <v>817</v>
      </c>
    </row>
    <row r="11907" spans="1:10">
      <c r="A11907" t="s">
        <v>4</v>
      </c>
      <c r="B11907" s="4" t="s">
        <v>5</v>
      </c>
      <c r="C11907" s="4" t="s">
        <v>10</v>
      </c>
    </row>
    <row r="11908" spans="1:10">
      <c r="A11908" t="n">
        <v>100466</v>
      </c>
      <c r="B11908" s="30" t="n">
        <v>16</v>
      </c>
      <c r="C11908" s="7" t="n">
        <v>0</v>
      </c>
    </row>
    <row r="11909" spans="1:10">
      <c r="A11909" t="s">
        <v>4</v>
      </c>
      <c r="B11909" s="4" t="s">
        <v>5</v>
      </c>
      <c r="C11909" s="4" t="s">
        <v>10</v>
      </c>
      <c r="D11909" s="4" t="s">
        <v>37</v>
      </c>
      <c r="E11909" s="4" t="s">
        <v>13</v>
      </c>
      <c r="F11909" s="4" t="s">
        <v>13</v>
      </c>
    </row>
    <row r="11910" spans="1:10">
      <c r="A11910" t="n">
        <v>100469</v>
      </c>
      <c r="B11910" s="37" t="n">
        <v>26</v>
      </c>
      <c r="C11910" s="7" t="n">
        <v>11</v>
      </c>
      <c r="D11910" s="7" t="s">
        <v>818</v>
      </c>
      <c r="E11910" s="7" t="n">
        <v>2</v>
      </c>
      <c r="F11910" s="7" t="n">
        <v>0</v>
      </c>
    </row>
    <row r="11911" spans="1:10">
      <c r="A11911" t="s">
        <v>4</v>
      </c>
      <c r="B11911" s="4" t="s">
        <v>5</v>
      </c>
    </row>
    <row r="11912" spans="1:10">
      <c r="A11912" t="n">
        <v>100488</v>
      </c>
      <c r="B11912" s="28" t="n">
        <v>28</v>
      </c>
    </row>
    <row r="11913" spans="1:10">
      <c r="A11913" t="s">
        <v>4</v>
      </c>
      <c r="B11913" s="4" t="s">
        <v>5</v>
      </c>
      <c r="C11913" s="4" t="s">
        <v>13</v>
      </c>
      <c r="D11913" s="4" t="s">
        <v>10</v>
      </c>
      <c r="E11913" s="4" t="s">
        <v>6</v>
      </c>
      <c r="F11913" s="4" t="s">
        <v>6</v>
      </c>
      <c r="G11913" s="4" t="s">
        <v>6</v>
      </c>
      <c r="H11913" s="4" t="s">
        <v>6</v>
      </c>
    </row>
    <row r="11914" spans="1:10">
      <c r="A11914" t="n">
        <v>100489</v>
      </c>
      <c r="B11914" s="36" t="n">
        <v>51</v>
      </c>
      <c r="C11914" s="7" t="n">
        <v>3</v>
      </c>
      <c r="D11914" s="7" t="n">
        <v>11</v>
      </c>
      <c r="E11914" s="7" t="s">
        <v>121</v>
      </c>
      <c r="F11914" s="7" t="s">
        <v>107</v>
      </c>
      <c r="G11914" s="7" t="s">
        <v>50</v>
      </c>
      <c r="H11914" s="7" t="s">
        <v>51</v>
      </c>
    </row>
    <row r="11915" spans="1:10">
      <c r="A11915" t="s">
        <v>4</v>
      </c>
      <c r="B11915" s="4" t="s">
        <v>5</v>
      </c>
      <c r="C11915" s="4" t="s">
        <v>10</v>
      </c>
      <c r="D11915" s="4" t="s">
        <v>10</v>
      </c>
      <c r="E11915" s="4" t="s">
        <v>10</v>
      </c>
    </row>
    <row r="11916" spans="1:10">
      <c r="A11916" t="n">
        <v>100502</v>
      </c>
      <c r="B11916" s="58" t="n">
        <v>61</v>
      </c>
      <c r="C11916" s="7" t="n">
        <v>11</v>
      </c>
      <c r="D11916" s="7" t="n">
        <v>68</v>
      </c>
      <c r="E11916" s="7" t="n">
        <v>1000</v>
      </c>
    </row>
    <row r="11917" spans="1:10">
      <c r="A11917" t="s">
        <v>4</v>
      </c>
      <c r="B11917" s="4" t="s">
        <v>5</v>
      </c>
      <c r="C11917" s="4" t="s">
        <v>10</v>
      </c>
      <c r="D11917" s="4" t="s">
        <v>13</v>
      </c>
      <c r="E11917" s="4" t="s">
        <v>22</v>
      </c>
      <c r="F11917" s="4" t="s">
        <v>10</v>
      </c>
    </row>
    <row r="11918" spans="1:10">
      <c r="A11918" t="n">
        <v>100509</v>
      </c>
      <c r="B11918" s="60" t="n">
        <v>59</v>
      </c>
      <c r="C11918" s="7" t="n">
        <v>11</v>
      </c>
      <c r="D11918" s="7" t="n">
        <v>13</v>
      </c>
      <c r="E11918" s="7" t="n">
        <v>0.150000005960464</v>
      </c>
      <c r="F11918" s="7" t="n">
        <v>0</v>
      </c>
    </row>
    <row r="11919" spans="1:10">
      <c r="A11919" t="s">
        <v>4</v>
      </c>
      <c r="B11919" s="4" t="s">
        <v>5</v>
      </c>
      <c r="C11919" s="4" t="s">
        <v>10</v>
      </c>
    </row>
    <row r="11920" spans="1:10">
      <c r="A11920" t="n">
        <v>100519</v>
      </c>
      <c r="B11920" s="30" t="n">
        <v>16</v>
      </c>
      <c r="C11920" s="7" t="n">
        <v>1000</v>
      </c>
    </row>
    <row r="11921" spans="1:8">
      <c r="A11921" t="s">
        <v>4</v>
      </c>
      <c r="B11921" s="4" t="s">
        <v>5</v>
      </c>
      <c r="C11921" s="4" t="s">
        <v>13</v>
      </c>
      <c r="D11921" s="4" t="s">
        <v>10</v>
      </c>
      <c r="E11921" s="4" t="s">
        <v>6</v>
      </c>
    </row>
    <row r="11922" spans="1:8">
      <c r="A11922" t="n">
        <v>100522</v>
      </c>
      <c r="B11922" s="36" t="n">
        <v>51</v>
      </c>
      <c r="C11922" s="7" t="n">
        <v>4</v>
      </c>
      <c r="D11922" s="7" t="n">
        <v>11</v>
      </c>
      <c r="E11922" s="7" t="s">
        <v>160</v>
      </c>
    </row>
    <row r="11923" spans="1:8">
      <c r="A11923" t="s">
        <v>4</v>
      </c>
      <c r="B11923" s="4" t="s">
        <v>5</v>
      </c>
      <c r="C11923" s="4" t="s">
        <v>10</v>
      </c>
    </row>
    <row r="11924" spans="1:8">
      <c r="A11924" t="n">
        <v>100536</v>
      </c>
      <c r="B11924" s="30" t="n">
        <v>16</v>
      </c>
      <c r="C11924" s="7" t="n">
        <v>0</v>
      </c>
    </row>
    <row r="11925" spans="1:8">
      <c r="A11925" t="s">
        <v>4</v>
      </c>
      <c r="B11925" s="4" t="s">
        <v>5</v>
      </c>
      <c r="C11925" s="4" t="s">
        <v>10</v>
      </c>
      <c r="D11925" s="4" t="s">
        <v>37</v>
      </c>
      <c r="E11925" s="4" t="s">
        <v>13</v>
      </c>
      <c r="F11925" s="4" t="s">
        <v>13</v>
      </c>
    </row>
    <row r="11926" spans="1:8">
      <c r="A11926" t="n">
        <v>100539</v>
      </c>
      <c r="B11926" s="37" t="n">
        <v>26</v>
      </c>
      <c r="C11926" s="7" t="n">
        <v>11</v>
      </c>
      <c r="D11926" s="7" t="s">
        <v>819</v>
      </c>
      <c r="E11926" s="7" t="n">
        <v>2</v>
      </c>
      <c r="F11926" s="7" t="n">
        <v>0</v>
      </c>
    </row>
    <row r="11927" spans="1:8">
      <c r="A11927" t="s">
        <v>4</v>
      </c>
      <c r="B11927" s="4" t="s">
        <v>5</v>
      </c>
    </row>
    <row r="11928" spans="1:8">
      <c r="A11928" t="n">
        <v>100559</v>
      </c>
      <c r="B11928" s="28" t="n">
        <v>28</v>
      </c>
    </row>
    <row r="11929" spans="1:8">
      <c r="A11929" t="s">
        <v>4</v>
      </c>
      <c r="B11929" s="4" t="s">
        <v>5</v>
      </c>
      <c r="C11929" s="4" t="s">
        <v>10</v>
      </c>
      <c r="D11929" s="4" t="s">
        <v>13</v>
      </c>
    </row>
    <row r="11930" spans="1:8">
      <c r="A11930" t="n">
        <v>100560</v>
      </c>
      <c r="B11930" s="39" t="n">
        <v>89</v>
      </c>
      <c r="C11930" s="7" t="n">
        <v>65533</v>
      </c>
      <c r="D11930" s="7" t="n">
        <v>1</v>
      </c>
    </row>
    <row r="11931" spans="1:8">
      <c r="A11931" t="s">
        <v>4</v>
      </c>
      <c r="B11931" s="4" t="s">
        <v>5</v>
      </c>
      <c r="C11931" s="4" t="s">
        <v>10</v>
      </c>
      <c r="D11931" s="4" t="s">
        <v>13</v>
      </c>
      <c r="E11931" s="4" t="s">
        <v>22</v>
      </c>
      <c r="F11931" s="4" t="s">
        <v>10</v>
      </c>
    </row>
    <row r="11932" spans="1:8">
      <c r="A11932" t="n">
        <v>100564</v>
      </c>
      <c r="B11932" s="60" t="n">
        <v>59</v>
      </c>
      <c r="C11932" s="7" t="n">
        <v>0</v>
      </c>
      <c r="D11932" s="7" t="n">
        <v>13</v>
      </c>
      <c r="E11932" s="7" t="n">
        <v>0.150000005960464</v>
      </c>
      <c r="F11932" s="7" t="n">
        <v>0</v>
      </c>
    </row>
    <row r="11933" spans="1:8">
      <c r="A11933" t="s">
        <v>4</v>
      </c>
      <c r="B11933" s="4" t="s">
        <v>5</v>
      </c>
      <c r="C11933" s="4" t="s">
        <v>10</v>
      </c>
      <c r="D11933" s="4" t="s">
        <v>13</v>
      </c>
      <c r="E11933" s="4" t="s">
        <v>22</v>
      </c>
      <c r="F11933" s="4" t="s">
        <v>10</v>
      </c>
    </row>
    <row r="11934" spans="1:8">
      <c r="A11934" t="n">
        <v>100574</v>
      </c>
      <c r="B11934" s="60" t="n">
        <v>59</v>
      </c>
      <c r="C11934" s="7" t="n">
        <v>61488</v>
      </c>
      <c r="D11934" s="7" t="n">
        <v>13</v>
      </c>
      <c r="E11934" s="7" t="n">
        <v>0.150000005960464</v>
      </c>
      <c r="F11934" s="7" t="n">
        <v>0</v>
      </c>
    </row>
    <row r="11935" spans="1:8">
      <c r="A11935" t="s">
        <v>4</v>
      </c>
      <c r="B11935" s="4" t="s">
        <v>5</v>
      </c>
      <c r="C11935" s="4" t="s">
        <v>10</v>
      </c>
      <c r="D11935" s="4" t="s">
        <v>13</v>
      </c>
      <c r="E11935" s="4" t="s">
        <v>22</v>
      </c>
      <c r="F11935" s="4" t="s">
        <v>10</v>
      </c>
    </row>
    <row r="11936" spans="1:8">
      <c r="A11936" t="n">
        <v>100584</v>
      </c>
      <c r="B11936" s="60" t="n">
        <v>59</v>
      </c>
      <c r="C11936" s="7" t="n">
        <v>61489</v>
      </c>
      <c r="D11936" s="7" t="n">
        <v>13</v>
      </c>
      <c r="E11936" s="7" t="n">
        <v>0.150000005960464</v>
      </c>
      <c r="F11936" s="7" t="n">
        <v>0</v>
      </c>
    </row>
    <row r="11937" spans="1:6">
      <c r="A11937" t="s">
        <v>4</v>
      </c>
      <c r="B11937" s="4" t="s">
        <v>5</v>
      </c>
      <c r="C11937" s="4" t="s">
        <v>10</v>
      </c>
      <c r="D11937" s="4" t="s">
        <v>13</v>
      </c>
      <c r="E11937" s="4" t="s">
        <v>22</v>
      </c>
      <c r="F11937" s="4" t="s">
        <v>10</v>
      </c>
    </row>
    <row r="11938" spans="1:6">
      <c r="A11938" t="n">
        <v>100594</v>
      </c>
      <c r="B11938" s="60" t="n">
        <v>59</v>
      </c>
      <c r="C11938" s="7" t="n">
        <v>61490</v>
      </c>
      <c r="D11938" s="7" t="n">
        <v>13</v>
      </c>
      <c r="E11938" s="7" t="n">
        <v>0.150000005960464</v>
      </c>
      <c r="F11938" s="7" t="n">
        <v>0</v>
      </c>
    </row>
    <row r="11939" spans="1:6">
      <c r="A11939" t="s">
        <v>4</v>
      </c>
      <c r="B11939" s="4" t="s">
        <v>5</v>
      </c>
      <c r="C11939" s="4" t="s">
        <v>10</v>
      </c>
      <c r="D11939" s="4" t="s">
        <v>13</v>
      </c>
      <c r="E11939" s="4" t="s">
        <v>22</v>
      </c>
      <c r="F11939" s="4" t="s">
        <v>10</v>
      </c>
    </row>
    <row r="11940" spans="1:6">
      <c r="A11940" t="n">
        <v>100604</v>
      </c>
      <c r="B11940" s="60" t="n">
        <v>59</v>
      </c>
      <c r="C11940" s="7" t="n">
        <v>3</v>
      </c>
      <c r="D11940" s="7" t="n">
        <v>13</v>
      </c>
      <c r="E11940" s="7" t="n">
        <v>0.150000005960464</v>
      </c>
      <c r="F11940" s="7" t="n">
        <v>0</v>
      </c>
    </row>
    <row r="11941" spans="1:6">
      <c r="A11941" t="s">
        <v>4</v>
      </c>
      <c r="B11941" s="4" t="s">
        <v>5</v>
      </c>
      <c r="C11941" s="4" t="s">
        <v>10</v>
      </c>
      <c r="D11941" s="4" t="s">
        <v>13</v>
      </c>
      <c r="E11941" s="4" t="s">
        <v>22</v>
      </c>
      <c r="F11941" s="4" t="s">
        <v>10</v>
      </c>
    </row>
    <row r="11942" spans="1:6">
      <c r="A11942" t="n">
        <v>100614</v>
      </c>
      <c r="B11942" s="60" t="n">
        <v>59</v>
      </c>
      <c r="C11942" s="7" t="n">
        <v>5</v>
      </c>
      <c r="D11942" s="7" t="n">
        <v>13</v>
      </c>
      <c r="E11942" s="7" t="n">
        <v>0.150000005960464</v>
      </c>
      <c r="F11942" s="7" t="n">
        <v>0</v>
      </c>
    </row>
    <row r="11943" spans="1:6">
      <c r="A11943" t="s">
        <v>4</v>
      </c>
      <c r="B11943" s="4" t="s">
        <v>5</v>
      </c>
      <c r="C11943" s="4" t="s">
        <v>10</v>
      </c>
      <c r="D11943" s="4" t="s">
        <v>13</v>
      </c>
      <c r="E11943" s="4" t="s">
        <v>22</v>
      </c>
      <c r="F11943" s="4" t="s">
        <v>10</v>
      </c>
    </row>
    <row r="11944" spans="1:6">
      <c r="A11944" t="n">
        <v>100624</v>
      </c>
      <c r="B11944" s="60" t="n">
        <v>59</v>
      </c>
      <c r="C11944" s="7" t="n">
        <v>6</v>
      </c>
      <c r="D11944" s="7" t="n">
        <v>13</v>
      </c>
      <c r="E11944" s="7" t="n">
        <v>0.150000005960464</v>
      </c>
      <c r="F11944" s="7" t="n">
        <v>0</v>
      </c>
    </row>
    <row r="11945" spans="1:6">
      <c r="A11945" t="s">
        <v>4</v>
      </c>
      <c r="B11945" s="4" t="s">
        <v>5</v>
      </c>
      <c r="C11945" s="4" t="s">
        <v>13</v>
      </c>
      <c r="D11945" s="4" t="s">
        <v>10</v>
      </c>
      <c r="E11945" s="4" t="s">
        <v>6</v>
      </c>
      <c r="F11945" s="4" t="s">
        <v>6</v>
      </c>
      <c r="G11945" s="4" t="s">
        <v>6</v>
      </c>
      <c r="H11945" s="4" t="s">
        <v>6</v>
      </c>
    </row>
    <row r="11946" spans="1:6">
      <c r="A11946" t="n">
        <v>100634</v>
      </c>
      <c r="B11946" s="36" t="n">
        <v>51</v>
      </c>
      <c r="C11946" s="7" t="n">
        <v>3</v>
      </c>
      <c r="D11946" s="7" t="n">
        <v>61489</v>
      </c>
      <c r="E11946" s="7" t="s">
        <v>121</v>
      </c>
      <c r="F11946" s="7" t="s">
        <v>107</v>
      </c>
      <c r="G11946" s="7" t="s">
        <v>50</v>
      </c>
      <c r="H11946" s="7" t="s">
        <v>51</v>
      </c>
    </row>
    <row r="11947" spans="1:6">
      <c r="A11947" t="s">
        <v>4</v>
      </c>
      <c r="B11947" s="4" t="s">
        <v>5</v>
      </c>
      <c r="C11947" s="4" t="s">
        <v>13</v>
      </c>
      <c r="D11947" s="4" t="s">
        <v>10</v>
      </c>
      <c r="E11947" s="4" t="s">
        <v>6</v>
      </c>
      <c r="F11947" s="4" t="s">
        <v>6</v>
      </c>
      <c r="G11947" s="4" t="s">
        <v>6</v>
      </c>
      <c r="H11947" s="4" t="s">
        <v>6</v>
      </c>
    </row>
    <row r="11948" spans="1:6">
      <c r="A11948" t="n">
        <v>100647</v>
      </c>
      <c r="B11948" s="36" t="n">
        <v>51</v>
      </c>
      <c r="C11948" s="7" t="n">
        <v>3</v>
      </c>
      <c r="D11948" s="7" t="n">
        <v>61490</v>
      </c>
      <c r="E11948" s="7" t="s">
        <v>121</v>
      </c>
      <c r="F11948" s="7" t="s">
        <v>107</v>
      </c>
      <c r="G11948" s="7" t="s">
        <v>50</v>
      </c>
      <c r="H11948" s="7" t="s">
        <v>51</v>
      </c>
    </row>
    <row r="11949" spans="1:6">
      <c r="A11949" t="s">
        <v>4</v>
      </c>
      <c r="B11949" s="4" t="s">
        <v>5</v>
      </c>
      <c r="C11949" s="4" t="s">
        <v>13</v>
      </c>
      <c r="D11949" s="4" t="s">
        <v>10</v>
      </c>
      <c r="E11949" s="4" t="s">
        <v>6</v>
      </c>
      <c r="F11949" s="4" t="s">
        <v>6</v>
      </c>
      <c r="G11949" s="4" t="s">
        <v>6</v>
      </c>
      <c r="H11949" s="4" t="s">
        <v>6</v>
      </c>
    </row>
    <row r="11950" spans="1:6">
      <c r="A11950" t="n">
        <v>100660</v>
      </c>
      <c r="B11950" s="36" t="n">
        <v>51</v>
      </c>
      <c r="C11950" s="7" t="n">
        <v>3</v>
      </c>
      <c r="D11950" s="7" t="n">
        <v>3</v>
      </c>
      <c r="E11950" s="7" t="s">
        <v>121</v>
      </c>
      <c r="F11950" s="7" t="s">
        <v>107</v>
      </c>
      <c r="G11950" s="7" t="s">
        <v>50</v>
      </c>
      <c r="H11950" s="7" t="s">
        <v>51</v>
      </c>
    </row>
    <row r="11951" spans="1:6">
      <c r="A11951" t="s">
        <v>4</v>
      </c>
      <c r="B11951" s="4" t="s">
        <v>5</v>
      </c>
      <c r="C11951" s="4" t="s">
        <v>13</v>
      </c>
      <c r="D11951" s="4" t="s">
        <v>10</v>
      </c>
      <c r="E11951" s="4" t="s">
        <v>6</v>
      </c>
      <c r="F11951" s="4" t="s">
        <v>6</v>
      </c>
      <c r="G11951" s="4" t="s">
        <v>6</v>
      </c>
      <c r="H11951" s="4" t="s">
        <v>6</v>
      </c>
    </row>
    <row r="11952" spans="1:6">
      <c r="A11952" t="n">
        <v>100673</v>
      </c>
      <c r="B11952" s="36" t="n">
        <v>51</v>
      </c>
      <c r="C11952" s="7" t="n">
        <v>3</v>
      </c>
      <c r="D11952" s="7" t="n">
        <v>5</v>
      </c>
      <c r="E11952" s="7" t="s">
        <v>121</v>
      </c>
      <c r="F11952" s="7" t="s">
        <v>107</v>
      </c>
      <c r="G11952" s="7" t="s">
        <v>50</v>
      </c>
      <c r="H11952" s="7" t="s">
        <v>51</v>
      </c>
    </row>
    <row r="11953" spans="1:8">
      <c r="A11953" t="s">
        <v>4</v>
      </c>
      <c r="B11953" s="4" t="s">
        <v>5</v>
      </c>
      <c r="C11953" s="4" t="s">
        <v>13</v>
      </c>
      <c r="D11953" s="4" t="s">
        <v>10</v>
      </c>
      <c r="E11953" s="4" t="s">
        <v>6</v>
      </c>
      <c r="F11953" s="4" t="s">
        <v>6</v>
      </c>
      <c r="G11953" s="4" t="s">
        <v>6</v>
      </c>
      <c r="H11953" s="4" t="s">
        <v>6</v>
      </c>
    </row>
    <row r="11954" spans="1:8">
      <c r="A11954" t="n">
        <v>100686</v>
      </c>
      <c r="B11954" s="36" t="n">
        <v>51</v>
      </c>
      <c r="C11954" s="7" t="n">
        <v>3</v>
      </c>
      <c r="D11954" s="7" t="n">
        <v>6</v>
      </c>
      <c r="E11954" s="7" t="s">
        <v>121</v>
      </c>
      <c r="F11954" s="7" t="s">
        <v>107</v>
      </c>
      <c r="G11954" s="7" t="s">
        <v>50</v>
      </c>
      <c r="H11954" s="7" t="s">
        <v>51</v>
      </c>
    </row>
    <row r="11955" spans="1:8">
      <c r="A11955" t="s">
        <v>4</v>
      </c>
      <c r="B11955" s="4" t="s">
        <v>5</v>
      </c>
      <c r="C11955" s="4" t="s">
        <v>13</v>
      </c>
      <c r="D11955" s="4" t="s">
        <v>10</v>
      </c>
      <c r="E11955" s="4" t="s">
        <v>6</v>
      </c>
      <c r="F11955" s="4" t="s">
        <v>6</v>
      </c>
      <c r="G11955" s="4" t="s">
        <v>6</v>
      </c>
      <c r="H11955" s="4" t="s">
        <v>6</v>
      </c>
    </row>
    <row r="11956" spans="1:8">
      <c r="A11956" t="n">
        <v>100699</v>
      </c>
      <c r="B11956" s="36" t="n">
        <v>51</v>
      </c>
      <c r="C11956" s="7" t="n">
        <v>3</v>
      </c>
      <c r="D11956" s="7" t="n">
        <v>61488</v>
      </c>
      <c r="E11956" s="7" t="s">
        <v>121</v>
      </c>
      <c r="F11956" s="7" t="s">
        <v>107</v>
      </c>
      <c r="G11956" s="7" t="s">
        <v>50</v>
      </c>
      <c r="H11956" s="7" t="s">
        <v>51</v>
      </c>
    </row>
    <row r="11957" spans="1:8">
      <c r="A11957" t="s">
        <v>4</v>
      </c>
      <c r="B11957" s="4" t="s">
        <v>5</v>
      </c>
      <c r="C11957" s="4" t="s">
        <v>13</v>
      </c>
      <c r="D11957" s="4" t="s">
        <v>10</v>
      </c>
      <c r="E11957" s="4" t="s">
        <v>6</v>
      </c>
      <c r="F11957" s="4" t="s">
        <v>6</v>
      </c>
      <c r="G11957" s="4" t="s">
        <v>6</v>
      </c>
      <c r="H11957" s="4" t="s">
        <v>6</v>
      </c>
    </row>
    <row r="11958" spans="1:8">
      <c r="A11958" t="n">
        <v>100712</v>
      </c>
      <c r="B11958" s="36" t="n">
        <v>51</v>
      </c>
      <c r="C11958" s="7" t="n">
        <v>3</v>
      </c>
      <c r="D11958" s="7" t="n">
        <v>11</v>
      </c>
      <c r="E11958" s="7" t="s">
        <v>121</v>
      </c>
      <c r="F11958" s="7" t="s">
        <v>107</v>
      </c>
      <c r="G11958" s="7" t="s">
        <v>50</v>
      </c>
      <c r="H11958" s="7" t="s">
        <v>51</v>
      </c>
    </row>
    <row r="11959" spans="1:8">
      <c r="A11959" t="s">
        <v>4</v>
      </c>
      <c r="B11959" s="4" t="s">
        <v>5</v>
      </c>
      <c r="C11959" s="4" t="s">
        <v>10</v>
      </c>
      <c r="D11959" s="4" t="s">
        <v>10</v>
      </c>
      <c r="E11959" s="4" t="s">
        <v>10</v>
      </c>
    </row>
    <row r="11960" spans="1:8">
      <c r="A11960" t="n">
        <v>100725</v>
      </c>
      <c r="B11960" s="58" t="n">
        <v>61</v>
      </c>
      <c r="C11960" s="7" t="n">
        <v>0</v>
      </c>
      <c r="D11960" s="7" t="n">
        <v>68</v>
      </c>
      <c r="E11960" s="7" t="n">
        <v>1000</v>
      </c>
    </row>
    <row r="11961" spans="1:8">
      <c r="A11961" t="s">
        <v>4</v>
      </c>
      <c r="B11961" s="4" t="s">
        <v>5</v>
      </c>
      <c r="C11961" s="4" t="s">
        <v>10</v>
      </c>
      <c r="D11961" s="4" t="s">
        <v>10</v>
      </c>
      <c r="E11961" s="4" t="s">
        <v>10</v>
      </c>
    </row>
    <row r="11962" spans="1:8">
      <c r="A11962" t="n">
        <v>100732</v>
      </c>
      <c r="B11962" s="58" t="n">
        <v>61</v>
      </c>
      <c r="C11962" s="7" t="n">
        <v>3</v>
      </c>
      <c r="D11962" s="7" t="n">
        <v>68</v>
      </c>
      <c r="E11962" s="7" t="n">
        <v>1000</v>
      </c>
    </row>
    <row r="11963" spans="1:8">
      <c r="A11963" t="s">
        <v>4</v>
      </c>
      <c r="B11963" s="4" t="s">
        <v>5</v>
      </c>
      <c r="C11963" s="4" t="s">
        <v>10</v>
      </c>
      <c r="D11963" s="4" t="s">
        <v>10</v>
      </c>
      <c r="E11963" s="4" t="s">
        <v>10</v>
      </c>
    </row>
    <row r="11964" spans="1:8">
      <c r="A11964" t="n">
        <v>100739</v>
      </c>
      <c r="B11964" s="58" t="n">
        <v>61</v>
      </c>
      <c r="C11964" s="7" t="n">
        <v>5</v>
      </c>
      <c r="D11964" s="7" t="n">
        <v>68</v>
      </c>
      <c r="E11964" s="7" t="n">
        <v>1000</v>
      </c>
    </row>
    <row r="11965" spans="1:8">
      <c r="A11965" t="s">
        <v>4</v>
      </c>
      <c r="B11965" s="4" t="s">
        <v>5</v>
      </c>
      <c r="C11965" s="4" t="s">
        <v>10</v>
      </c>
      <c r="D11965" s="4" t="s">
        <v>10</v>
      </c>
      <c r="E11965" s="4" t="s">
        <v>10</v>
      </c>
    </row>
    <row r="11966" spans="1:8">
      <c r="A11966" t="n">
        <v>100746</v>
      </c>
      <c r="B11966" s="58" t="n">
        <v>61</v>
      </c>
      <c r="C11966" s="7" t="n">
        <v>6</v>
      </c>
      <c r="D11966" s="7" t="n">
        <v>68</v>
      </c>
      <c r="E11966" s="7" t="n">
        <v>1000</v>
      </c>
    </row>
    <row r="11967" spans="1:8">
      <c r="A11967" t="s">
        <v>4</v>
      </c>
      <c r="B11967" s="4" t="s">
        <v>5</v>
      </c>
      <c r="C11967" s="4" t="s">
        <v>10</v>
      </c>
      <c r="D11967" s="4" t="s">
        <v>10</v>
      </c>
      <c r="E11967" s="4" t="s">
        <v>10</v>
      </c>
    </row>
    <row r="11968" spans="1:8">
      <c r="A11968" t="n">
        <v>100753</v>
      </c>
      <c r="B11968" s="58" t="n">
        <v>61</v>
      </c>
      <c r="C11968" s="7" t="n">
        <v>61488</v>
      </c>
      <c r="D11968" s="7" t="n">
        <v>68</v>
      </c>
      <c r="E11968" s="7" t="n">
        <v>1000</v>
      </c>
    </row>
    <row r="11969" spans="1:8">
      <c r="A11969" t="s">
        <v>4</v>
      </c>
      <c r="B11969" s="4" t="s">
        <v>5</v>
      </c>
      <c r="C11969" s="4" t="s">
        <v>10</v>
      </c>
      <c r="D11969" s="4" t="s">
        <v>10</v>
      </c>
      <c r="E11969" s="4" t="s">
        <v>10</v>
      </c>
    </row>
    <row r="11970" spans="1:8">
      <c r="A11970" t="n">
        <v>100760</v>
      </c>
      <c r="B11970" s="58" t="n">
        <v>61</v>
      </c>
      <c r="C11970" s="7" t="n">
        <v>61489</v>
      </c>
      <c r="D11970" s="7" t="n">
        <v>68</v>
      </c>
      <c r="E11970" s="7" t="n">
        <v>1000</v>
      </c>
    </row>
    <row r="11971" spans="1:8">
      <c r="A11971" t="s">
        <v>4</v>
      </c>
      <c r="B11971" s="4" t="s">
        <v>5</v>
      </c>
      <c r="C11971" s="4" t="s">
        <v>10</v>
      </c>
      <c r="D11971" s="4" t="s">
        <v>10</v>
      </c>
      <c r="E11971" s="4" t="s">
        <v>10</v>
      </c>
    </row>
    <row r="11972" spans="1:8">
      <c r="A11972" t="n">
        <v>100767</v>
      </c>
      <c r="B11972" s="58" t="n">
        <v>61</v>
      </c>
      <c r="C11972" s="7" t="n">
        <v>61490</v>
      </c>
      <c r="D11972" s="7" t="n">
        <v>68</v>
      </c>
      <c r="E11972" s="7" t="n">
        <v>1000</v>
      </c>
    </row>
    <row r="11973" spans="1:8">
      <c r="A11973" t="s">
        <v>4</v>
      </c>
      <c r="B11973" s="4" t="s">
        <v>5</v>
      </c>
      <c r="C11973" s="4" t="s">
        <v>10</v>
      </c>
      <c r="D11973" s="4" t="s">
        <v>10</v>
      </c>
      <c r="E11973" s="4" t="s">
        <v>10</v>
      </c>
    </row>
    <row r="11974" spans="1:8">
      <c r="A11974" t="n">
        <v>100774</v>
      </c>
      <c r="B11974" s="58" t="n">
        <v>61</v>
      </c>
      <c r="C11974" s="7" t="n">
        <v>7032</v>
      </c>
      <c r="D11974" s="7" t="n">
        <v>68</v>
      </c>
      <c r="E11974" s="7" t="n">
        <v>1000</v>
      </c>
    </row>
    <row r="11975" spans="1:8">
      <c r="A11975" t="s">
        <v>4</v>
      </c>
      <c r="B11975" s="4" t="s">
        <v>5</v>
      </c>
      <c r="C11975" s="4" t="s">
        <v>10</v>
      </c>
    </row>
    <row r="11976" spans="1:8">
      <c r="A11976" t="n">
        <v>100781</v>
      </c>
      <c r="B11976" s="30" t="n">
        <v>16</v>
      </c>
      <c r="C11976" s="7" t="n">
        <v>1000</v>
      </c>
    </row>
    <row r="11977" spans="1:8">
      <c r="A11977" t="s">
        <v>4</v>
      </c>
      <c r="B11977" s="4" t="s">
        <v>5</v>
      </c>
      <c r="C11977" s="4" t="s">
        <v>13</v>
      </c>
      <c r="D11977" s="4" t="s">
        <v>10</v>
      </c>
      <c r="E11977" s="4" t="s">
        <v>22</v>
      </c>
    </row>
    <row r="11978" spans="1:8">
      <c r="A11978" t="n">
        <v>100784</v>
      </c>
      <c r="B11978" s="34" t="n">
        <v>58</v>
      </c>
      <c r="C11978" s="7" t="n">
        <v>101</v>
      </c>
      <c r="D11978" s="7" t="n">
        <v>500</v>
      </c>
      <c r="E11978" s="7" t="n">
        <v>1</v>
      </c>
    </row>
    <row r="11979" spans="1:8">
      <c r="A11979" t="s">
        <v>4</v>
      </c>
      <c r="B11979" s="4" t="s">
        <v>5</v>
      </c>
      <c r="C11979" s="4" t="s">
        <v>13</v>
      </c>
      <c r="D11979" s="4" t="s">
        <v>10</v>
      </c>
    </row>
    <row r="11980" spans="1:8">
      <c r="A11980" t="n">
        <v>100792</v>
      </c>
      <c r="B11980" s="34" t="n">
        <v>58</v>
      </c>
      <c r="C11980" s="7" t="n">
        <v>254</v>
      </c>
      <c r="D11980" s="7" t="n">
        <v>0</v>
      </c>
    </row>
    <row r="11981" spans="1:8">
      <c r="A11981" t="s">
        <v>4</v>
      </c>
      <c r="B11981" s="4" t="s">
        <v>5</v>
      </c>
      <c r="C11981" s="4" t="s">
        <v>13</v>
      </c>
      <c r="D11981" s="4" t="s">
        <v>13</v>
      </c>
      <c r="E11981" s="4" t="s">
        <v>22</v>
      </c>
      <c r="F11981" s="4" t="s">
        <v>22</v>
      </c>
      <c r="G11981" s="4" t="s">
        <v>22</v>
      </c>
      <c r="H11981" s="4" t="s">
        <v>10</v>
      </c>
    </row>
    <row r="11982" spans="1:8">
      <c r="A11982" t="n">
        <v>100796</v>
      </c>
      <c r="B11982" s="32" t="n">
        <v>45</v>
      </c>
      <c r="C11982" s="7" t="n">
        <v>2</v>
      </c>
      <c r="D11982" s="7" t="n">
        <v>3</v>
      </c>
      <c r="E11982" s="7" t="n">
        <v>88.9000015258789</v>
      </c>
      <c r="F11982" s="7" t="n">
        <v>37.0999984741211</v>
      </c>
      <c r="G11982" s="7" t="n">
        <v>-236</v>
      </c>
      <c r="H11982" s="7" t="n">
        <v>0</v>
      </c>
    </row>
    <row r="11983" spans="1:8">
      <c r="A11983" t="s">
        <v>4</v>
      </c>
      <c r="B11983" s="4" t="s">
        <v>5</v>
      </c>
      <c r="C11983" s="4" t="s">
        <v>13</v>
      </c>
      <c r="D11983" s="4" t="s">
        <v>13</v>
      </c>
      <c r="E11983" s="4" t="s">
        <v>22</v>
      </c>
      <c r="F11983" s="4" t="s">
        <v>22</v>
      </c>
      <c r="G11983" s="4" t="s">
        <v>22</v>
      </c>
      <c r="H11983" s="4" t="s">
        <v>10</v>
      </c>
      <c r="I11983" s="4" t="s">
        <v>13</v>
      </c>
    </row>
    <row r="11984" spans="1:8">
      <c r="A11984" t="n">
        <v>100813</v>
      </c>
      <c r="B11984" s="32" t="n">
        <v>45</v>
      </c>
      <c r="C11984" s="7" t="n">
        <v>4</v>
      </c>
      <c r="D11984" s="7" t="n">
        <v>3</v>
      </c>
      <c r="E11984" s="7" t="n">
        <v>17</v>
      </c>
      <c r="F11984" s="7" t="n">
        <v>20</v>
      </c>
      <c r="G11984" s="7" t="n">
        <v>0</v>
      </c>
      <c r="H11984" s="7" t="n">
        <v>0</v>
      </c>
      <c r="I11984" s="7" t="n">
        <v>0</v>
      </c>
    </row>
    <row r="11985" spans="1:9">
      <c r="A11985" t="s">
        <v>4</v>
      </c>
      <c r="B11985" s="4" t="s">
        <v>5</v>
      </c>
      <c r="C11985" s="4" t="s">
        <v>13</v>
      </c>
      <c r="D11985" s="4" t="s">
        <v>13</v>
      </c>
      <c r="E11985" s="4" t="s">
        <v>22</v>
      </c>
      <c r="F11985" s="4" t="s">
        <v>10</v>
      </c>
    </row>
    <row r="11986" spans="1:9">
      <c r="A11986" t="n">
        <v>100831</v>
      </c>
      <c r="B11986" s="32" t="n">
        <v>45</v>
      </c>
      <c r="C11986" s="7" t="n">
        <v>5</v>
      </c>
      <c r="D11986" s="7" t="n">
        <v>3</v>
      </c>
      <c r="E11986" s="7" t="n">
        <v>7.80000019073486</v>
      </c>
      <c r="F11986" s="7" t="n">
        <v>0</v>
      </c>
    </row>
    <row r="11987" spans="1:9">
      <c r="A11987" t="s">
        <v>4</v>
      </c>
      <c r="B11987" s="4" t="s">
        <v>5</v>
      </c>
      <c r="C11987" s="4" t="s">
        <v>13</v>
      </c>
      <c r="D11987" s="4" t="s">
        <v>13</v>
      </c>
      <c r="E11987" s="4" t="s">
        <v>22</v>
      </c>
      <c r="F11987" s="4" t="s">
        <v>10</v>
      </c>
    </row>
    <row r="11988" spans="1:9">
      <c r="A11988" t="n">
        <v>100840</v>
      </c>
      <c r="B11988" s="32" t="n">
        <v>45</v>
      </c>
      <c r="C11988" s="7" t="n">
        <v>11</v>
      </c>
      <c r="D11988" s="7" t="n">
        <v>3</v>
      </c>
      <c r="E11988" s="7" t="n">
        <v>31.5</v>
      </c>
      <c r="F11988" s="7" t="n">
        <v>0</v>
      </c>
    </row>
    <row r="11989" spans="1:9">
      <c r="A11989" t="s">
        <v>4</v>
      </c>
      <c r="B11989" s="4" t="s">
        <v>5</v>
      </c>
      <c r="C11989" s="4" t="s">
        <v>13</v>
      </c>
      <c r="D11989" s="4" t="s">
        <v>13</v>
      </c>
      <c r="E11989" s="4" t="s">
        <v>22</v>
      </c>
      <c r="F11989" s="4" t="s">
        <v>22</v>
      </c>
      <c r="G11989" s="4" t="s">
        <v>22</v>
      </c>
      <c r="H11989" s="4" t="s">
        <v>10</v>
      </c>
    </row>
    <row r="11990" spans="1:9">
      <c r="A11990" t="n">
        <v>100849</v>
      </c>
      <c r="B11990" s="32" t="n">
        <v>45</v>
      </c>
      <c r="C11990" s="7" t="n">
        <v>2</v>
      </c>
      <c r="D11990" s="7" t="n">
        <v>3</v>
      </c>
      <c r="E11990" s="7" t="n">
        <v>85.3499984741211</v>
      </c>
      <c r="F11990" s="7" t="n">
        <v>36.7000007629395</v>
      </c>
      <c r="G11990" s="7" t="n">
        <v>-240.350006103516</v>
      </c>
      <c r="H11990" s="7" t="n">
        <v>3000</v>
      </c>
    </row>
    <row r="11991" spans="1:9">
      <c r="A11991" t="s">
        <v>4</v>
      </c>
      <c r="B11991" s="4" t="s">
        <v>5</v>
      </c>
      <c r="C11991" s="4" t="s">
        <v>13</v>
      </c>
      <c r="D11991" s="4" t="s">
        <v>13</v>
      </c>
      <c r="E11991" s="4" t="s">
        <v>22</v>
      </c>
      <c r="F11991" s="4" t="s">
        <v>22</v>
      </c>
      <c r="G11991" s="4" t="s">
        <v>22</v>
      </c>
      <c r="H11991" s="4" t="s">
        <v>10</v>
      </c>
      <c r="I11991" s="4" t="s">
        <v>13</v>
      </c>
    </row>
    <row r="11992" spans="1:9">
      <c r="A11992" t="n">
        <v>100866</v>
      </c>
      <c r="B11992" s="32" t="n">
        <v>45</v>
      </c>
      <c r="C11992" s="7" t="n">
        <v>4</v>
      </c>
      <c r="D11992" s="7" t="n">
        <v>3</v>
      </c>
      <c r="E11992" s="7" t="n">
        <v>5</v>
      </c>
      <c r="F11992" s="7" t="n">
        <v>-5.5</v>
      </c>
      <c r="G11992" s="7" t="n">
        <v>0</v>
      </c>
      <c r="H11992" s="7" t="n">
        <v>3000</v>
      </c>
      <c r="I11992" s="7" t="n">
        <v>0</v>
      </c>
    </row>
    <row r="11993" spans="1:9">
      <c r="A11993" t="s">
        <v>4</v>
      </c>
      <c r="B11993" s="4" t="s">
        <v>5</v>
      </c>
      <c r="C11993" s="4" t="s">
        <v>13</v>
      </c>
      <c r="D11993" s="4" t="s">
        <v>13</v>
      </c>
      <c r="E11993" s="4" t="s">
        <v>22</v>
      </c>
      <c r="F11993" s="4" t="s">
        <v>10</v>
      </c>
    </row>
    <row r="11994" spans="1:9">
      <c r="A11994" t="n">
        <v>100884</v>
      </c>
      <c r="B11994" s="32" t="n">
        <v>45</v>
      </c>
      <c r="C11994" s="7" t="n">
        <v>5</v>
      </c>
      <c r="D11994" s="7" t="n">
        <v>3</v>
      </c>
      <c r="E11994" s="7" t="n">
        <v>3.79999995231628</v>
      </c>
      <c r="F11994" s="7" t="n">
        <v>3000</v>
      </c>
    </row>
    <row r="11995" spans="1:9">
      <c r="A11995" t="s">
        <v>4</v>
      </c>
      <c r="B11995" s="4" t="s">
        <v>5</v>
      </c>
      <c r="C11995" s="4" t="s">
        <v>10</v>
      </c>
      <c r="D11995" s="4" t="s">
        <v>10</v>
      </c>
      <c r="E11995" s="4" t="s">
        <v>22</v>
      </c>
      <c r="F11995" s="4" t="s">
        <v>13</v>
      </c>
    </row>
    <row r="11996" spans="1:9">
      <c r="A11996" t="n">
        <v>100893</v>
      </c>
      <c r="B11996" s="62" t="n">
        <v>53</v>
      </c>
      <c r="C11996" s="7" t="n">
        <v>0</v>
      </c>
      <c r="D11996" s="7" t="n">
        <v>68</v>
      </c>
      <c r="E11996" s="7" t="n">
        <v>10</v>
      </c>
      <c r="F11996" s="7" t="n">
        <v>0</v>
      </c>
    </row>
    <row r="11997" spans="1:9">
      <c r="A11997" t="s">
        <v>4</v>
      </c>
      <c r="B11997" s="4" t="s">
        <v>5</v>
      </c>
      <c r="C11997" s="4" t="s">
        <v>10</v>
      </c>
      <c r="D11997" s="4" t="s">
        <v>10</v>
      </c>
      <c r="E11997" s="4" t="s">
        <v>22</v>
      </c>
      <c r="F11997" s="4" t="s">
        <v>13</v>
      </c>
    </row>
    <row r="11998" spans="1:9">
      <c r="A11998" t="n">
        <v>100903</v>
      </c>
      <c r="B11998" s="62" t="n">
        <v>53</v>
      </c>
      <c r="C11998" s="7" t="n">
        <v>6</v>
      </c>
      <c r="D11998" s="7" t="n">
        <v>68</v>
      </c>
      <c r="E11998" s="7" t="n">
        <v>10</v>
      </c>
      <c r="F11998" s="7" t="n">
        <v>0</v>
      </c>
    </row>
    <row r="11999" spans="1:9">
      <c r="A11999" t="s">
        <v>4</v>
      </c>
      <c r="B11999" s="4" t="s">
        <v>5</v>
      </c>
      <c r="C11999" s="4" t="s">
        <v>10</v>
      </c>
      <c r="D11999" s="4" t="s">
        <v>10</v>
      </c>
      <c r="E11999" s="4" t="s">
        <v>22</v>
      </c>
      <c r="F11999" s="4" t="s">
        <v>13</v>
      </c>
    </row>
    <row r="12000" spans="1:9">
      <c r="A12000" t="n">
        <v>100913</v>
      </c>
      <c r="B12000" s="62" t="n">
        <v>53</v>
      </c>
      <c r="C12000" s="7" t="n">
        <v>5</v>
      </c>
      <c r="D12000" s="7" t="n">
        <v>68</v>
      </c>
      <c r="E12000" s="7" t="n">
        <v>10</v>
      </c>
      <c r="F12000" s="7" t="n">
        <v>0</v>
      </c>
    </row>
    <row r="12001" spans="1:9">
      <c r="A12001" t="s">
        <v>4</v>
      </c>
      <c r="B12001" s="4" t="s">
        <v>5</v>
      </c>
      <c r="C12001" s="4" t="s">
        <v>10</v>
      </c>
      <c r="D12001" s="4" t="s">
        <v>10</v>
      </c>
      <c r="E12001" s="4" t="s">
        <v>22</v>
      </c>
      <c r="F12001" s="4" t="s">
        <v>13</v>
      </c>
    </row>
    <row r="12002" spans="1:9">
      <c r="A12002" t="n">
        <v>100923</v>
      </c>
      <c r="B12002" s="62" t="n">
        <v>53</v>
      </c>
      <c r="C12002" s="7" t="n">
        <v>3</v>
      </c>
      <c r="D12002" s="7" t="n">
        <v>68</v>
      </c>
      <c r="E12002" s="7" t="n">
        <v>10</v>
      </c>
      <c r="F12002" s="7" t="n">
        <v>0</v>
      </c>
    </row>
    <row r="12003" spans="1:9">
      <c r="A12003" t="s">
        <v>4</v>
      </c>
      <c r="B12003" s="4" t="s">
        <v>5</v>
      </c>
      <c r="C12003" s="4" t="s">
        <v>10</v>
      </c>
      <c r="D12003" s="4" t="s">
        <v>10</v>
      </c>
      <c r="E12003" s="4" t="s">
        <v>22</v>
      </c>
      <c r="F12003" s="4" t="s">
        <v>13</v>
      </c>
    </row>
    <row r="12004" spans="1:9">
      <c r="A12004" t="n">
        <v>100933</v>
      </c>
      <c r="B12004" s="62" t="n">
        <v>53</v>
      </c>
      <c r="C12004" s="7" t="n">
        <v>61488</v>
      </c>
      <c r="D12004" s="7" t="n">
        <v>68</v>
      </c>
      <c r="E12004" s="7" t="n">
        <v>10</v>
      </c>
      <c r="F12004" s="7" t="n">
        <v>0</v>
      </c>
    </row>
    <row r="12005" spans="1:9">
      <c r="A12005" t="s">
        <v>4</v>
      </c>
      <c r="B12005" s="4" t="s">
        <v>5</v>
      </c>
      <c r="C12005" s="4" t="s">
        <v>10</v>
      </c>
      <c r="D12005" s="4" t="s">
        <v>10</v>
      </c>
      <c r="E12005" s="4" t="s">
        <v>22</v>
      </c>
      <c r="F12005" s="4" t="s">
        <v>13</v>
      </c>
    </row>
    <row r="12006" spans="1:9">
      <c r="A12006" t="n">
        <v>100943</v>
      </c>
      <c r="B12006" s="62" t="n">
        <v>53</v>
      </c>
      <c r="C12006" s="7" t="n">
        <v>61489</v>
      </c>
      <c r="D12006" s="7" t="n">
        <v>68</v>
      </c>
      <c r="E12006" s="7" t="n">
        <v>10</v>
      </c>
      <c r="F12006" s="7" t="n">
        <v>0</v>
      </c>
    </row>
    <row r="12007" spans="1:9">
      <c r="A12007" t="s">
        <v>4</v>
      </c>
      <c r="B12007" s="4" t="s">
        <v>5</v>
      </c>
      <c r="C12007" s="4" t="s">
        <v>10</v>
      </c>
      <c r="D12007" s="4" t="s">
        <v>10</v>
      </c>
      <c r="E12007" s="4" t="s">
        <v>22</v>
      </c>
      <c r="F12007" s="4" t="s">
        <v>13</v>
      </c>
    </row>
    <row r="12008" spans="1:9">
      <c r="A12008" t="n">
        <v>100953</v>
      </c>
      <c r="B12008" s="62" t="n">
        <v>53</v>
      </c>
      <c r="C12008" s="7" t="n">
        <v>61490</v>
      </c>
      <c r="D12008" s="7" t="n">
        <v>68</v>
      </c>
      <c r="E12008" s="7" t="n">
        <v>10</v>
      </c>
      <c r="F12008" s="7" t="n">
        <v>0</v>
      </c>
    </row>
    <row r="12009" spans="1:9">
      <c r="A12009" t="s">
        <v>4</v>
      </c>
      <c r="B12009" s="4" t="s">
        <v>5</v>
      </c>
      <c r="C12009" s="4" t="s">
        <v>10</v>
      </c>
      <c r="D12009" s="4" t="s">
        <v>10</v>
      </c>
      <c r="E12009" s="4" t="s">
        <v>22</v>
      </c>
      <c r="F12009" s="4" t="s">
        <v>13</v>
      </c>
    </row>
    <row r="12010" spans="1:9">
      <c r="A12010" t="n">
        <v>100963</v>
      </c>
      <c r="B12010" s="62" t="n">
        <v>53</v>
      </c>
      <c r="C12010" s="7" t="n">
        <v>7032</v>
      </c>
      <c r="D12010" s="7" t="n">
        <v>68</v>
      </c>
      <c r="E12010" s="7" t="n">
        <v>10</v>
      </c>
      <c r="F12010" s="7" t="n">
        <v>0</v>
      </c>
    </row>
    <row r="12011" spans="1:9">
      <c r="A12011" t="s">
        <v>4</v>
      </c>
      <c r="B12011" s="4" t="s">
        <v>5</v>
      </c>
      <c r="C12011" s="4" t="s">
        <v>10</v>
      </c>
      <c r="D12011" s="4" t="s">
        <v>10</v>
      </c>
      <c r="E12011" s="4" t="s">
        <v>22</v>
      </c>
      <c r="F12011" s="4" t="s">
        <v>13</v>
      </c>
    </row>
    <row r="12012" spans="1:9">
      <c r="A12012" t="n">
        <v>100973</v>
      </c>
      <c r="B12012" s="62" t="n">
        <v>53</v>
      </c>
      <c r="C12012" s="7" t="n">
        <v>11</v>
      </c>
      <c r="D12012" s="7" t="n">
        <v>68</v>
      </c>
      <c r="E12012" s="7" t="n">
        <v>10</v>
      </c>
      <c r="F12012" s="7" t="n">
        <v>0</v>
      </c>
    </row>
    <row r="12013" spans="1:9">
      <c r="A12013" t="s">
        <v>4</v>
      </c>
      <c r="B12013" s="4" t="s">
        <v>5</v>
      </c>
      <c r="C12013" s="4" t="s">
        <v>10</v>
      </c>
    </row>
    <row r="12014" spans="1:9">
      <c r="A12014" t="n">
        <v>100983</v>
      </c>
      <c r="B12014" s="71" t="n">
        <v>54</v>
      </c>
      <c r="C12014" s="7" t="n">
        <v>0</v>
      </c>
    </row>
    <row r="12015" spans="1:9">
      <c r="A12015" t="s">
        <v>4</v>
      </c>
      <c r="B12015" s="4" t="s">
        <v>5</v>
      </c>
      <c r="C12015" s="4" t="s">
        <v>10</v>
      </c>
    </row>
    <row r="12016" spans="1:9">
      <c r="A12016" t="n">
        <v>100986</v>
      </c>
      <c r="B12016" s="71" t="n">
        <v>54</v>
      </c>
      <c r="C12016" s="7" t="n">
        <v>5</v>
      </c>
    </row>
    <row r="12017" spans="1:6">
      <c r="A12017" t="s">
        <v>4</v>
      </c>
      <c r="B12017" s="4" t="s">
        <v>5</v>
      </c>
      <c r="C12017" s="4" t="s">
        <v>10</v>
      </c>
    </row>
    <row r="12018" spans="1:6">
      <c r="A12018" t="n">
        <v>100989</v>
      </c>
      <c r="B12018" s="71" t="n">
        <v>54</v>
      </c>
      <c r="C12018" s="7" t="n">
        <v>3</v>
      </c>
    </row>
    <row r="12019" spans="1:6">
      <c r="A12019" t="s">
        <v>4</v>
      </c>
      <c r="B12019" s="4" t="s">
        <v>5</v>
      </c>
      <c r="C12019" s="4" t="s">
        <v>10</v>
      </c>
    </row>
    <row r="12020" spans="1:6">
      <c r="A12020" t="n">
        <v>100992</v>
      </c>
      <c r="B12020" s="71" t="n">
        <v>54</v>
      </c>
      <c r="C12020" s="7" t="n">
        <v>61488</v>
      </c>
    </row>
    <row r="12021" spans="1:6">
      <c r="A12021" t="s">
        <v>4</v>
      </c>
      <c r="B12021" s="4" t="s">
        <v>5</v>
      </c>
      <c r="C12021" s="4" t="s">
        <v>10</v>
      </c>
    </row>
    <row r="12022" spans="1:6">
      <c r="A12022" t="n">
        <v>100995</v>
      </c>
      <c r="B12022" s="71" t="n">
        <v>54</v>
      </c>
      <c r="C12022" s="7" t="n">
        <v>61489</v>
      </c>
    </row>
    <row r="12023" spans="1:6">
      <c r="A12023" t="s">
        <v>4</v>
      </c>
      <c r="B12023" s="4" t="s">
        <v>5</v>
      </c>
      <c r="C12023" s="4" t="s">
        <v>10</v>
      </c>
    </row>
    <row r="12024" spans="1:6">
      <c r="A12024" t="n">
        <v>100998</v>
      </c>
      <c r="B12024" s="71" t="n">
        <v>54</v>
      </c>
      <c r="C12024" s="7" t="n">
        <v>61490</v>
      </c>
    </row>
    <row r="12025" spans="1:6">
      <c r="A12025" t="s">
        <v>4</v>
      </c>
      <c r="B12025" s="4" t="s">
        <v>5</v>
      </c>
      <c r="C12025" s="4" t="s">
        <v>10</v>
      </c>
    </row>
    <row r="12026" spans="1:6">
      <c r="A12026" t="n">
        <v>101001</v>
      </c>
      <c r="B12026" s="71" t="n">
        <v>54</v>
      </c>
      <c r="C12026" s="7" t="n">
        <v>7032</v>
      </c>
    </row>
    <row r="12027" spans="1:6">
      <c r="A12027" t="s">
        <v>4</v>
      </c>
      <c r="B12027" s="4" t="s">
        <v>5</v>
      </c>
      <c r="C12027" s="4" t="s">
        <v>13</v>
      </c>
      <c r="D12027" s="4" t="s">
        <v>10</v>
      </c>
    </row>
    <row r="12028" spans="1:6">
      <c r="A12028" t="n">
        <v>101004</v>
      </c>
      <c r="B12028" s="34" t="n">
        <v>58</v>
      </c>
      <c r="C12028" s="7" t="n">
        <v>255</v>
      </c>
      <c r="D12028" s="7" t="n">
        <v>0</v>
      </c>
    </row>
    <row r="12029" spans="1:6">
      <c r="A12029" t="s">
        <v>4</v>
      </c>
      <c r="B12029" s="4" t="s">
        <v>5</v>
      </c>
      <c r="C12029" s="4" t="s">
        <v>13</v>
      </c>
      <c r="D12029" s="4" t="s">
        <v>10</v>
      </c>
    </row>
    <row r="12030" spans="1:6">
      <c r="A12030" t="n">
        <v>101008</v>
      </c>
      <c r="B12030" s="32" t="n">
        <v>45</v>
      </c>
      <c r="C12030" s="7" t="n">
        <v>7</v>
      </c>
      <c r="D12030" s="7" t="n">
        <v>255</v>
      </c>
    </row>
    <row r="12031" spans="1:6">
      <c r="A12031" t="s">
        <v>4</v>
      </c>
      <c r="B12031" s="4" t="s">
        <v>5</v>
      </c>
      <c r="C12031" s="4" t="s">
        <v>13</v>
      </c>
      <c r="D12031" s="4" t="s">
        <v>22</v>
      </c>
      <c r="E12031" s="4" t="s">
        <v>22</v>
      </c>
      <c r="F12031" s="4" t="s">
        <v>22</v>
      </c>
    </row>
    <row r="12032" spans="1:6">
      <c r="A12032" t="n">
        <v>101012</v>
      </c>
      <c r="B12032" s="32" t="n">
        <v>45</v>
      </c>
      <c r="C12032" s="7" t="n">
        <v>9</v>
      </c>
      <c r="D12032" s="7" t="n">
        <v>0.025000000372529</v>
      </c>
      <c r="E12032" s="7" t="n">
        <v>0.025000000372529</v>
      </c>
      <c r="F12032" s="7" t="n">
        <v>0.100000001490116</v>
      </c>
    </row>
    <row r="12033" spans="1:6">
      <c r="A12033" t="s">
        <v>4</v>
      </c>
      <c r="B12033" s="4" t="s">
        <v>5</v>
      </c>
      <c r="C12033" s="4" t="s">
        <v>13</v>
      </c>
      <c r="D12033" s="4" t="s">
        <v>10</v>
      </c>
      <c r="E12033" s="4" t="s">
        <v>10</v>
      </c>
      <c r="F12033" s="4" t="s">
        <v>13</v>
      </c>
    </row>
    <row r="12034" spans="1:6">
      <c r="A12034" t="n">
        <v>101026</v>
      </c>
      <c r="B12034" s="26" t="n">
        <v>25</v>
      </c>
      <c r="C12034" s="7" t="n">
        <v>1</v>
      </c>
      <c r="D12034" s="7" t="n">
        <v>260</v>
      </c>
      <c r="E12034" s="7" t="n">
        <v>640</v>
      </c>
      <c r="F12034" s="7" t="n">
        <v>2</v>
      </c>
    </row>
    <row r="12035" spans="1:6">
      <c r="A12035" t="s">
        <v>4</v>
      </c>
      <c r="B12035" s="4" t="s">
        <v>5</v>
      </c>
      <c r="C12035" s="4" t="s">
        <v>13</v>
      </c>
      <c r="D12035" s="4" t="s">
        <v>10</v>
      </c>
      <c r="E12035" s="4" t="s">
        <v>6</v>
      </c>
    </row>
    <row r="12036" spans="1:6">
      <c r="A12036" t="n">
        <v>101033</v>
      </c>
      <c r="B12036" s="36" t="n">
        <v>51</v>
      </c>
      <c r="C12036" s="7" t="n">
        <v>4</v>
      </c>
      <c r="D12036" s="7" t="n">
        <v>0</v>
      </c>
      <c r="E12036" s="7" t="s">
        <v>108</v>
      </c>
    </row>
    <row r="12037" spans="1:6">
      <c r="A12037" t="s">
        <v>4</v>
      </c>
      <c r="B12037" s="4" t="s">
        <v>5</v>
      </c>
      <c r="C12037" s="4" t="s">
        <v>10</v>
      </c>
    </row>
    <row r="12038" spans="1:6">
      <c r="A12038" t="n">
        <v>101047</v>
      </c>
      <c r="B12038" s="30" t="n">
        <v>16</v>
      </c>
      <c r="C12038" s="7" t="n">
        <v>0</v>
      </c>
    </row>
    <row r="12039" spans="1:6">
      <c r="A12039" t="s">
        <v>4</v>
      </c>
      <c r="B12039" s="4" t="s">
        <v>5</v>
      </c>
      <c r="C12039" s="4" t="s">
        <v>10</v>
      </c>
      <c r="D12039" s="4" t="s">
        <v>37</v>
      </c>
      <c r="E12039" s="4" t="s">
        <v>13</v>
      </c>
      <c r="F12039" s="4" t="s">
        <v>13</v>
      </c>
    </row>
    <row r="12040" spans="1:6">
      <c r="A12040" t="n">
        <v>101050</v>
      </c>
      <c r="B12040" s="37" t="n">
        <v>26</v>
      </c>
      <c r="C12040" s="7" t="n">
        <v>0</v>
      </c>
      <c r="D12040" s="7" t="s">
        <v>820</v>
      </c>
      <c r="E12040" s="7" t="n">
        <v>2</v>
      </c>
      <c r="F12040" s="7" t="n">
        <v>0</v>
      </c>
    </row>
    <row r="12041" spans="1:6">
      <c r="A12041" t="s">
        <v>4</v>
      </c>
      <c r="B12041" s="4" t="s">
        <v>5</v>
      </c>
    </row>
    <row r="12042" spans="1:6">
      <c r="A12042" t="n">
        <v>101078</v>
      </c>
      <c r="B12042" s="28" t="n">
        <v>28</v>
      </c>
    </row>
    <row r="12043" spans="1:6">
      <c r="A12043" t="s">
        <v>4</v>
      </c>
      <c r="B12043" s="4" t="s">
        <v>5</v>
      </c>
      <c r="C12043" s="4" t="s">
        <v>13</v>
      </c>
      <c r="D12043" s="4" t="s">
        <v>10</v>
      </c>
      <c r="E12043" s="4" t="s">
        <v>10</v>
      </c>
      <c r="F12043" s="4" t="s">
        <v>13</v>
      </c>
    </row>
    <row r="12044" spans="1:6">
      <c r="A12044" t="n">
        <v>101079</v>
      </c>
      <c r="B12044" s="26" t="n">
        <v>25</v>
      </c>
      <c r="C12044" s="7" t="n">
        <v>1</v>
      </c>
      <c r="D12044" s="7" t="n">
        <v>60</v>
      </c>
      <c r="E12044" s="7" t="n">
        <v>500</v>
      </c>
      <c r="F12044" s="7" t="n">
        <v>2</v>
      </c>
    </row>
    <row r="12045" spans="1:6">
      <c r="A12045" t="s">
        <v>4</v>
      </c>
      <c r="B12045" s="4" t="s">
        <v>5</v>
      </c>
      <c r="C12045" s="4" t="s">
        <v>13</v>
      </c>
      <c r="D12045" s="4" t="s">
        <v>10</v>
      </c>
      <c r="E12045" s="4" t="s">
        <v>6</v>
      </c>
    </row>
    <row r="12046" spans="1:6">
      <c r="A12046" t="n">
        <v>101086</v>
      </c>
      <c r="B12046" s="36" t="n">
        <v>51</v>
      </c>
      <c r="C12046" s="7" t="n">
        <v>4</v>
      </c>
      <c r="D12046" s="7" t="n">
        <v>3</v>
      </c>
      <c r="E12046" s="7" t="s">
        <v>251</v>
      </c>
    </row>
    <row r="12047" spans="1:6">
      <c r="A12047" t="s">
        <v>4</v>
      </c>
      <c r="B12047" s="4" t="s">
        <v>5</v>
      </c>
      <c r="C12047" s="4" t="s">
        <v>10</v>
      </c>
    </row>
    <row r="12048" spans="1:6">
      <c r="A12048" t="n">
        <v>101099</v>
      </c>
      <c r="B12048" s="30" t="n">
        <v>16</v>
      </c>
      <c r="C12048" s="7" t="n">
        <v>0</v>
      </c>
    </row>
    <row r="12049" spans="1:6">
      <c r="A12049" t="s">
        <v>4</v>
      </c>
      <c r="B12049" s="4" t="s">
        <v>5</v>
      </c>
      <c r="C12049" s="4" t="s">
        <v>10</v>
      </c>
      <c r="D12049" s="4" t="s">
        <v>37</v>
      </c>
      <c r="E12049" s="4" t="s">
        <v>13</v>
      </c>
      <c r="F12049" s="4" t="s">
        <v>13</v>
      </c>
    </row>
    <row r="12050" spans="1:6">
      <c r="A12050" t="n">
        <v>101102</v>
      </c>
      <c r="B12050" s="37" t="n">
        <v>26</v>
      </c>
      <c r="C12050" s="7" t="n">
        <v>3</v>
      </c>
      <c r="D12050" s="7" t="s">
        <v>821</v>
      </c>
      <c r="E12050" s="7" t="n">
        <v>2</v>
      </c>
      <c r="F12050" s="7" t="n">
        <v>0</v>
      </c>
    </row>
    <row r="12051" spans="1:6">
      <c r="A12051" t="s">
        <v>4</v>
      </c>
      <c r="B12051" s="4" t="s">
        <v>5</v>
      </c>
    </row>
    <row r="12052" spans="1:6">
      <c r="A12052" t="n">
        <v>101150</v>
      </c>
      <c r="B12052" s="28" t="n">
        <v>28</v>
      </c>
    </row>
    <row r="12053" spans="1:6">
      <c r="A12053" t="s">
        <v>4</v>
      </c>
      <c r="B12053" s="4" t="s">
        <v>5</v>
      </c>
      <c r="C12053" s="4" t="s">
        <v>13</v>
      </c>
      <c r="D12053" s="4" t="s">
        <v>10</v>
      </c>
      <c r="E12053" s="4" t="s">
        <v>10</v>
      </c>
      <c r="F12053" s="4" t="s">
        <v>13</v>
      </c>
    </row>
    <row r="12054" spans="1:6">
      <c r="A12054" t="n">
        <v>101151</v>
      </c>
      <c r="B12054" s="26" t="n">
        <v>25</v>
      </c>
      <c r="C12054" s="7" t="n">
        <v>1</v>
      </c>
      <c r="D12054" s="7" t="n">
        <v>60</v>
      </c>
      <c r="E12054" s="7" t="n">
        <v>640</v>
      </c>
      <c r="F12054" s="7" t="n">
        <v>2</v>
      </c>
    </row>
    <row r="12055" spans="1:6">
      <c r="A12055" t="s">
        <v>4</v>
      </c>
      <c r="B12055" s="4" t="s">
        <v>5</v>
      </c>
      <c r="C12055" s="4" t="s">
        <v>13</v>
      </c>
      <c r="D12055" s="4" t="s">
        <v>10</v>
      </c>
      <c r="E12055" s="4" t="s">
        <v>6</v>
      </c>
    </row>
    <row r="12056" spans="1:6">
      <c r="A12056" t="n">
        <v>101158</v>
      </c>
      <c r="B12056" s="36" t="n">
        <v>51</v>
      </c>
      <c r="C12056" s="7" t="n">
        <v>4</v>
      </c>
      <c r="D12056" s="7" t="n">
        <v>7032</v>
      </c>
      <c r="E12056" s="7" t="s">
        <v>67</v>
      </c>
    </row>
    <row r="12057" spans="1:6">
      <c r="A12057" t="s">
        <v>4</v>
      </c>
      <c r="B12057" s="4" t="s">
        <v>5</v>
      </c>
      <c r="C12057" s="4" t="s">
        <v>10</v>
      </c>
    </row>
    <row r="12058" spans="1:6">
      <c r="A12058" t="n">
        <v>101171</v>
      </c>
      <c r="B12058" s="30" t="n">
        <v>16</v>
      </c>
      <c r="C12058" s="7" t="n">
        <v>0</v>
      </c>
    </row>
    <row r="12059" spans="1:6">
      <c r="A12059" t="s">
        <v>4</v>
      </c>
      <c r="B12059" s="4" t="s">
        <v>5</v>
      </c>
      <c r="C12059" s="4" t="s">
        <v>10</v>
      </c>
      <c r="D12059" s="4" t="s">
        <v>37</v>
      </c>
      <c r="E12059" s="4" t="s">
        <v>13</v>
      </c>
      <c r="F12059" s="4" t="s">
        <v>13</v>
      </c>
    </row>
    <row r="12060" spans="1:6">
      <c r="A12060" t="n">
        <v>101174</v>
      </c>
      <c r="B12060" s="37" t="n">
        <v>26</v>
      </c>
      <c r="C12060" s="7" t="n">
        <v>7032</v>
      </c>
      <c r="D12060" s="7" t="s">
        <v>822</v>
      </c>
      <c r="E12060" s="7" t="n">
        <v>2</v>
      </c>
      <c r="F12060" s="7" t="n">
        <v>0</v>
      </c>
    </row>
    <row r="12061" spans="1:6">
      <c r="A12061" t="s">
        <v>4</v>
      </c>
      <c r="B12061" s="4" t="s">
        <v>5</v>
      </c>
    </row>
    <row r="12062" spans="1:6">
      <c r="A12062" t="n">
        <v>101259</v>
      </c>
      <c r="B12062" s="28" t="n">
        <v>28</v>
      </c>
    </row>
    <row r="12063" spans="1:6">
      <c r="A12063" t="s">
        <v>4</v>
      </c>
      <c r="B12063" s="4" t="s">
        <v>5</v>
      </c>
      <c r="C12063" s="4" t="s">
        <v>13</v>
      </c>
      <c r="D12063" s="4" t="s">
        <v>10</v>
      </c>
      <c r="E12063" s="4" t="s">
        <v>10</v>
      </c>
      <c r="F12063" s="4" t="s">
        <v>13</v>
      </c>
    </row>
    <row r="12064" spans="1:6">
      <c r="A12064" t="n">
        <v>101260</v>
      </c>
      <c r="B12064" s="26" t="n">
        <v>25</v>
      </c>
      <c r="C12064" s="7" t="n">
        <v>1</v>
      </c>
      <c r="D12064" s="7" t="n">
        <v>65535</v>
      </c>
      <c r="E12064" s="7" t="n">
        <v>65535</v>
      </c>
      <c r="F12064" s="7" t="n">
        <v>0</v>
      </c>
    </row>
    <row r="12065" spans="1:6">
      <c r="A12065" t="s">
        <v>4</v>
      </c>
      <c r="B12065" s="4" t="s">
        <v>5</v>
      </c>
      <c r="C12065" s="4" t="s">
        <v>13</v>
      </c>
      <c r="D12065" s="4" t="s">
        <v>10</v>
      </c>
      <c r="E12065" s="4" t="s">
        <v>13</v>
      </c>
    </row>
    <row r="12066" spans="1:6">
      <c r="A12066" t="n">
        <v>101267</v>
      </c>
      <c r="B12066" s="33" t="n">
        <v>49</v>
      </c>
      <c r="C12066" s="7" t="n">
        <v>1</v>
      </c>
      <c r="D12066" s="7" t="n">
        <v>4000</v>
      </c>
      <c r="E12066" s="7" t="n">
        <v>0</v>
      </c>
    </row>
    <row r="12067" spans="1:6">
      <c r="A12067" t="s">
        <v>4</v>
      </c>
      <c r="B12067" s="4" t="s">
        <v>5</v>
      </c>
      <c r="C12067" s="4" t="s">
        <v>13</v>
      </c>
      <c r="D12067" s="4" t="s">
        <v>10</v>
      </c>
      <c r="E12067" s="4" t="s">
        <v>10</v>
      </c>
    </row>
    <row r="12068" spans="1:6">
      <c r="A12068" t="n">
        <v>101272</v>
      </c>
      <c r="B12068" s="33" t="n">
        <v>49</v>
      </c>
      <c r="C12068" s="7" t="n">
        <v>5</v>
      </c>
      <c r="D12068" s="7" t="n">
        <v>1</v>
      </c>
      <c r="E12068" s="7" t="n">
        <v>1</v>
      </c>
    </row>
    <row r="12069" spans="1:6">
      <c r="A12069" t="s">
        <v>4</v>
      </c>
      <c r="B12069" s="4" t="s">
        <v>5</v>
      </c>
      <c r="C12069" s="4" t="s">
        <v>13</v>
      </c>
      <c r="D12069" s="4" t="s">
        <v>13</v>
      </c>
      <c r="E12069" s="4" t="s">
        <v>22</v>
      </c>
      <c r="F12069" s="4" t="s">
        <v>10</v>
      </c>
    </row>
    <row r="12070" spans="1:6">
      <c r="A12070" t="n">
        <v>101278</v>
      </c>
      <c r="B12070" s="32" t="n">
        <v>45</v>
      </c>
      <c r="C12070" s="7" t="n">
        <v>5</v>
      </c>
      <c r="D12070" s="7" t="n">
        <v>3</v>
      </c>
      <c r="E12070" s="7" t="n">
        <v>3.5</v>
      </c>
      <c r="F12070" s="7" t="n">
        <v>2000</v>
      </c>
    </row>
    <row r="12071" spans="1:6">
      <c r="A12071" t="s">
        <v>4</v>
      </c>
      <c r="B12071" s="4" t="s">
        <v>5</v>
      </c>
      <c r="C12071" s="4" t="s">
        <v>13</v>
      </c>
      <c r="D12071" s="4" t="s">
        <v>10</v>
      </c>
      <c r="E12071" s="4" t="s">
        <v>22</v>
      </c>
    </row>
    <row r="12072" spans="1:6">
      <c r="A12072" t="n">
        <v>101287</v>
      </c>
      <c r="B12072" s="34" t="n">
        <v>58</v>
      </c>
      <c r="C12072" s="7" t="n">
        <v>0</v>
      </c>
      <c r="D12072" s="7" t="n">
        <v>2000</v>
      </c>
      <c r="E12072" s="7" t="n">
        <v>1</v>
      </c>
    </row>
    <row r="12073" spans="1:6">
      <c r="A12073" t="s">
        <v>4</v>
      </c>
      <c r="B12073" s="4" t="s">
        <v>5</v>
      </c>
      <c r="C12073" s="4" t="s">
        <v>13</v>
      </c>
      <c r="D12073" s="4" t="s">
        <v>10</v>
      </c>
    </row>
    <row r="12074" spans="1:6">
      <c r="A12074" t="n">
        <v>101295</v>
      </c>
      <c r="B12074" s="34" t="n">
        <v>58</v>
      </c>
      <c r="C12074" s="7" t="n">
        <v>255</v>
      </c>
      <c r="D12074" s="7" t="n">
        <v>0</v>
      </c>
    </row>
    <row r="12075" spans="1:6">
      <c r="A12075" t="s">
        <v>4</v>
      </c>
      <c r="B12075" s="4" t="s">
        <v>5</v>
      </c>
      <c r="C12075" s="4" t="s">
        <v>13</v>
      </c>
      <c r="D12075" s="4" t="s">
        <v>10</v>
      </c>
    </row>
    <row r="12076" spans="1:6">
      <c r="A12076" t="n">
        <v>101299</v>
      </c>
      <c r="B12076" s="32" t="n">
        <v>45</v>
      </c>
      <c r="C12076" s="7" t="n">
        <v>7</v>
      </c>
      <c r="D12076" s="7" t="n">
        <v>255</v>
      </c>
    </row>
    <row r="12077" spans="1:6">
      <c r="A12077" t="s">
        <v>4</v>
      </c>
      <c r="B12077" s="4" t="s">
        <v>5</v>
      </c>
      <c r="C12077" s="4" t="s">
        <v>13</v>
      </c>
      <c r="D12077" s="4" t="s">
        <v>13</v>
      </c>
    </row>
    <row r="12078" spans="1:6">
      <c r="A12078" t="n">
        <v>101303</v>
      </c>
      <c r="B12078" s="33" t="n">
        <v>49</v>
      </c>
      <c r="C12078" s="7" t="n">
        <v>2</v>
      </c>
      <c r="D12078" s="7" t="n">
        <v>0</v>
      </c>
    </row>
    <row r="12079" spans="1:6">
      <c r="A12079" t="s">
        <v>4</v>
      </c>
      <c r="B12079" s="4" t="s">
        <v>5</v>
      </c>
      <c r="C12079" s="4" t="s">
        <v>13</v>
      </c>
      <c r="D12079" s="4" t="s">
        <v>6</v>
      </c>
    </row>
    <row r="12080" spans="1:6">
      <c r="A12080" t="n">
        <v>101306</v>
      </c>
      <c r="B12080" s="9" t="n">
        <v>2</v>
      </c>
      <c r="C12080" s="7" t="n">
        <v>11</v>
      </c>
      <c r="D12080" s="7" t="s">
        <v>823</v>
      </c>
    </row>
    <row r="12081" spans="1:6">
      <c r="A12081" t="s">
        <v>4</v>
      </c>
      <c r="B12081" s="4" t="s">
        <v>5</v>
      </c>
      <c r="C12081" s="4" t="s">
        <v>13</v>
      </c>
      <c r="D12081" s="4" t="s">
        <v>10</v>
      </c>
      <c r="E12081" s="4" t="s">
        <v>13</v>
      </c>
    </row>
    <row r="12082" spans="1:6">
      <c r="A12082" t="n">
        <v>101321</v>
      </c>
      <c r="B12082" s="11" t="n">
        <v>39</v>
      </c>
      <c r="C12082" s="7" t="n">
        <v>11</v>
      </c>
      <c r="D12082" s="7" t="n">
        <v>65533</v>
      </c>
      <c r="E12082" s="7" t="n">
        <v>203</v>
      </c>
    </row>
    <row r="12083" spans="1:6">
      <c r="A12083" t="s">
        <v>4</v>
      </c>
      <c r="B12083" s="4" t="s">
        <v>5</v>
      </c>
      <c r="C12083" s="4" t="s">
        <v>13</v>
      </c>
      <c r="D12083" s="4" t="s">
        <v>10</v>
      </c>
      <c r="E12083" s="4" t="s">
        <v>13</v>
      </c>
    </row>
    <row r="12084" spans="1:6">
      <c r="A12084" t="n">
        <v>101326</v>
      </c>
      <c r="B12084" s="11" t="n">
        <v>39</v>
      </c>
      <c r="C12084" s="7" t="n">
        <v>11</v>
      </c>
      <c r="D12084" s="7" t="n">
        <v>65533</v>
      </c>
      <c r="E12084" s="7" t="n">
        <v>204</v>
      </c>
    </row>
    <row r="12085" spans="1:6">
      <c r="A12085" t="s">
        <v>4</v>
      </c>
      <c r="B12085" s="4" t="s">
        <v>5</v>
      </c>
      <c r="C12085" s="4" t="s">
        <v>10</v>
      </c>
    </row>
    <row r="12086" spans="1:6">
      <c r="A12086" t="n">
        <v>101331</v>
      </c>
      <c r="B12086" s="13" t="n">
        <v>12</v>
      </c>
      <c r="C12086" s="7" t="n">
        <v>6767</v>
      </c>
    </row>
    <row r="12087" spans="1:6">
      <c r="A12087" t="s">
        <v>4</v>
      </c>
      <c r="B12087" s="4" t="s">
        <v>5</v>
      </c>
      <c r="C12087" s="4" t="s">
        <v>10</v>
      </c>
    </row>
    <row r="12088" spans="1:6">
      <c r="A12088" t="n">
        <v>101334</v>
      </c>
      <c r="B12088" s="13" t="n">
        <v>12</v>
      </c>
      <c r="C12088" s="7" t="n">
        <v>6420</v>
      </c>
    </row>
    <row r="12089" spans="1:6">
      <c r="A12089" t="s">
        <v>4</v>
      </c>
      <c r="B12089" s="4" t="s">
        <v>5</v>
      </c>
      <c r="C12089" s="4" t="s">
        <v>13</v>
      </c>
      <c r="D12089" s="4" t="s">
        <v>10</v>
      </c>
      <c r="E12089" s="4" t="s">
        <v>13</v>
      </c>
    </row>
    <row r="12090" spans="1:6">
      <c r="A12090" t="n">
        <v>101337</v>
      </c>
      <c r="B12090" s="46" t="n">
        <v>36</v>
      </c>
      <c r="C12090" s="7" t="n">
        <v>9</v>
      </c>
      <c r="D12090" s="7" t="n">
        <v>7033</v>
      </c>
      <c r="E12090" s="7" t="n">
        <v>0</v>
      </c>
    </row>
    <row r="12091" spans="1:6">
      <c r="A12091" t="s">
        <v>4</v>
      </c>
      <c r="B12091" s="4" t="s">
        <v>5</v>
      </c>
      <c r="C12091" s="4" t="s">
        <v>13</v>
      </c>
      <c r="D12091" s="4" t="s">
        <v>10</v>
      </c>
      <c r="E12091" s="4" t="s">
        <v>13</v>
      </c>
    </row>
    <row r="12092" spans="1:6">
      <c r="A12092" t="n">
        <v>101342</v>
      </c>
      <c r="B12092" s="46" t="n">
        <v>36</v>
      </c>
      <c r="C12092" s="7" t="n">
        <v>9</v>
      </c>
      <c r="D12092" s="7" t="n">
        <v>6</v>
      </c>
      <c r="E12092" s="7" t="n">
        <v>0</v>
      </c>
    </row>
    <row r="12093" spans="1:6">
      <c r="A12093" t="s">
        <v>4</v>
      </c>
      <c r="B12093" s="4" t="s">
        <v>5</v>
      </c>
      <c r="C12093" s="4" t="s">
        <v>13</v>
      </c>
      <c r="D12093" s="4" t="s">
        <v>10</v>
      </c>
      <c r="E12093" s="4" t="s">
        <v>13</v>
      </c>
    </row>
    <row r="12094" spans="1:6">
      <c r="A12094" t="n">
        <v>101347</v>
      </c>
      <c r="B12094" s="46" t="n">
        <v>36</v>
      </c>
      <c r="C12094" s="7" t="n">
        <v>9</v>
      </c>
      <c r="D12094" s="7" t="n">
        <v>0</v>
      </c>
      <c r="E12094" s="7" t="n">
        <v>0</v>
      </c>
    </row>
    <row r="12095" spans="1:6">
      <c r="A12095" t="s">
        <v>4</v>
      </c>
      <c r="B12095" s="4" t="s">
        <v>5</v>
      </c>
      <c r="C12095" s="4" t="s">
        <v>13</v>
      </c>
      <c r="D12095" s="4" t="s">
        <v>10</v>
      </c>
      <c r="E12095" s="4" t="s">
        <v>13</v>
      </c>
    </row>
    <row r="12096" spans="1:6">
      <c r="A12096" t="n">
        <v>101352</v>
      </c>
      <c r="B12096" s="46" t="n">
        <v>36</v>
      </c>
      <c r="C12096" s="7" t="n">
        <v>9</v>
      </c>
      <c r="D12096" s="7" t="n">
        <v>11</v>
      </c>
      <c r="E12096" s="7" t="n">
        <v>0</v>
      </c>
    </row>
    <row r="12097" spans="1:5">
      <c r="A12097" t="s">
        <v>4</v>
      </c>
      <c r="B12097" s="4" t="s">
        <v>5</v>
      </c>
      <c r="C12097" s="4" t="s">
        <v>13</v>
      </c>
      <c r="D12097" s="4" t="s">
        <v>10</v>
      </c>
      <c r="E12097" s="4" t="s">
        <v>13</v>
      </c>
    </row>
    <row r="12098" spans="1:5">
      <c r="A12098" t="n">
        <v>101357</v>
      </c>
      <c r="B12098" s="46" t="n">
        <v>36</v>
      </c>
      <c r="C12098" s="7" t="n">
        <v>9</v>
      </c>
      <c r="D12098" s="7" t="n">
        <v>0</v>
      </c>
      <c r="E12098" s="7" t="n">
        <v>0</v>
      </c>
    </row>
    <row r="12099" spans="1:5">
      <c r="A12099" t="s">
        <v>4</v>
      </c>
      <c r="B12099" s="4" t="s">
        <v>5</v>
      </c>
      <c r="C12099" s="4" t="s">
        <v>13</v>
      </c>
      <c r="D12099" s="4" t="s">
        <v>10</v>
      </c>
    </row>
    <row r="12100" spans="1:5">
      <c r="A12100" t="n">
        <v>101362</v>
      </c>
      <c r="B12100" s="10" t="n">
        <v>162</v>
      </c>
      <c r="C12100" s="7" t="n">
        <v>1</v>
      </c>
      <c r="D12100" s="7" t="n">
        <v>0</v>
      </c>
    </row>
    <row r="12101" spans="1:5">
      <c r="A12101" t="s">
        <v>4</v>
      </c>
      <c r="B12101" s="4" t="s">
        <v>5</v>
      </c>
    </row>
    <row r="12102" spans="1:5">
      <c r="A12102" t="n">
        <v>101366</v>
      </c>
      <c r="B12102" s="5" t="n">
        <v>1</v>
      </c>
    </row>
    <row r="12103" spans="1:5" s="3" customFormat="1" customHeight="0">
      <c r="A12103" s="3" t="s">
        <v>2</v>
      </c>
      <c r="B12103" s="3" t="s">
        <v>824</v>
      </c>
    </row>
    <row r="12104" spans="1:5">
      <c r="A12104" t="s">
        <v>4</v>
      </c>
      <c r="B12104" s="4" t="s">
        <v>5</v>
      </c>
      <c r="C12104" s="4" t="s">
        <v>13</v>
      </c>
      <c r="D12104" s="4" t="s">
        <v>13</v>
      </c>
      <c r="E12104" s="4" t="s">
        <v>13</v>
      </c>
      <c r="F12104" s="4" t="s">
        <v>13</v>
      </c>
    </row>
    <row r="12105" spans="1:5">
      <c r="A12105" t="n">
        <v>101368</v>
      </c>
      <c r="B12105" s="8" t="n">
        <v>14</v>
      </c>
      <c r="C12105" s="7" t="n">
        <v>2</v>
      </c>
      <c r="D12105" s="7" t="n">
        <v>0</v>
      </c>
      <c r="E12105" s="7" t="n">
        <v>0</v>
      </c>
      <c r="F12105" s="7" t="n">
        <v>0</v>
      </c>
    </row>
    <row r="12106" spans="1:5">
      <c r="A12106" t="s">
        <v>4</v>
      </c>
      <c r="B12106" s="4" t="s">
        <v>5</v>
      </c>
      <c r="C12106" s="4" t="s">
        <v>13</v>
      </c>
      <c r="D12106" s="17" t="s">
        <v>24</v>
      </c>
      <c r="E12106" s="4" t="s">
        <v>5</v>
      </c>
      <c r="F12106" s="4" t="s">
        <v>13</v>
      </c>
      <c r="G12106" s="4" t="s">
        <v>10</v>
      </c>
      <c r="H12106" s="17" t="s">
        <v>25</v>
      </c>
      <c r="I12106" s="4" t="s">
        <v>13</v>
      </c>
      <c r="J12106" s="4" t="s">
        <v>9</v>
      </c>
      <c r="K12106" s="4" t="s">
        <v>13</v>
      </c>
      <c r="L12106" s="4" t="s">
        <v>13</v>
      </c>
      <c r="M12106" s="17" t="s">
        <v>24</v>
      </c>
      <c r="N12106" s="4" t="s">
        <v>5</v>
      </c>
      <c r="O12106" s="4" t="s">
        <v>13</v>
      </c>
      <c r="P12106" s="4" t="s">
        <v>10</v>
      </c>
      <c r="Q12106" s="17" t="s">
        <v>25</v>
      </c>
      <c r="R12106" s="4" t="s">
        <v>13</v>
      </c>
      <c r="S12106" s="4" t="s">
        <v>9</v>
      </c>
      <c r="T12106" s="4" t="s">
        <v>13</v>
      </c>
      <c r="U12106" s="4" t="s">
        <v>13</v>
      </c>
      <c r="V12106" s="4" t="s">
        <v>13</v>
      </c>
      <c r="W12106" s="4" t="s">
        <v>26</v>
      </c>
    </row>
    <row r="12107" spans="1:5">
      <c r="A12107" t="n">
        <v>101373</v>
      </c>
      <c r="B12107" s="16" t="n">
        <v>5</v>
      </c>
      <c r="C12107" s="7" t="n">
        <v>28</v>
      </c>
      <c r="D12107" s="17" t="s">
        <v>3</v>
      </c>
      <c r="E12107" s="10" t="n">
        <v>162</v>
      </c>
      <c r="F12107" s="7" t="n">
        <v>3</v>
      </c>
      <c r="G12107" s="7" t="n">
        <v>4266</v>
      </c>
      <c r="H12107" s="17" t="s">
        <v>3</v>
      </c>
      <c r="I12107" s="7" t="n">
        <v>0</v>
      </c>
      <c r="J12107" s="7" t="n">
        <v>1</v>
      </c>
      <c r="K12107" s="7" t="n">
        <v>2</v>
      </c>
      <c r="L12107" s="7" t="n">
        <v>28</v>
      </c>
      <c r="M12107" s="17" t="s">
        <v>3</v>
      </c>
      <c r="N12107" s="10" t="n">
        <v>162</v>
      </c>
      <c r="O12107" s="7" t="n">
        <v>3</v>
      </c>
      <c r="P12107" s="7" t="n">
        <v>4266</v>
      </c>
      <c r="Q12107" s="17" t="s">
        <v>3</v>
      </c>
      <c r="R12107" s="7" t="n">
        <v>0</v>
      </c>
      <c r="S12107" s="7" t="n">
        <v>2</v>
      </c>
      <c r="T12107" s="7" t="n">
        <v>2</v>
      </c>
      <c r="U12107" s="7" t="n">
        <v>11</v>
      </c>
      <c r="V12107" s="7" t="n">
        <v>1</v>
      </c>
      <c r="W12107" s="19" t="n">
        <f t="normal" ca="1">A12111</f>
        <v>0</v>
      </c>
    </row>
    <row r="12108" spans="1:5">
      <c r="A12108" t="s">
        <v>4</v>
      </c>
      <c r="B12108" s="4" t="s">
        <v>5</v>
      </c>
      <c r="C12108" s="4" t="s">
        <v>13</v>
      </c>
      <c r="D12108" s="4" t="s">
        <v>10</v>
      </c>
      <c r="E12108" s="4" t="s">
        <v>22</v>
      </c>
    </row>
    <row r="12109" spans="1:5">
      <c r="A12109" t="n">
        <v>101402</v>
      </c>
      <c r="B12109" s="34" t="n">
        <v>58</v>
      </c>
      <c r="C12109" s="7" t="n">
        <v>0</v>
      </c>
      <c r="D12109" s="7" t="n">
        <v>0</v>
      </c>
      <c r="E12109" s="7" t="n">
        <v>1</v>
      </c>
    </row>
    <row r="12110" spans="1:5">
      <c r="A12110" t="s">
        <v>4</v>
      </c>
      <c r="B12110" s="4" t="s">
        <v>5</v>
      </c>
      <c r="C12110" s="4" t="s">
        <v>13</v>
      </c>
      <c r="D12110" s="17" t="s">
        <v>24</v>
      </c>
      <c r="E12110" s="4" t="s">
        <v>5</v>
      </c>
      <c r="F12110" s="4" t="s">
        <v>13</v>
      </c>
      <c r="G12110" s="4" t="s">
        <v>10</v>
      </c>
      <c r="H12110" s="17" t="s">
        <v>25</v>
      </c>
      <c r="I12110" s="4" t="s">
        <v>13</v>
      </c>
      <c r="J12110" s="4" t="s">
        <v>9</v>
      </c>
      <c r="K12110" s="4" t="s">
        <v>13</v>
      </c>
      <c r="L12110" s="4" t="s">
        <v>13</v>
      </c>
      <c r="M12110" s="17" t="s">
        <v>24</v>
      </c>
      <c r="N12110" s="4" t="s">
        <v>5</v>
      </c>
      <c r="O12110" s="4" t="s">
        <v>13</v>
      </c>
      <c r="P12110" s="4" t="s">
        <v>10</v>
      </c>
      <c r="Q12110" s="17" t="s">
        <v>25</v>
      </c>
      <c r="R12110" s="4" t="s">
        <v>13</v>
      </c>
      <c r="S12110" s="4" t="s">
        <v>9</v>
      </c>
      <c r="T12110" s="4" t="s">
        <v>13</v>
      </c>
      <c r="U12110" s="4" t="s">
        <v>13</v>
      </c>
      <c r="V12110" s="4" t="s">
        <v>13</v>
      </c>
      <c r="W12110" s="4" t="s">
        <v>26</v>
      </c>
    </row>
    <row r="12111" spans="1:5">
      <c r="A12111" t="n">
        <v>101410</v>
      </c>
      <c r="B12111" s="16" t="n">
        <v>5</v>
      </c>
      <c r="C12111" s="7" t="n">
        <v>28</v>
      </c>
      <c r="D12111" s="17" t="s">
        <v>3</v>
      </c>
      <c r="E12111" s="10" t="n">
        <v>162</v>
      </c>
      <c r="F12111" s="7" t="n">
        <v>3</v>
      </c>
      <c r="G12111" s="7" t="n">
        <v>4266</v>
      </c>
      <c r="H12111" s="17" t="s">
        <v>3</v>
      </c>
      <c r="I12111" s="7" t="n">
        <v>0</v>
      </c>
      <c r="J12111" s="7" t="n">
        <v>1</v>
      </c>
      <c r="K12111" s="7" t="n">
        <v>3</v>
      </c>
      <c r="L12111" s="7" t="n">
        <v>28</v>
      </c>
      <c r="M12111" s="17" t="s">
        <v>3</v>
      </c>
      <c r="N12111" s="10" t="n">
        <v>162</v>
      </c>
      <c r="O12111" s="7" t="n">
        <v>3</v>
      </c>
      <c r="P12111" s="7" t="n">
        <v>4266</v>
      </c>
      <c r="Q12111" s="17" t="s">
        <v>3</v>
      </c>
      <c r="R12111" s="7" t="n">
        <v>0</v>
      </c>
      <c r="S12111" s="7" t="n">
        <v>2</v>
      </c>
      <c r="T12111" s="7" t="n">
        <v>3</v>
      </c>
      <c r="U12111" s="7" t="n">
        <v>9</v>
      </c>
      <c r="V12111" s="7" t="n">
        <v>1</v>
      </c>
      <c r="W12111" s="19" t="n">
        <f t="normal" ca="1">A12121</f>
        <v>0</v>
      </c>
    </row>
    <row r="12112" spans="1:5">
      <c r="A12112" t="s">
        <v>4</v>
      </c>
      <c r="B12112" s="4" t="s">
        <v>5</v>
      </c>
      <c r="C12112" s="4" t="s">
        <v>13</v>
      </c>
      <c r="D12112" s="17" t="s">
        <v>24</v>
      </c>
      <c r="E12112" s="4" t="s">
        <v>5</v>
      </c>
      <c r="F12112" s="4" t="s">
        <v>10</v>
      </c>
      <c r="G12112" s="4" t="s">
        <v>13</v>
      </c>
      <c r="H12112" s="4" t="s">
        <v>13</v>
      </c>
      <c r="I12112" s="4" t="s">
        <v>6</v>
      </c>
      <c r="J12112" s="17" t="s">
        <v>25</v>
      </c>
      <c r="K12112" s="4" t="s">
        <v>13</v>
      </c>
      <c r="L12112" s="4" t="s">
        <v>13</v>
      </c>
      <c r="M12112" s="17" t="s">
        <v>24</v>
      </c>
      <c r="N12112" s="4" t="s">
        <v>5</v>
      </c>
      <c r="O12112" s="4" t="s">
        <v>13</v>
      </c>
      <c r="P12112" s="17" t="s">
        <v>25</v>
      </c>
      <c r="Q12112" s="4" t="s">
        <v>13</v>
      </c>
      <c r="R12112" s="4" t="s">
        <v>9</v>
      </c>
      <c r="S12112" s="4" t="s">
        <v>13</v>
      </c>
      <c r="T12112" s="4" t="s">
        <v>13</v>
      </c>
      <c r="U12112" s="4" t="s">
        <v>13</v>
      </c>
      <c r="V12112" s="17" t="s">
        <v>24</v>
      </c>
      <c r="W12112" s="4" t="s">
        <v>5</v>
      </c>
      <c r="X12112" s="4" t="s">
        <v>13</v>
      </c>
      <c r="Y12112" s="17" t="s">
        <v>25</v>
      </c>
      <c r="Z12112" s="4" t="s">
        <v>13</v>
      </c>
      <c r="AA12112" s="4" t="s">
        <v>9</v>
      </c>
      <c r="AB12112" s="4" t="s">
        <v>13</v>
      </c>
      <c r="AC12112" s="4" t="s">
        <v>13</v>
      </c>
      <c r="AD12112" s="4" t="s">
        <v>13</v>
      </c>
      <c r="AE12112" s="4" t="s">
        <v>26</v>
      </c>
    </row>
    <row r="12113" spans="1:31">
      <c r="A12113" t="n">
        <v>101439</v>
      </c>
      <c r="B12113" s="16" t="n">
        <v>5</v>
      </c>
      <c r="C12113" s="7" t="n">
        <v>28</v>
      </c>
      <c r="D12113" s="17" t="s">
        <v>3</v>
      </c>
      <c r="E12113" s="49" t="n">
        <v>47</v>
      </c>
      <c r="F12113" s="7" t="n">
        <v>61456</v>
      </c>
      <c r="G12113" s="7" t="n">
        <v>2</v>
      </c>
      <c r="H12113" s="7" t="n">
        <v>0</v>
      </c>
      <c r="I12113" s="7" t="s">
        <v>87</v>
      </c>
      <c r="J12113" s="17" t="s">
        <v>3</v>
      </c>
      <c r="K12113" s="7" t="n">
        <v>8</v>
      </c>
      <c r="L12113" s="7" t="n">
        <v>28</v>
      </c>
      <c r="M12113" s="17" t="s">
        <v>3</v>
      </c>
      <c r="N12113" s="12" t="n">
        <v>74</v>
      </c>
      <c r="O12113" s="7" t="n">
        <v>65</v>
      </c>
      <c r="P12113" s="17" t="s">
        <v>3</v>
      </c>
      <c r="Q12113" s="7" t="n">
        <v>0</v>
      </c>
      <c r="R12113" s="7" t="n">
        <v>1</v>
      </c>
      <c r="S12113" s="7" t="n">
        <v>3</v>
      </c>
      <c r="T12113" s="7" t="n">
        <v>9</v>
      </c>
      <c r="U12113" s="7" t="n">
        <v>28</v>
      </c>
      <c r="V12113" s="17" t="s">
        <v>3</v>
      </c>
      <c r="W12113" s="12" t="n">
        <v>74</v>
      </c>
      <c r="X12113" s="7" t="n">
        <v>65</v>
      </c>
      <c r="Y12113" s="17" t="s">
        <v>3</v>
      </c>
      <c r="Z12113" s="7" t="n">
        <v>0</v>
      </c>
      <c r="AA12113" s="7" t="n">
        <v>2</v>
      </c>
      <c r="AB12113" s="7" t="n">
        <v>3</v>
      </c>
      <c r="AC12113" s="7" t="n">
        <v>9</v>
      </c>
      <c r="AD12113" s="7" t="n">
        <v>1</v>
      </c>
      <c r="AE12113" s="19" t="n">
        <f t="normal" ca="1">A12117</f>
        <v>0</v>
      </c>
    </row>
    <row r="12114" spans="1:31">
      <c r="A12114" t="s">
        <v>4</v>
      </c>
      <c r="B12114" s="4" t="s">
        <v>5</v>
      </c>
      <c r="C12114" s="4" t="s">
        <v>10</v>
      </c>
      <c r="D12114" s="4" t="s">
        <v>13</v>
      </c>
      <c r="E12114" s="4" t="s">
        <v>13</v>
      </c>
      <c r="F12114" s="4" t="s">
        <v>6</v>
      </c>
    </row>
    <row r="12115" spans="1:31">
      <c r="A12115" t="n">
        <v>101487</v>
      </c>
      <c r="B12115" s="49" t="n">
        <v>47</v>
      </c>
      <c r="C12115" s="7" t="n">
        <v>61456</v>
      </c>
      <c r="D12115" s="7" t="n">
        <v>0</v>
      </c>
      <c r="E12115" s="7" t="n">
        <v>0</v>
      </c>
      <c r="F12115" s="7" t="s">
        <v>88</v>
      </c>
    </row>
    <row r="12116" spans="1:31">
      <c r="A12116" t="s">
        <v>4</v>
      </c>
      <c r="B12116" s="4" t="s">
        <v>5</v>
      </c>
      <c r="C12116" s="4" t="s">
        <v>13</v>
      </c>
      <c r="D12116" s="4" t="s">
        <v>10</v>
      </c>
      <c r="E12116" s="4" t="s">
        <v>22</v>
      </c>
    </row>
    <row r="12117" spans="1:31">
      <c r="A12117" t="n">
        <v>101500</v>
      </c>
      <c r="B12117" s="34" t="n">
        <v>58</v>
      </c>
      <c r="C12117" s="7" t="n">
        <v>0</v>
      </c>
      <c r="D12117" s="7" t="n">
        <v>300</v>
      </c>
      <c r="E12117" s="7" t="n">
        <v>1</v>
      </c>
    </row>
    <row r="12118" spans="1:31">
      <c r="A12118" t="s">
        <v>4</v>
      </c>
      <c r="B12118" s="4" t="s">
        <v>5</v>
      </c>
      <c r="C12118" s="4" t="s">
        <v>13</v>
      </c>
      <c r="D12118" s="4" t="s">
        <v>10</v>
      </c>
    </row>
    <row r="12119" spans="1:31">
      <c r="A12119" t="n">
        <v>101508</v>
      </c>
      <c r="B12119" s="34" t="n">
        <v>58</v>
      </c>
      <c r="C12119" s="7" t="n">
        <v>255</v>
      </c>
      <c r="D12119" s="7" t="n">
        <v>0</v>
      </c>
    </row>
    <row r="12120" spans="1:31">
      <c r="A12120" t="s">
        <v>4</v>
      </c>
      <c r="B12120" s="4" t="s">
        <v>5</v>
      </c>
      <c r="C12120" s="4" t="s">
        <v>13</v>
      </c>
      <c r="D12120" s="4" t="s">
        <v>13</v>
      </c>
      <c r="E12120" s="4" t="s">
        <v>13</v>
      </c>
      <c r="F12120" s="4" t="s">
        <v>13</v>
      </c>
    </row>
    <row r="12121" spans="1:31">
      <c r="A12121" t="n">
        <v>101512</v>
      </c>
      <c r="B12121" s="8" t="n">
        <v>14</v>
      </c>
      <c r="C12121" s="7" t="n">
        <v>0</v>
      </c>
      <c r="D12121" s="7" t="n">
        <v>0</v>
      </c>
      <c r="E12121" s="7" t="n">
        <v>0</v>
      </c>
      <c r="F12121" s="7" t="n">
        <v>64</v>
      </c>
    </row>
    <row r="12122" spans="1:31">
      <c r="A12122" t="s">
        <v>4</v>
      </c>
      <c r="B12122" s="4" t="s">
        <v>5</v>
      </c>
      <c r="C12122" s="4" t="s">
        <v>13</v>
      </c>
      <c r="D12122" s="4" t="s">
        <v>10</v>
      </c>
    </row>
    <row r="12123" spans="1:31">
      <c r="A12123" t="n">
        <v>101517</v>
      </c>
      <c r="B12123" s="25" t="n">
        <v>22</v>
      </c>
      <c r="C12123" s="7" t="n">
        <v>0</v>
      </c>
      <c r="D12123" s="7" t="n">
        <v>4266</v>
      </c>
    </row>
    <row r="12124" spans="1:31">
      <c r="A12124" t="s">
        <v>4</v>
      </c>
      <c r="B12124" s="4" t="s">
        <v>5</v>
      </c>
      <c r="C12124" s="4" t="s">
        <v>13</v>
      </c>
      <c r="D12124" s="4" t="s">
        <v>10</v>
      </c>
    </row>
    <row r="12125" spans="1:31">
      <c r="A12125" t="n">
        <v>101521</v>
      </c>
      <c r="B12125" s="34" t="n">
        <v>58</v>
      </c>
      <c r="C12125" s="7" t="n">
        <v>5</v>
      </c>
      <c r="D12125" s="7" t="n">
        <v>300</v>
      </c>
    </row>
    <row r="12126" spans="1:31">
      <c r="A12126" t="s">
        <v>4</v>
      </c>
      <c r="B12126" s="4" t="s">
        <v>5</v>
      </c>
      <c r="C12126" s="4" t="s">
        <v>22</v>
      </c>
      <c r="D12126" s="4" t="s">
        <v>10</v>
      </c>
    </row>
    <row r="12127" spans="1:31">
      <c r="A12127" t="n">
        <v>101525</v>
      </c>
      <c r="B12127" s="35" t="n">
        <v>103</v>
      </c>
      <c r="C12127" s="7" t="n">
        <v>0</v>
      </c>
      <c r="D12127" s="7" t="n">
        <v>300</v>
      </c>
    </row>
    <row r="12128" spans="1:31">
      <c r="A12128" t="s">
        <v>4</v>
      </c>
      <c r="B12128" s="4" t="s">
        <v>5</v>
      </c>
      <c r="C12128" s="4" t="s">
        <v>13</v>
      </c>
    </row>
    <row r="12129" spans="1:31">
      <c r="A12129" t="n">
        <v>101532</v>
      </c>
      <c r="B12129" s="40" t="n">
        <v>64</v>
      </c>
      <c r="C12129" s="7" t="n">
        <v>7</v>
      </c>
    </row>
    <row r="12130" spans="1:31">
      <c r="A12130" t="s">
        <v>4</v>
      </c>
      <c r="B12130" s="4" t="s">
        <v>5</v>
      </c>
      <c r="C12130" s="4" t="s">
        <v>13</v>
      </c>
      <c r="D12130" s="4" t="s">
        <v>10</v>
      </c>
    </row>
    <row r="12131" spans="1:31">
      <c r="A12131" t="n">
        <v>101534</v>
      </c>
      <c r="B12131" s="50" t="n">
        <v>72</v>
      </c>
      <c r="C12131" s="7" t="n">
        <v>5</v>
      </c>
      <c r="D12131" s="7" t="n">
        <v>0</v>
      </c>
    </row>
    <row r="12132" spans="1:31">
      <c r="A12132" t="s">
        <v>4</v>
      </c>
      <c r="B12132" s="4" t="s">
        <v>5</v>
      </c>
      <c r="C12132" s="4" t="s">
        <v>13</v>
      </c>
      <c r="D12132" s="17" t="s">
        <v>24</v>
      </c>
      <c r="E12132" s="4" t="s">
        <v>5</v>
      </c>
      <c r="F12132" s="4" t="s">
        <v>13</v>
      </c>
      <c r="G12132" s="4" t="s">
        <v>10</v>
      </c>
      <c r="H12132" s="17" t="s">
        <v>25</v>
      </c>
      <c r="I12132" s="4" t="s">
        <v>13</v>
      </c>
      <c r="J12132" s="4" t="s">
        <v>9</v>
      </c>
      <c r="K12132" s="4" t="s">
        <v>13</v>
      </c>
      <c r="L12132" s="4" t="s">
        <v>13</v>
      </c>
      <c r="M12132" s="4" t="s">
        <v>26</v>
      </c>
    </row>
    <row r="12133" spans="1:31">
      <c r="A12133" t="n">
        <v>101538</v>
      </c>
      <c r="B12133" s="16" t="n">
        <v>5</v>
      </c>
      <c r="C12133" s="7" t="n">
        <v>28</v>
      </c>
      <c r="D12133" s="17" t="s">
        <v>3</v>
      </c>
      <c r="E12133" s="10" t="n">
        <v>162</v>
      </c>
      <c r="F12133" s="7" t="n">
        <v>4</v>
      </c>
      <c r="G12133" s="7" t="n">
        <v>4266</v>
      </c>
      <c r="H12133" s="17" t="s">
        <v>3</v>
      </c>
      <c r="I12133" s="7" t="n">
        <v>0</v>
      </c>
      <c r="J12133" s="7" t="n">
        <v>1</v>
      </c>
      <c r="K12133" s="7" t="n">
        <v>2</v>
      </c>
      <c r="L12133" s="7" t="n">
        <v>1</v>
      </c>
      <c r="M12133" s="19" t="n">
        <f t="normal" ca="1">A12139</f>
        <v>0</v>
      </c>
    </row>
    <row r="12134" spans="1:31">
      <c r="A12134" t="s">
        <v>4</v>
      </c>
      <c r="B12134" s="4" t="s">
        <v>5</v>
      </c>
      <c r="C12134" s="4" t="s">
        <v>13</v>
      </c>
      <c r="D12134" s="4" t="s">
        <v>6</v>
      </c>
    </row>
    <row r="12135" spans="1:31">
      <c r="A12135" t="n">
        <v>101555</v>
      </c>
      <c r="B12135" s="9" t="n">
        <v>2</v>
      </c>
      <c r="C12135" s="7" t="n">
        <v>10</v>
      </c>
      <c r="D12135" s="7" t="s">
        <v>89</v>
      </c>
    </row>
    <row r="12136" spans="1:31">
      <c r="A12136" t="s">
        <v>4</v>
      </c>
      <c r="B12136" s="4" t="s">
        <v>5</v>
      </c>
      <c r="C12136" s="4" t="s">
        <v>10</v>
      </c>
    </row>
    <row r="12137" spans="1:31">
      <c r="A12137" t="n">
        <v>101572</v>
      </c>
      <c r="B12137" s="30" t="n">
        <v>16</v>
      </c>
      <c r="C12137" s="7" t="n">
        <v>0</v>
      </c>
    </row>
    <row r="12138" spans="1:31">
      <c r="A12138" t="s">
        <v>4</v>
      </c>
      <c r="B12138" s="4" t="s">
        <v>5</v>
      </c>
      <c r="C12138" s="4" t="s">
        <v>10</v>
      </c>
      <c r="D12138" s="4" t="s">
        <v>9</v>
      </c>
    </row>
    <row r="12139" spans="1:31">
      <c r="A12139" t="n">
        <v>101575</v>
      </c>
      <c r="B12139" s="48" t="n">
        <v>43</v>
      </c>
      <c r="C12139" s="7" t="n">
        <v>61456</v>
      </c>
      <c r="D12139" s="7" t="n">
        <v>1</v>
      </c>
    </row>
    <row r="12140" spans="1:31">
      <c r="A12140" t="s">
        <v>4</v>
      </c>
      <c r="B12140" s="4" t="s">
        <v>5</v>
      </c>
      <c r="C12140" s="4" t="s">
        <v>10</v>
      </c>
      <c r="D12140" s="4" t="s">
        <v>6</v>
      </c>
      <c r="E12140" s="4" t="s">
        <v>6</v>
      </c>
      <c r="F12140" s="4" t="s">
        <v>6</v>
      </c>
      <c r="G12140" s="4" t="s">
        <v>13</v>
      </c>
      <c r="H12140" s="4" t="s">
        <v>9</v>
      </c>
      <c r="I12140" s="4" t="s">
        <v>22</v>
      </c>
      <c r="J12140" s="4" t="s">
        <v>22</v>
      </c>
      <c r="K12140" s="4" t="s">
        <v>22</v>
      </c>
      <c r="L12140" s="4" t="s">
        <v>22</v>
      </c>
      <c r="M12140" s="4" t="s">
        <v>22</v>
      </c>
      <c r="N12140" s="4" t="s">
        <v>22</v>
      </c>
      <c r="O12140" s="4" t="s">
        <v>22</v>
      </c>
      <c r="P12140" s="4" t="s">
        <v>6</v>
      </c>
      <c r="Q12140" s="4" t="s">
        <v>6</v>
      </c>
      <c r="R12140" s="4" t="s">
        <v>9</v>
      </c>
      <c r="S12140" s="4" t="s">
        <v>13</v>
      </c>
      <c r="T12140" s="4" t="s">
        <v>9</v>
      </c>
      <c r="U12140" s="4" t="s">
        <v>9</v>
      </c>
      <c r="V12140" s="4" t="s">
        <v>10</v>
      </c>
    </row>
    <row r="12141" spans="1:31">
      <c r="A12141" t="n">
        <v>101582</v>
      </c>
      <c r="B12141" s="15" t="n">
        <v>19</v>
      </c>
      <c r="C12141" s="7" t="n">
        <v>7033</v>
      </c>
      <c r="D12141" s="7" t="s">
        <v>175</v>
      </c>
      <c r="E12141" s="7" t="s">
        <v>176</v>
      </c>
      <c r="F12141" s="7" t="s">
        <v>12</v>
      </c>
      <c r="G12141" s="7" t="n">
        <v>0</v>
      </c>
      <c r="H12141" s="7" t="n">
        <v>1</v>
      </c>
      <c r="I12141" s="7" t="n">
        <v>89.3199996948242</v>
      </c>
      <c r="J12141" s="7" t="n">
        <v>36.060001373291</v>
      </c>
      <c r="K12141" s="7" t="n">
        <v>-216.960006713867</v>
      </c>
      <c r="L12141" s="7" t="n">
        <v>3.5</v>
      </c>
      <c r="M12141" s="7" t="n">
        <v>1</v>
      </c>
      <c r="N12141" s="7" t="n">
        <v>1.60000002384186</v>
      </c>
      <c r="O12141" s="7" t="n">
        <v>0.0900000035762787</v>
      </c>
      <c r="P12141" s="7" t="s">
        <v>12</v>
      </c>
      <c r="Q12141" s="7" t="s">
        <v>12</v>
      </c>
      <c r="R12141" s="7" t="n">
        <v>-1</v>
      </c>
      <c r="S12141" s="7" t="n">
        <v>0</v>
      </c>
      <c r="T12141" s="7" t="n">
        <v>0</v>
      </c>
      <c r="U12141" s="7" t="n">
        <v>0</v>
      </c>
      <c r="V12141" s="7" t="n">
        <v>0</v>
      </c>
    </row>
    <row r="12142" spans="1:31">
      <c r="A12142" t="s">
        <v>4</v>
      </c>
      <c r="B12142" s="4" t="s">
        <v>5</v>
      </c>
      <c r="C12142" s="4" t="s">
        <v>10</v>
      </c>
      <c r="D12142" s="4" t="s">
        <v>13</v>
      </c>
      <c r="E12142" s="4" t="s">
        <v>13</v>
      </c>
      <c r="F12142" s="4" t="s">
        <v>6</v>
      </c>
    </row>
    <row r="12143" spans="1:31">
      <c r="A12143" t="n">
        <v>101653</v>
      </c>
      <c r="B12143" s="53" t="n">
        <v>20</v>
      </c>
      <c r="C12143" s="7" t="n">
        <v>7033</v>
      </c>
      <c r="D12143" s="7" t="n">
        <v>3</v>
      </c>
      <c r="E12143" s="7" t="n">
        <v>10</v>
      </c>
      <c r="F12143" s="7" t="s">
        <v>98</v>
      </c>
    </row>
    <row r="12144" spans="1:31">
      <c r="A12144" t="s">
        <v>4</v>
      </c>
      <c r="B12144" s="4" t="s">
        <v>5</v>
      </c>
      <c r="C12144" s="4" t="s">
        <v>10</v>
      </c>
    </row>
    <row r="12145" spans="1:22">
      <c r="A12145" t="n">
        <v>101671</v>
      </c>
      <c r="B12145" s="30" t="n">
        <v>16</v>
      </c>
      <c r="C12145" s="7" t="n">
        <v>0</v>
      </c>
    </row>
    <row r="12146" spans="1:22">
      <c r="A12146" t="s">
        <v>4</v>
      </c>
      <c r="B12146" s="4" t="s">
        <v>5</v>
      </c>
      <c r="C12146" s="4" t="s">
        <v>13</v>
      </c>
      <c r="D12146" s="4" t="s">
        <v>13</v>
      </c>
      <c r="E12146" s="4" t="s">
        <v>22</v>
      </c>
      <c r="F12146" s="4" t="s">
        <v>22</v>
      </c>
      <c r="G12146" s="4" t="s">
        <v>22</v>
      </c>
      <c r="H12146" s="4" t="s">
        <v>10</v>
      </c>
    </row>
    <row r="12147" spans="1:22">
      <c r="A12147" t="n">
        <v>101674</v>
      </c>
      <c r="B12147" s="32" t="n">
        <v>45</v>
      </c>
      <c r="C12147" s="7" t="n">
        <v>2</v>
      </c>
      <c r="D12147" s="7" t="n">
        <v>3</v>
      </c>
      <c r="E12147" s="7" t="n">
        <v>89.1699981689453</v>
      </c>
      <c r="F12147" s="7" t="n">
        <v>37.7200012207031</v>
      </c>
      <c r="G12147" s="7" t="n">
        <v>-216.039993286133</v>
      </c>
      <c r="H12147" s="7" t="n">
        <v>0</v>
      </c>
    </row>
    <row r="12148" spans="1:22">
      <c r="A12148" t="s">
        <v>4</v>
      </c>
      <c r="B12148" s="4" t="s">
        <v>5</v>
      </c>
      <c r="C12148" s="4" t="s">
        <v>13</v>
      </c>
      <c r="D12148" s="4" t="s">
        <v>13</v>
      </c>
      <c r="E12148" s="4" t="s">
        <v>22</v>
      </c>
      <c r="F12148" s="4" t="s">
        <v>22</v>
      </c>
      <c r="G12148" s="4" t="s">
        <v>22</v>
      </c>
      <c r="H12148" s="4" t="s">
        <v>10</v>
      </c>
      <c r="I12148" s="4" t="s">
        <v>13</v>
      </c>
    </row>
    <row r="12149" spans="1:22">
      <c r="A12149" t="n">
        <v>101691</v>
      </c>
      <c r="B12149" s="32" t="n">
        <v>45</v>
      </c>
      <c r="C12149" s="7" t="n">
        <v>4</v>
      </c>
      <c r="D12149" s="7" t="n">
        <v>3</v>
      </c>
      <c r="E12149" s="7" t="n">
        <v>7</v>
      </c>
      <c r="F12149" s="7" t="n">
        <v>346.640014648438</v>
      </c>
      <c r="G12149" s="7" t="n">
        <v>0</v>
      </c>
      <c r="H12149" s="7" t="n">
        <v>0</v>
      </c>
      <c r="I12149" s="7" t="n">
        <v>0</v>
      </c>
    </row>
    <row r="12150" spans="1:22">
      <c r="A12150" t="s">
        <v>4</v>
      </c>
      <c r="B12150" s="4" t="s">
        <v>5</v>
      </c>
      <c r="C12150" s="4" t="s">
        <v>13</v>
      </c>
      <c r="D12150" s="4" t="s">
        <v>13</v>
      </c>
      <c r="E12150" s="4" t="s">
        <v>22</v>
      </c>
      <c r="F12150" s="4" t="s">
        <v>10</v>
      </c>
    </row>
    <row r="12151" spans="1:22">
      <c r="A12151" t="n">
        <v>101709</v>
      </c>
      <c r="B12151" s="32" t="n">
        <v>45</v>
      </c>
      <c r="C12151" s="7" t="n">
        <v>5</v>
      </c>
      <c r="D12151" s="7" t="n">
        <v>3</v>
      </c>
      <c r="E12151" s="7" t="n">
        <v>4.5</v>
      </c>
      <c r="F12151" s="7" t="n">
        <v>0</v>
      </c>
    </row>
    <row r="12152" spans="1:22">
      <c r="A12152" t="s">
        <v>4</v>
      </c>
      <c r="B12152" s="4" t="s">
        <v>5</v>
      </c>
      <c r="C12152" s="4" t="s">
        <v>13</v>
      </c>
      <c r="D12152" s="4" t="s">
        <v>13</v>
      </c>
      <c r="E12152" s="4" t="s">
        <v>22</v>
      </c>
      <c r="F12152" s="4" t="s">
        <v>10</v>
      </c>
    </row>
    <row r="12153" spans="1:22">
      <c r="A12153" t="n">
        <v>101718</v>
      </c>
      <c r="B12153" s="32" t="n">
        <v>45</v>
      </c>
      <c r="C12153" s="7" t="n">
        <v>11</v>
      </c>
      <c r="D12153" s="7" t="n">
        <v>3</v>
      </c>
      <c r="E12153" s="7" t="n">
        <v>40</v>
      </c>
      <c r="F12153" s="7" t="n">
        <v>0</v>
      </c>
    </row>
    <row r="12154" spans="1:22">
      <c r="A12154" t="s">
        <v>4</v>
      </c>
      <c r="B12154" s="4" t="s">
        <v>5</v>
      </c>
      <c r="C12154" s="4" t="s">
        <v>13</v>
      </c>
      <c r="D12154" s="4" t="s">
        <v>10</v>
      </c>
      <c r="E12154" s="4" t="s">
        <v>22</v>
      </c>
    </row>
    <row r="12155" spans="1:22">
      <c r="A12155" t="n">
        <v>101727</v>
      </c>
      <c r="B12155" s="34" t="n">
        <v>58</v>
      </c>
      <c r="C12155" s="7" t="n">
        <v>100</v>
      </c>
      <c r="D12155" s="7" t="n">
        <v>1000</v>
      </c>
      <c r="E12155" s="7" t="n">
        <v>1</v>
      </c>
    </row>
    <row r="12156" spans="1:22">
      <c r="A12156" t="s">
        <v>4</v>
      </c>
      <c r="B12156" s="4" t="s">
        <v>5</v>
      </c>
      <c r="C12156" s="4" t="s">
        <v>13</v>
      </c>
      <c r="D12156" s="4" t="s">
        <v>10</v>
      </c>
    </row>
    <row r="12157" spans="1:22">
      <c r="A12157" t="n">
        <v>101735</v>
      </c>
      <c r="B12157" s="34" t="n">
        <v>58</v>
      </c>
      <c r="C12157" s="7" t="n">
        <v>255</v>
      </c>
      <c r="D12157" s="7" t="n">
        <v>0</v>
      </c>
    </row>
    <row r="12158" spans="1:22">
      <c r="A12158" t="s">
        <v>4</v>
      </c>
      <c r="B12158" s="4" t="s">
        <v>5</v>
      </c>
      <c r="C12158" s="4" t="s">
        <v>13</v>
      </c>
      <c r="D12158" s="4" t="s">
        <v>10</v>
      </c>
      <c r="E12158" s="4" t="s">
        <v>6</v>
      </c>
    </row>
    <row r="12159" spans="1:22">
      <c r="A12159" t="n">
        <v>101739</v>
      </c>
      <c r="B12159" s="36" t="n">
        <v>51</v>
      </c>
      <c r="C12159" s="7" t="n">
        <v>4</v>
      </c>
      <c r="D12159" s="7" t="n">
        <v>7033</v>
      </c>
      <c r="E12159" s="7" t="s">
        <v>61</v>
      </c>
    </row>
    <row r="12160" spans="1:22">
      <c r="A12160" t="s">
        <v>4</v>
      </c>
      <c r="B12160" s="4" t="s">
        <v>5</v>
      </c>
      <c r="C12160" s="4" t="s">
        <v>10</v>
      </c>
    </row>
    <row r="12161" spans="1:9">
      <c r="A12161" t="n">
        <v>101752</v>
      </c>
      <c r="B12161" s="30" t="n">
        <v>16</v>
      </c>
      <c r="C12161" s="7" t="n">
        <v>0</v>
      </c>
    </row>
    <row r="12162" spans="1:9">
      <c r="A12162" t="s">
        <v>4</v>
      </c>
      <c r="B12162" s="4" t="s">
        <v>5</v>
      </c>
      <c r="C12162" s="4" t="s">
        <v>10</v>
      </c>
      <c r="D12162" s="4" t="s">
        <v>37</v>
      </c>
      <c r="E12162" s="4" t="s">
        <v>13</v>
      </c>
      <c r="F12162" s="4" t="s">
        <v>13</v>
      </c>
    </row>
    <row r="12163" spans="1:9">
      <c r="A12163" t="n">
        <v>101755</v>
      </c>
      <c r="B12163" s="37" t="n">
        <v>26</v>
      </c>
      <c r="C12163" s="7" t="n">
        <v>7033</v>
      </c>
      <c r="D12163" s="7" t="s">
        <v>825</v>
      </c>
      <c r="E12163" s="7" t="n">
        <v>2</v>
      </c>
      <c r="F12163" s="7" t="n">
        <v>0</v>
      </c>
    </row>
    <row r="12164" spans="1:9">
      <c r="A12164" t="s">
        <v>4</v>
      </c>
      <c r="B12164" s="4" t="s">
        <v>5</v>
      </c>
    </row>
    <row r="12165" spans="1:9">
      <c r="A12165" t="n">
        <v>101775</v>
      </c>
      <c r="B12165" s="28" t="n">
        <v>28</v>
      </c>
    </row>
    <row r="12166" spans="1:9">
      <c r="A12166" t="s">
        <v>4</v>
      </c>
      <c r="B12166" s="4" t="s">
        <v>5</v>
      </c>
      <c r="C12166" s="4" t="s">
        <v>13</v>
      </c>
      <c r="D12166" s="4" t="s">
        <v>10</v>
      </c>
      <c r="E12166" s="4" t="s">
        <v>22</v>
      </c>
    </row>
    <row r="12167" spans="1:9">
      <c r="A12167" t="n">
        <v>101776</v>
      </c>
      <c r="B12167" s="34" t="n">
        <v>58</v>
      </c>
      <c r="C12167" s="7" t="n">
        <v>0</v>
      </c>
      <c r="D12167" s="7" t="n">
        <v>1000</v>
      </c>
      <c r="E12167" s="7" t="n">
        <v>1</v>
      </c>
    </row>
    <row r="12168" spans="1:9">
      <c r="A12168" t="s">
        <v>4</v>
      </c>
      <c r="B12168" s="4" t="s">
        <v>5</v>
      </c>
      <c r="C12168" s="4" t="s">
        <v>13</v>
      </c>
      <c r="D12168" s="4" t="s">
        <v>10</v>
      </c>
    </row>
    <row r="12169" spans="1:9">
      <c r="A12169" t="n">
        <v>101784</v>
      </c>
      <c r="B12169" s="34" t="n">
        <v>58</v>
      </c>
      <c r="C12169" s="7" t="n">
        <v>255</v>
      </c>
      <c r="D12169" s="7" t="n">
        <v>0</v>
      </c>
    </row>
    <row r="12170" spans="1:9">
      <c r="A12170" t="s">
        <v>4</v>
      </c>
      <c r="B12170" s="4" t="s">
        <v>5</v>
      </c>
      <c r="C12170" s="4" t="s">
        <v>10</v>
      </c>
      <c r="D12170" s="4" t="s">
        <v>22</v>
      </c>
      <c r="E12170" s="4" t="s">
        <v>22</v>
      </c>
      <c r="F12170" s="4" t="s">
        <v>22</v>
      </c>
      <c r="G12170" s="4" t="s">
        <v>22</v>
      </c>
    </row>
    <row r="12171" spans="1:9">
      <c r="A12171" t="n">
        <v>101788</v>
      </c>
      <c r="B12171" s="43" t="n">
        <v>46</v>
      </c>
      <c r="C12171" s="7" t="n">
        <v>61456</v>
      </c>
      <c r="D12171" s="7" t="n">
        <v>89.3199996948242</v>
      </c>
      <c r="E12171" s="7" t="n">
        <v>36.060001373291</v>
      </c>
      <c r="F12171" s="7" t="n">
        <v>-216.960006713867</v>
      </c>
      <c r="G12171" s="7" t="n">
        <v>3.5</v>
      </c>
    </row>
    <row r="12172" spans="1:9">
      <c r="A12172" t="s">
        <v>4</v>
      </c>
      <c r="B12172" s="4" t="s">
        <v>5</v>
      </c>
      <c r="C12172" s="4" t="s">
        <v>13</v>
      </c>
      <c r="D12172" s="4" t="s">
        <v>10</v>
      </c>
    </row>
    <row r="12173" spans="1:9">
      <c r="A12173" t="n">
        <v>101807</v>
      </c>
      <c r="B12173" s="10" t="n">
        <v>162</v>
      </c>
      <c r="C12173" s="7" t="n">
        <v>1</v>
      </c>
      <c r="D12173" s="7" t="n">
        <v>0</v>
      </c>
    </row>
    <row r="12174" spans="1:9">
      <c r="A12174" t="s">
        <v>4</v>
      </c>
      <c r="B12174" s="4" t="s">
        <v>5</v>
      </c>
    </row>
    <row r="12175" spans="1:9">
      <c r="A12175" t="n">
        <v>101811</v>
      </c>
      <c r="B12175" s="5" t="n">
        <v>1</v>
      </c>
    </row>
    <row r="12176" spans="1:9" s="3" customFormat="1" customHeight="0">
      <c r="A12176" s="3" t="s">
        <v>2</v>
      </c>
      <c r="B12176" s="3" t="s">
        <v>826</v>
      </c>
    </row>
    <row r="12177" spans="1:7">
      <c r="A12177" t="s">
        <v>4</v>
      </c>
      <c r="B12177" s="4" t="s">
        <v>5</v>
      </c>
      <c r="C12177" s="4" t="s">
        <v>10</v>
      </c>
    </row>
    <row r="12178" spans="1:7">
      <c r="A12178" t="n">
        <v>101812</v>
      </c>
      <c r="B12178" s="66" t="n">
        <v>13</v>
      </c>
      <c r="C12178" s="7" t="n">
        <v>6472</v>
      </c>
    </row>
    <row r="12179" spans="1:7">
      <c r="A12179" t="s">
        <v>4</v>
      </c>
      <c r="B12179" s="4" t="s">
        <v>5</v>
      </c>
      <c r="C12179" s="4" t="s">
        <v>13</v>
      </c>
      <c r="D12179" s="4" t="s">
        <v>13</v>
      </c>
      <c r="E12179" s="4" t="s">
        <v>13</v>
      </c>
      <c r="F12179" s="4" t="s">
        <v>9</v>
      </c>
      <c r="G12179" s="4" t="s">
        <v>13</v>
      </c>
      <c r="H12179" s="4" t="s">
        <v>13</v>
      </c>
      <c r="I12179" s="4" t="s">
        <v>13</v>
      </c>
      <c r="J12179" s="4" t="s">
        <v>13</v>
      </c>
      <c r="K12179" s="4" t="s">
        <v>9</v>
      </c>
      <c r="L12179" s="4" t="s">
        <v>13</v>
      </c>
      <c r="M12179" s="4" t="s">
        <v>13</v>
      </c>
      <c r="N12179" s="4" t="s">
        <v>13</v>
      </c>
      <c r="O12179" s="4" t="s">
        <v>26</v>
      </c>
    </row>
    <row r="12180" spans="1:7">
      <c r="A12180" t="n">
        <v>101815</v>
      </c>
      <c r="B12180" s="16" t="n">
        <v>5</v>
      </c>
      <c r="C12180" s="7" t="n">
        <v>32</v>
      </c>
      <c r="D12180" s="7" t="n">
        <v>3</v>
      </c>
      <c r="E12180" s="7" t="n">
        <v>0</v>
      </c>
      <c r="F12180" s="7" t="n">
        <v>922</v>
      </c>
      <c r="G12180" s="7" t="n">
        <v>2</v>
      </c>
      <c r="H12180" s="7" t="n">
        <v>32</v>
      </c>
      <c r="I12180" s="7" t="n">
        <v>4</v>
      </c>
      <c r="J12180" s="7" t="n">
        <v>0</v>
      </c>
      <c r="K12180" s="7" t="n">
        <v>1</v>
      </c>
      <c r="L12180" s="7" t="n">
        <v>2</v>
      </c>
      <c r="M12180" s="7" t="n">
        <v>9</v>
      </c>
      <c r="N12180" s="7" t="n">
        <v>1</v>
      </c>
      <c r="O12180" s="19" t="n">
        <f t="normal" ca="1">A12184</f>
        <v>0</v>
      </c>
    </row>
    <row r="12181" spans="1:7">
      <c r="A12181" t="s">
        <v>4</v>
      </c>
      <c r="B12181" s="4" t="s">
        <v>5</v>
      </c>
      <c r="C12181" s="4" t="s">
        <v>10</v>
      </c>
    </row>
    <row r="12182" spans="1:7">
      <c r="A12182" t="n">
        <v>101838</v>
      </c>
      <c r="B12182" s="13" t="n">
        <v>12</v>
      </c>
      <c r="C12182" s="7" t="n">
        <v>6472</v>
      </c>
    </row>
    <row r="12183" spans="1:7">
      <c r="A12183" t="s">
        <v>4</v>
      </c>
      <c r="B12183" s="4" t="s">
        <v>5</v>
      </c>
    </row>
    <row r="12184" spans="1:7">
      <c r="A12184" t="n">
        <v>101841</v>
      </c>
      <c r="B12184" s="5" t="n">
        <v>1</v>
      </c>
    </row>
    <row r="12185" spans="1:7" s="3" customFormat="1" customHeight="0">
      <c r="A12185" s="3" t="s">
        <v>2</v>
      </c>
      <c r="B12185" s="3" t="s">
        <v>827</v>
      </c>
    </row>
    <row r="12186" spans="1:7">
      <c r="A12186" t="s">
        <v>4</v>
      </c>
      <c r="B12186" s="4" t="s">
        <v>5</v>
      </c>
      <c r="C12186" s="4" t="s">
        <v>13</v>
      </c>
      <c r="D12186" s="4" t="s">
        <v>13</v>
      </c>
      <c r="E12186" s="4" t="s">
        <v>13</v>
      </c>
      <c r="F12186" s="4" t="s">
        <v>13</v>
      </c>
    </row>
    <row r="12187" spans="1:7">
      <c r="A12187" t="n">
        <v>101844</v>
      </c>
      <c r="B12187" s="8" t="n">
        <v>14</v>
      </c>
      <c r="C12187" s="7" t="n">
        <v>2</v>
      </c>
      <c r="D12187" s="7" t="n">
        <v>0</v>
      </c>
      <c r="E12187" s="7" t="n">
        <v>0</v>
      </c>
      <c r="F12187" s="7" t="n">
        <v>0</v>
      </c>
    </row>
    <row r="12188" spans="1:7">
      <c r="A12188" t="s">
        <v>4</v>
      </c>
      <c r="B12188" s="4" t="s">
        <v>5</v>
      </c>
      <c r="C12188" s="4" t="s">
        <v>13</v>
      </c>
      <c r="D12188" s="17" t="s">
        <v>24</v>
      </c>
      <c r="E12188" s="4" t="s">
        <v>5</v>
      </c>
      <c r="F12188" s="4" t="s">
        <v>13</v>
      </c>
      <c r="G12188" s="4" t="s">
        <v>10</v>
      </c>
      <c r="H12188" s="17" t="s">
        <v>25</v>
      </c>
      <c r="I12188" s="4" t="s">
        <v>13</v>
      </c>
      <c r="J12188" s="4" t="s">
        <v>9</v>
      </c>
      <c r="K12188" s="4" t="s">
        <v>13</v>
      </c>
      <c r="L12188" s="4" t="s">
        <v>13</v>
      </c>
      <c r="M12188" s="17" t="s">
        <v>24</v>
      </c>
      <c r="N12188" s="4" t="s">
        <v>5</v>
      </c>
      <c r="O12188" s="4" t="s">
        <v>13</v>
      </c>
      <c r="P12188" s="4" t="s">
        <v>10</v>
      </c>
      <c r="Q12188" s="17" t="s">
        <v>25</v>
      </c>
      <c r="R12188" s="4" t="s">
        <v>13</v>
      </c>
      <c r="S12188" s="4" t="s">
        <v>9</v>
      </c>
      <c r="T12188" s="4" t="s">
        <v>13</v>
      </c>
      <c r="U12188" s="4" t="s">
        <v>13</v>
      </c>
      <c r="V12188" s="4" t="s">
        <v>13</v>
      </c>
      <c r="W12188" s="4" t="s">
        <v>26</v>
      </c>
    </row>
    <row r="12189" spans="1:7">
      <c r="A12189" t="n">
        <v>101849</v>
      </c>
      <c r="B12189" s="16" t="n">
        <v>5</v>
      </c>
      <c r="C12189" s="7" t="n">
        <v>28</v>
      </c>
      <c r="D12189" s="17" t="s">
        <v>3</v>
      </c>
      <c r="E12189" s="10" t="n">
        <v>162</v>
      </c>
      <c r="F12189" s="7" t="n">
        <v>3</v>
      </c>
      <c r="G12189" s="7" t="n">
        <v>28853</v>
      </c>
      <c r="H12189" s="17" t="s">
        <v>3</v>
      </c>
      <c r="I12189" s="7" t="n">
        <v>0</v>
      </c>
      <c r="J12189" s="7" t="n">
        <v>1</v>
      </c>
      <c r="K12189" s="7" t="n">
        <v>2</v>
      </c>
      <c r="L12189" s="7" t="n">
        <v>28</v>
      </c>
      <c r="M12189" s="17" t="s">
        <v>3</v>
      </c>
      <c r="N12189" s="10" t="n">
        <v>162</v>
      </c>
      <c r="O12189" s="7" t="n">
        <v>3</v>
      </c>
      <c r="P12189" s="7" t="n">
        <v>28853</v>
      </c>
      <c r="Q12189" s="17" t="s">
        <v>3</v>
      </c>
      <c r="R12189" s="7" t="n">
        <v>0</v>
      </c>
      <c r="S12189" s="7" t="n">
        <v>2</v>
      </c>
      <c r="T12189" s="7" t="n">
        <v>2</v>
      </c>
      <c r="U12189" s="7" t="n">
        <v>11</v>
      </c>
      <c r="V12189" s="7" t="n">
        <v>1</v>
      </c>
      <c r="W12189" s="19" t="n">
        <f t="normal" ca="1">A12193</f>
        <v>0</v>
      </c>
    </row>
    <row r="12190" spans="1:7">
      <c r="A12190" t="s">
        <v>4</v>
      </c>
      <c r="B12190" s="4" t="s">
        <v>5</v>
      </c>
      <c r="C12190" s="4" t="s">
        <v>13</v>
      </c>
      <c r="D12190" s="4" t="s">
        <v>10</v>
      </c>
      <c r="E12190" s="4" t="s">
        <v>22</v>
      </c>
    </row>
    <row r="12191" spans="1:7">
      <c r="A12191" t="n">
        <v>101878</v>
      </c>
      <c r="B12191" s="34" t="n">
        <v>58</v>
      </c>
      <c r="C12191" s="7" t="n">
        <v>0</v>
      </c>
      <c r="D12191" s="7" t="n">
        <v>0</v>
      </c>
      <c r="E12191" s="7" t="n">
        <v>1</v>
      </c>
    </row>
    <row r="12192" spans="1:7">
      <c r="A12192" t="s">
        <v>4</v>
      </c>
      <c r="B12192" s="4" t="s">
        <v>5</v>
      </c>
      <c r="C12192" s="4" t="s">
        <v>13</v>
      </c>
      <c r="D12192" s="17" t="s">
        <v>24</v>
      </c>
      <c r="E12192" s="4" t="s">
        <v>5</v>
      </c>
      <c r="F12192" s="4" t="s">
        <v>13</v>
      </c>
      <c r="G12192" s="4" t="s">
        <v>10</v>
      </c>
      <c r="H12192" s="17" t="s">
        <v>25</v>
      </c>
      <c r="I12192" s="4" t="s">
        <v>13</v>
      </c>
      <c r="J12192" s="4" t="s">
        <v>9</v>
      </c>
      <c r="K12192" s="4" t="s">
        <v>13</v>
      </c>
      <c r="L12192" s="4" t="s">
        <v>13</v>
      </c>
      <c r="M12192" s="17" t="s">
        <v>24</v>
      </c>
      <c r="N12192" s="4" t="s">
        <v>5</v>
      </c>
      <c r="O12192" s="4" t="s">
        <v>13</v>
      </c>
      <c r="P12192" s="4" t="s">
        <v>10</v>
      </c>
      <c r="Q12192" s="17" t="s">
        <v>25</v>
      </c>
      <c r="R12192" s="4" t="s">
        <v>13</v>
      </c>
      <c r="S12192" s="4" t="s">
        <v>9</v>
      </c>
      <c r="T12192" s="4" t="s">
        <v>13</v>
      </c>
      <c r="U12192" s="4" t="s">
        <v>13</v>
      </c>
      <c r="V12192" s="4" t="s">
        <v>13</v>
      </c>
      <c r="W12192" s="4" t="s">
        <v>26</v>
      </c>
    </row>
    <row r="12193" spans="1:23">
      <c r="A12193" t="n">
        <v>101886</v>
      </c>
      <c r="B12193" s="16" t="n">
        <v>5</v>
      </c>
      <c r="C12193" s="7" t="n">
        <v>28</v>
      </c>
      <c r="D12193" s="17" t="s">
        <v>3</v>
      </c>
      <c r="E12193" s="10" t="n">
        <v>162</v>
      </c>
      <c r="F12193" s="7" t="n">
        <v>3</v>
      </c>
      <c r="G12193" s="7" t="n">
        <v>28853</v>
      </c>
      <c r="H12193" s="17" t="s">
        <v>3</v>
      </c>
      <c r="I12193" s="7" t="n">
        <v>0</v>
      </c>
      <c r="J12193" s="7" t="n">
        <v>1</v>
      </c>
      <c r="K12193" s="7" t="n">
        <v>3</v>
      </c>
      <c r="L12193" s="7" t="n">
        <v>28</v>
      </c>
      <c r="M12193" s="17" t="s">
        <v>3</v>
      </c>
      <c r="N12193" s="10" t="n">
        <v>162</v>
      </c>
      <c r="O12193" s="7" t="n">
        <v>3</v>
      </c>
      <c r="P12193" s="7" t="n">
        <v>28853</v>
      </c>
      <c r="Q12193" s="17" t="s">
        <v>3</v>
      </c>
      <c r="R12193" s="7" t="n">
        <v>0</v>
      </c>
      <c r="S12193" s="7" t="n">
        <v>2</v>
      </c>
      <c r="T12193" s="7" t="n">
        <v>3</v>
      </c>
      <c r="U12193" s="7" t="n">
        <v>9</v>
      </c>
      <c r="V12193" s="7" t="n">
        <v>1</v>
      </c>
      <c r="W12193" s="19" t="n">
        <f t="normal" ca="1">A12203</f>
        <v>0</v>
      </c>
    </row>
    <row r="12194" spans="1:23">
      <c r="A12194" t="s">
        <v>4</v>
      </c>
      <c r="B12194" s="4" t="s">
        <v>5</v>
      </c>
      <c r="C12194" s="4" t="s">
        <v>13</v>
      </c>
      <c r="D12194" s="17" t="s">
        <v>24</v>
      </c>
      <c r="E12194" s="4" t="s">
        <v>5</v>
      </c>
      <c r="F12194" s="4" t="s">
        <v>10</v>
      </c>
      <c r="G12194" s="4" t="s">
        <v>13</v>
      </c>
      <c r="H12194" s="4" t="s">
        <v>13</v>
      </c>
      <c r="I12194" s="4" t="s">
        <v>6</v>
      </c>
      <c r="J12194" s="17" t="s">
        <v>25</v>
      </c>
      <c r="K12194" s="4" t="s">
        <v>13</v>
      </c>
      <c r="L12194" s="4" t="s">
        <v>13</v>
      </c>
      <c r="M12194" s="17" t="s">
        <v>24</v>
      </c>
      <c r="N12194" s="4" t="s">
        <v>5</v>
      </c>
      <c r="O12194" s="4" t="s">
        <v>13</v>
      </c>
      <c r="P12194" s="17" t="s">
        <v>25</v>
      </c>
      <c r="Q12194" s="4" t="s">
        <v>13</v>
      </c>
      <c r="R12194" s="4" t="s">
        <v>9</v>
      </c>
      <c r="S12194" s="4" t="s">
        <v>13</v>
      </c>
      <c r="T12194" s="4" t="s">
        <v>13</v>
      </c>
      <c r="U12194" s="4" t="s">
        <v>13</v>
      </c>
      <c r="V12194" s="17" t="s">
        <v>24</v>
      </c>
      <c r="W12194" s="4" t="s">
        <v>5</v>
      </c>
      <c r="X12194" s="4" t="s">
        <v>13</v>
      </c>
      <c r="Y12194" s="17" t="s">
        <v>25</v>
      </c>
      <c r="Z12194" s="4" t="s">
        <v>13</v>
      </c>
      <c r="AA12194" s="4" t="s">
        <v>9</v>
      </c>
      <c r="AB12194" s="4" t="s">
        <v>13</v>
      </c>
      <c r="AC12194" s="4" t="s">
        <v>13</v>
      </c>
      <c r="AD12194" s="4" t="s">
        <v>13</v>
      </c>
      <c r="AE12194" s="4" t="s">
        <v>26</v>
      </c>
    </row>
    <row r="12195" spans="1:23">
      <c r="A12195" t="n">
        <v>101915</v>
      </c>
      <c r="B12195" s="16" t="n">
        <v>5</v>
      </c>
      <c r="C12195" s="7" t="n">
        <v>28</v>
      </c>
      <c r="D12195" s="17" t="s">
        <v>3</v>
      </c>
      <c r="E12195" s="49" t="n">
        <v>47</v>
      </c>
      <c r="F12195" s="7" t="n">
        <v>61456</v>
      </c>
      <c r="G12195" s="7" t="n">
        <v>2</v>
      </c>
      <c r="H12195" s="7" t="n">
        <v>0</v>
      </c>
      <c r="I12195" s="7" t="s">
        <v>87</v>
      </c>
      <c r="J12195" s="17" t="s">
        <v>3</v>
      </c>
      <c r="K12195" s="7" t="n">
        <v>8</v>
      </c>
      <c r="L12195" s="7" t="n">
        <v>28</v>
      </c>
      <c r="M12195" s="17" t="s">
        <v>3</v>
      </c>
      <c r="N12195" s="12" t="n">
        <v>74</v>
      </c>
      <c r="O12195" s="7" t="n">
        <v>65</v>
      </c>
      <c r="P12195" s="17" t="s">
        <v>3</v>
      </c>
      <c r="Q12195" s="7" t="n">
        <v>0</v>
      </c>
      <c r="R12195" s="7" t="n">
        <v>1</v>
      </c>
      <c r="S12195" s="7" t="n">
        <v>3</v>
      </c>
      <c r="T12195" s="7" t="n">
        <v>9</v>
      </c>
      <c r="U12195" s="7" t="n">
        <v>28</v>
      </c>
      <c r="V12195" s="17" t="s">
        <v>3</v>
      </c>
      <c r="W12195" s="12" t="n">
        <v>74</v>
      </c>
      <c r="X12195" s="7" t="n">
        <v>65</v>
      </c>
      <c r="Y12195" s="17" t="s">
        <v>3</v>
      </c>
      <c r="Z12195" s="7" t="n">
        <v>0</v>
      </c>
      <c r="AA12195" s="7" t="n">
        <v>2</v>
      </c>
      <c r="AB12195" s="7" t="n">
        <v>3</v>
      </c>
      <c r="AC12195" s="7" t="n">
        <v>9</v>
      </c>
      <c r="AD12195" s="7" t="n">
        <v>1</v>
      </c>
      <c r="AE12195" s="19" t="n">
        <f t="normal" ca="1">A12199</f>
        <v>0</v>
      </c>
    </row>
    <row r="12196" spans="1:23">
      <c r="A12196" t="s">
        <v>4</v>
      </c>
      <c r="B12196" s="4" t="s">
        <v>5</v>
      </c>
      <c r="C12196" s="4" t="s">
        <v>10</v>
      </c>
      <c r="D12196" s="4" t="s">
        <v>13</v>
      </c>
      <c r="E12196" s="4" t="s">
        <v>13</v>
      </c>
      <c r="F12196" s="4" t="s">
        <v>6</v>
      </c>
    </row>
    <row r="12197" spans="1:23">
      <c r="A12197" t="n">
        <v>101963</v>
      </c>
      <c r="B12197" s="49" t="n">
        <v>47</v>
      </c>
      <c r="C12197" s="7" t="n">
        <v>61456</v>
      </c>
      <c r="D12197" s="7" t="n">
        <v>0</v>
      </c>
      <c r="E12197" s="7" t="n">
        <v>0</v>
      </c>
      <c r="F12197" s="7" t="s">
        <v>88</v>
      </c>
    </row>
    <row r="12198" spans="1:23">
      <c r="A12198" t="s">
        <v>4</v>
      </c>
      <c r="B12198" s="4" t="s">
        <v>5</v>
      </c>
      <c r="C12198" s="4" t="s">
        <v>13</v>
      </c>
      <c r="D12198" s="4" t="s">
        <v>10</v>
      </c>
      <c r="E12198" s="4" t="s">
        <v>22</v>
      </c>
    </row>
    <row r="12199" spans="1:23">
      <c r="A12199" t="n">
        <v>101976</v>
      </c>
      <c r="B12199" s="34" t="n">
        <v>58</v>
      </c>
      <c r="C12199" s="7" t="n">
        <v>0</v>
      </c>
      <c r="D12199" s="7" t="n">
        <v>300</v>
      </c>
      <c r="E12199" s="7" t="n">
        <v>1</v>
      </c>
    </row>
    <row r="12200" spans="1:23">
      <c r="A12200" t="s">
        <v>4</v>
      </c>
      <c r="B12200" s="4" t="s">
        <v>5</v>
      </c>
      <c r="C12200" s="4" t="s">
        <v>13</v>
      </c>
      <c r="D12200" s="4" t="s">
        <v>10</v>
      </c>
    </row>
    <row r="12201" spans="1:23">
      <c r="A12201" t="n">
        <v>101984</v>
      </c>
      <c r="B12201" s="34" t="n">
        <v>58</v>
      </c>
      <c r="C12201" s="7" t="n">
        <v>255</v>
      </c>
      <c r="D12201" s="7" t="n">
        <v>0</v>
      </c>
    </row>
    <row r="12202" spans="1:23">
      <c r="A12202" t="s">
        <v>4</v>
      </c>
      <c r="B12202" s="4" t="s">
        <v>5</v>
      </c>
      <c r="C12202" s="4" t="s">
        <v>13</v>
      </c>
      <c r="D12202" s="4" t="s">
        <v>13</v>
      </c>
      <c r="E12202" s="4" t="s">
        <v>13</v>
      </c>
      <c r="F12202" s="4" t="s">
        <v>13</v>
      </c>
    </row>
    <row r="12203" spans="1:23">
      <c r="A12203" t="n">
        <v>101988</v>
      </c>
      <c r="B12203" s="8" t="n">
        <v>14</v>
      </c>
      <c r="C12203" s="7" t="n">
        <v>0</v>
      </c>
      <c r="D12203" s="7" t="n">
        <v>0</v>
      </c>
      <c r="E12203" s="7" t="n">
        <v>0</v>
      </c>
      <c r="F12203" s="7" t="n">
        <v>64</v>
      </c>
    </row>
    <row r="12204" spans="1:23">
      <c r="A12204" t="s">
        <v>4</v>
      </c>
      <c r="B12204" s="4" t="s">
        <v>5</v>
      </c>
      <c r="C12204" s="4" t="s">
        <v>13</v>
      </c>
      <c r="D12204" s="4" t="s">
        <v>10</v>
      </c>
    </row>
    <row r="12205" spans="1:23">
      <c r="A12205" t="n">
        <v>101993</v>
      </c>
      <c r="B12205" s="25" t="n">
        <v>22</v>
      </c>
      <c r="C12205" s="7" t="n">
        <v>0</v>
      </c>
      <c r="D12205" s="7" t="n">
        <v>28853</v>
      </c>
    </row>
    <row r="12206" spans="1:23">
      <c r="A12206" t="s">
        <v>4</v>
      </c>
      <c r="B12206" s="4" t="s">
        <v>5</v>
      </c>
      <c r="C12206" s="4" t="s">
        <v>13</v>
      </c>
      <c r="D12206" s="4" t="s">
        <v>10</v>
      </c>
    </row>
    <row r="12207" spans="1:23">
      <c r="A12207" t="n">
        <v>101997</v>
      </c>
      <c r="B12207" s="34" t="n">
        <v>58</v>
      </c>
      <c r="C12207" s="7" t="n">
        <v>5</v>
      </c>
      <c r="D12207" s="7" t="n">
        <v>300</v>
      </c>
    </row>
    <row r="12208" spans="1:23">
      <c r="A12208" t="s">
        <v>4</v>
      </c>
      <c r="B12208" s="4" t="s">
        <v>5</v>
      </c>
      <c r="C12208" s="4" t="s">
        <v>22</v>
      </c>
      <c r="D12208" s="4" t="s">
        <v>10</v>
      </c>
    </row>
    <row r="12209" spans="1:31">
      <c r="A12209" t="n">
        <v>102001</v>
      </c>
      <c r="B12209" s="35" t="n">
        <v>103</v>
      </c>
      <c r="C12209" s="7" t="n">
        <v>0</v>
      </c>
      <c r="D12209" s="7" t="n">
        <v>300</v>
      </c>
    </row>
    <row r="12210" spans="1:31">
      <c r="A12210" t="s">
        <v>4</v>
      </c>
      <c r="B12210" s="4" t="s">
        <v>5</v>
      </c>
      <c r="C12210" s="4" t="s">
        <v>13</v>
      </c>
    </row>
    <row r="12211" spans="1:31">
      <c r="A12211" t="n">
        <v>102008</v>
      </c>
      <c r="B12211" s="40" t="n">
        <v>64</v>
      </c>
      <c r="C12211" s="7" t="n">
        <v>7</v>
      </c>
    </row>
    <row r="12212" spans="1:31">
      <c r="A12212" t="s">
        <v>4</v>
      </c>
      <c r="B12212" s="4" t="s">
        <v>5</v>
      </c>
      <c r="C12212" s="4" t="s">
        <v>13</v>
      </c>
      <c r="D12212" s="4" t="s">
        <v>10</v>
      </c>
    </row>
    <row r="12213" spans="1:31">
      <c r="A12213" t="n">
        <v>102010</v>
      </c>
      <c r="B12213" s="50" t="n">
        <v>72</v>
      </c>
      <c r="C12213" s="7" t="n">
        <v>5</v>
      </c>
      <c r="D12213" s="7" t="n">
        <v>0</v>
      </c>
    </row>
    <row r="12214" spans="1:31">
      <c r="A12214" t="s">
        <v>4</v>
      </c>
      <c r="B12214" s="4" t="s">
        <v>5</v>
      </c>
      <c r="C12214" s="4" t="s">
        <v>13</v>
      </c>
      <c r="D12214" s="17" t="s">
        <v>24</v>
      </c>
      <c r="E12214" s="4" t="s">
        <v>5</v>
      </c>
      <c r="F12214" s="4" t="s">
        <v>13</v>
      </c>
      <c r="G12214" s="4" t="s">
        <v>10</v>
      </c>
      <c r="H12214" s="17" t="s">
        <v>25</v>
      </c>
      <c r="I12214" s="4" t="s">
        <v>13</v>
      </c>
      <c r="J12214" s="4" t="s">
        <v>9</v>
      </c>
      <c r="K12214" s="4" t="s">
        <v>13</v>
      </c>
      <c r="L12214" s="4" t="s">
        <v>13</v>
      </c>
      <c r="M12214" s="4" t="s">
        <v>26</v>
      </c>
    </row>
    <row r="12215" spans="1:31">
      <c r="A12215" t="n">
        <v>102014</v>
      </c>
      <c r="B12215" s="16" t="n">
        <v>5</v>
      </c>
      <c r="C12215" s="7" t="n">
        <v>28</v>
      </c>
      <c r="D12215" s="17" t="s">
        <v>3</v>
      </c>
      <c r="E12215" s="10" t="n">
        <v>162</v>
      </c>
      <c r="F12215" s="7" t="n">
        <v>4</v>
      </c>
      <c r="G12215" s="7" t="n">
        <v>28853</v>
      </c>
      <c r="H12215" s="17" t="s">
        <v>3</v>
      </c>
      <c r="I12215" s="7" t="n">
        <v>0</v>
      </c>
      <c r="J12215" s="7" t="n">
        <v>1</v>
      </c>
      <c r="K12215" s="7" t="n">
        <v>2</v>
      </c>
      <c r="L12215" s="7" t="n">
        <v>1</v>
      </c>
      <c r="M12215" s="19" t="n">
        <f t="normal" ca="1">A12221</f>
        <v>0</v>
      </c>
    </row>
    <row r="12216" spans="1:31">
      <c r="A12216" t="s">
        <v>4</v>
      </c>
      <c r="B12216" s="4" t="s">
        <v>5</v>
      </c>
      <c r="C12216" s="4" t="s">
        <v>13</v>
      </c>
      <c r="D12216" s="4" t="s">
        <v>6</v>
      </c>
    </row>
    <row r="12217" spans="1:31">
      <c r="A12217" t="n">
        <v>102031</v>
      </c>
      <c r="B12217" s="9" t="n">
        <v>2</v>
      </c>
      <c r="C12217" s="7" t="n">
        <v>10</v>
      </c>
      <c r="D12217" s="7" t="s">
        <v>89</v>
      </c>
    </row>
    <row r="12218" spans="1:31">
      <c r="A12218" t="s">
        <v>4</v>
      </c>
      <c r="B12218" s="4" t="s">
        <v>5</v>
      </c>
      <c r="C12218" s="4" t="s">
        <v>10</v>
      </c>
    </row>
    <row r="12219" spans="1:31">
      <c r="A12219" t="n">
        <v>102048</v>
      </c>
      <c r="B12219" s="30" t="n">
        <v>16</v>
      </c>
      <c r="C12219" s="7" t="n">
        <v>0</v>
      </c>
    </row>
    <row r="12220" spans="1:31">
      <c r="A12220" t="s">
        <v>4</v>
      </c>
      <c r="B12220" s="4" t="s">
        <v>5</v>
      </c>
      <c r="C12220" s="4" t="s">
        <v>10</v>
      </c>
    </row>
    <row r="12221" spans="1:31">
      <c r="A12221" t="n">
        <v>102051</v>
      </c>
      <c r="B12221" s="13" t="n">
        <v>12</v>
      </c>
      <c r="C12221" s="7" t="n">
        <v>9811</v>
      </c>
    </row>
    <row r="12222" spans="1:31">
      <c r="A12222" t="s">
        <v>4</v>
      </c>
      <c r="B12222" s="4" t="s">
        <v>5</v>
      </c>
      <c r="C12222" s="4" t="s">
        <v>10</v>
      </c>
      <c r="D12222" s="4" t="s">
        <v>13</v>
      </c>
      <c r="E12222" s="4" t="s">
        <v>13</v>
      </c>
    </row>
    <row r="12223" spans="1:31">
      <c r="A12223" t="n">
        <v>102054</v>
      </c>
      <c r="B12223" s="80" t="n">
        <v>104</v>
      </c>
      <c r="C12223" s="7" t="n">
        <v>30</v>
      </c>
      <c r="D12223" s="7" t="n">
        <v>3</v>
      </c>
      <c r="E12223" s="7" t="n">
        <v>2</v>
      </c>
    </row>
    <row r="12224" spans="1:31">
      <c r="A12224" t="s">
        <v>4</v>
      </c>
      <c r="B12224" s="4" t="s">
        <v>5</v>
      </c>
    </row>
    <row r="12225" spans="1:13">
      <c r="A12225" t="n">
        <v>102059</v>
      </c>
      <c r="B12225" s="5" t="n">
        <v>1</v>
      </c>
    </row>
    <row r="12226" spans="1:13">
      <c r="A12226" t="s">
        <v>4</v>
      </c>
      <c r="B12226" s="4" t="s">
        <v>5</v>
      </c>
      <c r="C12226" s="4" t="s">
        <v>10</v>
      </c>
      <c r="D12226" s="4" t="s">
        <v>13</v>
      </c>
      <c r="E12226" s="4" t="s">
        <v>10</v>
      </c>
    </row>
    <row r="12227" spans="1:13">
      <c r="A12227" t="n">
        <v>102060</v>
      </c>
      <c r="B12227" s="80" t="n">
        <v>104</v>
      </c>
      <c r="C12227" s="7" t="n">
        <v>30</v>
      </c>
      <c r="D12227" s="7" t="n">
        <v>1</v>
      </c>
      <c r="E12227" s="7" t="n">
        <v>0</v>
      </c>
    </row>
    <row r="12228" spans="1:13">
      <c r="A12228" t="s">
        <v>4</v>
      </c>
      <c r="B12228" s="4" t="s">
        <v>5</v>
      </c>
    </row>
    <row r="12229" spans="1:13">
      <c r="A12229" t="n">
        <v>102066</v>
      </c>
      <c r="B12229" s="5" t="n">
        <v>1</v>
      </c>
    </row>
    <row r="12230" spans="1:13">
      <c r="A12230" t="s">
        <v>4</v>
      </c>
      <c r="B12230" s="4" t="s">
        <v>5</v>
      </c>
      <c r="C12230" s="4" t="s">
        <v>10</v>
      </c>
      <c r="D12230" s="4" t="s">
        <v>22</v>
      </c>
      <c r="E12230" s="4" t="s">
        <v>22</v>
      </c>
      <c r="F12230" s="4" t="s">
        <v>22</v>
      </c>
      <c r="G12230" s="4" t="s">
        <v>22</v>
      </c>
    </row>
    <row r="12231" spans="1:13">
      <c r="A12231" t="n">
        <v>102067</v>
      </c>
      <c r="B12231" s="43" t="n">
        <v>46</v>
      </c>
      <c r="C12231" s="7" t="n">
        <v>61456</v>
      </c>
      <c r="D12231" s="7" t="n">
        <v>78.7099990844727</v>
      </c>
      <c r="E12231" s="7" t="n">
        <v>36.060001373291</v>
      </c>
      <c r="F12231" s="7" t="n">
        <v>-221.110000610352</v>
      </c>
      <c r="G12231" s="7" t="n">
        <v>265.100006103516</v>
      </c>
    </row>
    <row r="12232" spans="1:13">
      <c r="A12232" t="s">
        <v>4</v>
      </c>
      <c r="B12232" s="4" t="s">
        <v>5</v>
      </c>
      <c r="C12232" s="4" t="s">
        <v>10</v>
      </c>
      <c r="D12232" s="4" t="s">
        <v>22</v>
      </c>
      <c r="E12232" s="4" t="s">
        <v>22</v>
      </c>
      <c r="F12232" s="4" t="s">
        <v>22</v>
      </c>
      <c r="G12232" s="4" t="s">
        <v>22</v>
      </c>
    </row>
    <row r="12233" spans="1:13">
      <c r="A12233" t="n">
        <v>102086</v>
      </c>
      <c r="B12233" s="43" t="n">
        <v>46</v>
      </c>
      <c r="C12233" s="7" t="n">
        <v>61457</v>
      </c>
      <c r="D12233" s="7" t="n">
        <v>78.7099990844727</v>
      </c>
      <c r="E12233" s="7" t="n">
        <v>36.060001373291</v>
      </c>
      <c r="F12233" s="7" t="n">
        <v>-221.110000610352</v>
      </c>
      <c r="G12233" s="7" t="n">
        <v>265.100006103516</v>
      </c>
    </row>
    <row r="12234" spans="1:13">
      <c r="A12234" t="s">
        <v>4</v>
      </c>
      <c r="B12234" s="4" t="s">
        <v>5</v>
      </c>
      <c r="C12234" s="4" t="s">
        <v>13</v>
      </c>
      <c r="D12234" s="4" t="s">
        <v>13</v>
      </c>
      <c r="E12234" s="4" t="s">
        <v>22</v>
      </c>
      <c r="F12234" s="4" t="s">
        <v>22</v>
      </c>
      <c r="G12234" s="4" t="s">
        <v>22</v>
      </c>
      <c r="H12234" s="4" t="s">
        <v>10</v>
      </c>
      <c r="I12234" s="4" t="s">
        <v>13</v>
      </c>
    </row>
    <row r="12235" spans="1:13">
      <c r="A12235" t="n">
        <v>102105</v>
      </c>
      <c r="B12235" s="32" t="n">
        <v>45</v>
      </c>
      <c r="C12235" s="7" t="n">
        <v>4</v>
      </c>
      <c r="D12235" s="7" t="n">
        <v>3</v>
      </c>
      <c r="E12235" s="7" t="n">
        <v>7</v>
      </c>
      <c r="F12235" s="7" t="n">
        <v>85.0599975585938</v>
      </c>
      <c r="G12235" s="7" t="n">
        <v>0</v>
      </c>
      <c r="H12235" s="7" t="n">
        <v>0</v>
      </c>
      <c r="I12235" s="7" t="n">
        <v>0</v>
      </c>
    </row>
    <row r="12236" spans="1:13">
      <c r="A12236" t="s">
        <v>4</v>
      </c>
      <c r="B12236" s="4" t="s">
        <v>5</v>
      </c>
      <c r="C12236" s="4" t="s">
        <v>13</v>
      </c>
      <c r="D12236" s="4" t="s">
        <v>6</v>
      </c>
    </row>
    <row r="12237" spans="1:13">
      <c r="A12237" t="n">
        <v>102123</v>
      </c>
      <c r="B12237" s="9" t="n">
        <v>2</v>
      </c>
      <c r="C12237" s="7" t="n">
        <v>10</v>
      </c>
      <c r="D12237" s="7" t="s">
        <v>369</v>
      </c>
    </row>
    <row r="12238" spans="1:13">
      <c r="A12238" t="s">
        <v>4</v>
      </c>
      <c r="B12238" s="4" t="s">
        <v>5</v>
      </c>
      <c r="C12238" s="4" t="s">
        <v>10</v>
      </c>
    </row>
    <row r="12239" spans="1:13">
      <c r="A12239" t="n">
        <v>102138</v>
      </c>
      <c r="B12239" s="30" t="n">
        <v>16</v>
      </c>
      <c r="C12239" s="7" t="n">
        <v>0</v>
      </c>
    </row>
    <row r="12240" spans="1:13">
      <c r="A12240" t="s">
        <v>4</v>
      </c>
      <c r="B12240" s="4" t="s">
        <v>5</v>
      </c>
      <c r="C12240" s="4" t="s">
        <v>13</v>
      </c>
      <c r="D12240" s="4" t="s">
        <v>10</v>
      </c>
    </row>
    <row r="12241" spans="1:9">
      <c r="A12241" t="n">
        <v>102141</v>
      </c>
      <c r="B12241" s="34" t="n">
        <v>58</v>
      </c>
      <c r="C12241" s="7" t="n">
        <v>105</v>
      </c>
      <c r="D12241" s="7" t="n">
        <v>300</v>
      </c>
    </row>
    <row r="12242" spans="1:9">
      <c r="A12242" t="s">
        <v>4</v>
      </c>
      <c r="B12242" s="4" t="s">
        <v>5</v>
      </c>
      <c r="C12242" s="4" t="s">
        <v>22</v>
      </c>
      <c r="D12242" s="4" t="s">
        <v>10</v>
      </c>
    </row>
    <row r="12243" spans="1:9">
      <c r="A12243" t="n">
        <v>102145</v>
      </c>
      <c r="B12243" s="35" t="n">
        <v>103</v>
      </c>
      <c r="C12243" s="7" t="n">
        <v>1</v>
      </c>
      <c r="D12243" s="7" t="n">
        <v>300</v>
      </c>
    </row>
    <row r="12244" spans="1:9">
      <c r="A12244" t="s">
        <v>4</v>
      </c>
      <c r="B12244" s="4" t="s">
        <v>5</v>
      </c>
      <c r="C12244" s="4" t="s">
        <v>13</v>
      </c>
      <c r="D12244" s="4" t="s">
        <v>10</v>
      </c>
    </row>
    <row r="12245" spans="1:9">
      <c r="A12245" t="n">
        <v>102152</v>
      </c>
      <c r="B12245" s="50" t="n">
        <v>72</v>
      </c>
      <c r="C12245" s="7" t="n">
        <v>4</v>
      </c>
      <c r="D12245" s="7" t="n">
        <v>0</v>
      </c>
    </row>
    <row r="12246" spans="1:9">
      <c r="A12246" t="s">
        <v>4</v>
      </c>
      <c r="B12246" s="4" t="s">
        <v>5</v>
      </c>
      <c r="C12246" s="4" t="s">
        <v>9</v>
      </c>
    </row>
    <row r="12247" spans="1:9">
      <c r="A12247" t="n">
        <v>102156</v>
      </c>
      <c r="B12247" s="38" t="n">
        <v>15</v>
      </c>
      <c r="C12247" s="7" t="n">
        <v>1073741824</v>
      </c>
    </row>
    <row r="12248" spans="1:9">
      <c r="A12248" t="s">
        <v>4</v>
      </c>
      <c r="B12248" s="4" t="s">
        <v>5</v>
      </c>
      <c r="C12248" s="4" t="s">
        <v>13</v>
      </c>
    </row>
    <row r="12249" spans="1:9">
      <c r="A12249" t="n">
        <v>102161</v>
      </c>
      <c r="B12249" s="40" t="n">
        <v>64</v>
      </c>
      <c r="C12249" s="7" t="n">
        <v>3</v>
      </c>
    </row>
    <row r="12250" spans="1:9">
      <c r="A12250" t="s">
        <v>4</v>
      </c>
      <c r="B12250" s="4" t="s">
        <v>5</v>
      </c>
      <c r="C12250" s="4" t="s">
        <v>13</v>
      </c>
    </row>
    <row r="12251" spans="1:9">
      <c r="A12251" t="n">
        <v>102163</v>
      </c>
      <c r="B12251" s="12" t="n">
        <v>74</v>
      </c>
      <c r="C12251" s="7" t="n">
        <v>67</v>
      </c>
    </row>
    <row r="12252" spans="1:9">
      <c r="A12252" t="s">
        <v>4</v>
      </c>
      <c r="B12252" s="4" t="s">
        <v>5</v>
      </c>
      <c r="C12252" s="4" t="s">
        <v>13</v>
      </c>
      <c r="D12252" s="4" t="s">
        <v>13</v>
      </c>
      <c r="E12252" s="4" t="s">
        <v>10</v>
      </c>
    </row>
    <row r="12253" spans="1:9">
      <c r="A12253" t="n">
        <v>102165</v>
      </c>
      <c r="B12253" s="32" t="n">
        <v>45</v>
      </c>
      <c r="C12253" s="7" t="n">
        <v>8</v>
      </c>
      <c r="D12253" s="7" t="n">
        <v>1</v>
      </c>
      <c r="E12253" s="7" t="n">
        <v>0</v>
      </c>
    </row>
    <row r="12254" spans="1:9">
      <c r="A12254" t="s">
        <v>4</v>
      </c>
      <c r="B12254" s="4" t="s">
        <v>5</v>
      </c>
      <c r="C12254" s="4" t="s">
        <v>10</v>
      </c>
    </row>
    <row r="12255" spans="1:9">
      <c r="A12255" t="n">
        <v>102170</v>
      </c>
      <c r="B12255" s="66" t="n">
        <v>13</v>
      </c>
      <c r="C12255" s="7" t="n">
        <v>6409</v>
      </c>
    </row>
    <row r="12256" spans="1:9">
      <c r="A12256" t="s">
        <v>4</v>
      </c>
      <c r="B12256" s="4" t="s">
        <v>5</v>
      </c>
      <c r="C12256" s="4" t="s">
        <v>10</v>
      </c>
    </row>
    <row r="12257" spans="1:5">
      <c r="A12257" t="n">
        <v>102173</v>
      </c>
      <c r="B12257" s="66" t="n">
        <v>13</v>
      </c>
      <c r="C12257" s="7" t="n">
        <v>6408</v>
      </c>
    </row>
    <row r="12258" spans="1:5">
      <c r="A12258" t="s">
        <v>4</v>
      </c>
      <c r="B12258" s="4" t="s">
        <v>5</v>
      </c>
      <c r="C12258" s="4" t="s">
        <v>10</v>
      </c>
    </row>
    <row r="12259" spans="1:5">
      <c r="A12259" t="n">
        <v>102176</v>
      </c>
      <c r="B12259" s="13" t="n">
        <v>12</v>
      </c>
      <c r="C12259" s="7" t="n">
        <v>6464</v>
      </c>
    </row>
    <row r="12260" spans="1:5">
      <c r="A12260" t="s">
        <v>4</v>
      </c>
      <c r="B12260" s="4" t="s">
        <v>5</v>
      </c>
      <c r="C12260" s="4" t="s">
        <v>10</v>
      </c>
    </row>
    <row r="12261" spans="1:5">
      <c r="A12261" t="n">
        <v>102179</v>
      </c>
      <c r="B12261" s="66" t="n">
        <v>13</v>
      </c>
      <c r="C12261" s="7" t="n">
        <v>6465</v>
      </c>
    </row>
    <row r="12262" spans="1:5">
      <c r="A12262" t="s">
        <v>4</v>
      </c>
      <c r="B12262" s="4" t="s">
        <v>5</v>
      </c>
      <c r="C12262" s="4" t="s">
        <v>10</v>
      </c>
    </row>
    <row r="12263" spans="1:5">
      <c r="A12263" t="n">
        <v>102182</v>
      </c>
      <c r="B12263" s="66" t="n">
        <v>13</v>
      </c>
      <c r="C12263" s="7" t="n">
        <v>6466</v>
      </c>
    </row>
    <row r="12264" spans="1:5">
      <c r="A12264" t="s">
        <v>4</v>
      </c>
      <c r="B12264" s="4" t="s">
        <v>5</v>
      </c>
      <c r="C12264" s="4" t="s">
        <v>10</v>
      </c>
    </row>
    <row r="12265" spans="1:5">
      <c r="A12265" t="n">
        <v>102185</v>
      </c>
      <c r="B12265" s="66" t="n">
        <v>13</v>
      </c>
      <c r="C12265" s="7" t="n">
        <v>6467</v>
      </c>
    </row>
    <row r="12266" spans="1:5">
      <c r="A12266" t="s">
        <v>4</v>
      </c>
      <c r="B12266" s="4" t="s">
        <v>5</v>
      </c>
      <c r="C12266" s="4" t="s">
        <v>10</v>
      </c>
    </row>
    <row r="12267" spans="1:5">
      <c r="A12267" t="n">
        <v>102188</v>
      </c>
      <c r="B12267" s="66" t="n">
        <v>13</v>
      </c>
      <c r="C12267" s="7" t="n">
        <v>6468</v>
      </c>
    </row>
    <row r="12268" spans="1:5">
      <c r="A12268" t="s">
        <v>4</v>
      </c>
      <c r="B12268" s="4" t="s">
        <v>5</v>
      </c>
      <c r="C12268" s="4" t="s">
        <v>10</v>
      </c>
    </row>
    <row r="12269" spans="1:5">
      <c r="A12269" t="n">
        <v>102191</v>
      </c>
      <c r="B12269" s="66" t="n">
        <v>13</v>
      </c>
      <c r="C12269" s="7" t="n">
        <v>6469</v>
      </c>
    </row>
    <row r="12270" spans="1:5">
      <c r="A12270" t="s">
        <v>4</v>
      </c>
      <c r="B12270" s="4" t="s">
        <v>5</v>
      </c>
      <c r="C12270" s="4" t="s">
        <v>10</v>
      </c>
    </row>
    <row r="12271" spans="1:5">
      <c r="A12271" t="n">
        <v>102194</v>
      </c>
      <c r="B12271" s="66" t="n">
        <v>13</v>
      </c>
      <c r="C12271" s="7" t="n">
        <v>6470</v>
      </c>
    </row>
    <row r="12272" spans="1:5">
      <c r="A12272" t="s">
        <v>4</v>
      </c>
      <c r="B12272" s="4" t="s">
        <v>5</v>
      </c>
      <c r="C12272" s="4" t="s">
        <v>10</v>
      </c>
    </row>
    <row r="12273" spans="1:3">
      <c r="A12273" t="n">
        <v>102197</v>
      </c>
      <c r="B12273" s="66" t="n">
        <v>13</v>
      </c>
      <c r="C12273" s="7" t="n">
        <v>6471</v>
      </c>
    </row>
    <row r="12274" spans="1:3">
      <c r="A12274" t="s">
        <v>4</v>
      </c>
      <c r="B12274" s="4" t="s">
        <v>5</v>
      </c>
      <c r="C12274" s="4" t="s">
        <v>13</v>
      </c>
    </row>
    <row r="12275" spans="1:3">
      <c r="A12275" t="n">
        <v>102200</v>
      </c>
      <c r="B12275" s="12" t="n">
        <v>74</v>
      </c>
      <c r="C12275" s="7" t="n">
        <v>18</v>
      </c>
    </row>
    <row r="12276" spans="1:3">
      <c r="A12276" t="s">
        <v>4</v>
      </c>
      <c r="B12276" s="4" t="s">
        <v>5</v>
      </c>
      <c r="C12276" s="4" t="s">
        <v>13</v>
      </c>
    </row>
    <row r="12277" spans="1:3">
      <c r="A12277" t="n">
        <v>102202</v>
      </c>
      <c r="B12277" s="12" t="n">
        <v>74</v>
      </c>
      <c r="C12277" s="7" t="n">
        <v>45</v>
      </c>
    </row>
    <row r="12278" spans="1:3">
      <c r="A12278" t="s">
        <v>4</v>
      </c>
      <c r="B12278" s="4" t="s">
        <v>5</v>
      </c>
      <c r="C12278" s="4" t="s">
        <v>10</v>
      </c>
    </row>
    <row r="12279" spans="1:3">
      <c r="A12279" t="n">
        <v>102204</v>
      </c>
      <c r="B12279" s="30" t="n">
        <v>16</v>
      </c>
      <c r="C12279" s="7" t="n">
        <v>0</v>
      </c>
    </row>
    <row r="12280" spans="1:3">
      <c r="A12280" t="s">
        <v>4</v>
      </c>
      <c r="B12280" s="4" t="s">
        <v>5</v>
      </c>
      <c r="C12280" s="4" t="s">
        <v>13</v>
      </c>
      <c r="D12280" s="4" t="s">
        <v>13</v>
      </c>
      <c r="E12280" s="4" t="s">
        <v>13</v>
      </c>
      <c r="F12280" s="4" t="s">
        <v>13</v>
      </c>
    </row>
    <row r="12281" spans="1:3">
      <c r="A12281" t="n">
        <v>102207</v>
      </c>
      <c r="B12281" s="8" t="n">
        <v>14</v>
      </c>
      <c r="C12281" s="7" t="n">
        <v>0</v>
      </c>
      <c r="D12281" s="7" t="n">
        <v>8</v>
      </c>
      <c r="E12281" s="7" t="n">
        <v>0</v>
      </c>
      <c r="F12281" s="7" t="n">
        <v>0</v>
      </c>
    </row>
    <row r="12282" spans="1:3">
      <c r="A12282" t="s">
        <v>4</v>
      </c>
      <c r="B12282" s="4" t="s">
        <v>5</v>
      </c>
      <c r="C12282" s="4" t="s">
        <v>13</v>
      </c>
      <c r="D12282" s="4" t="s">
        <v>6</v>
      </c>
    </row>
    <row r="12283" spans="1:3">
      <c r="A12283" t="n">
        <v>102212</v>
      </c>
      <c r="B12283" s="9" t="n">
        <v>2</v>
      </c>
      <c r="C12283" s="7" t="n">
        <v>11</v>
      </c>
      <c r="D12283" s="7" t="s">
        <v>27</v>
      </c>
    </row>
    <row r="12284" spans="1:3">
      <c r="A12284" t="s">
        <v>4</v>
      </c>
      <c r="B12284" s="4" t="s">
        <v>5</v>
      </c>
      <c r="C12284" s="4" t="s">
        <v>10</v>
      </c>
    </row>
    <row r="12285" spans="1:3">
      <c r="A12285" t="n">
        <v>102226</v>
      </c>
      <c r="B12285" s="30" t="n">
        <v>16</v>
      </c>
      <c r="C12285" s="7" t="n">
        <v>0</v>
      </c>
    </row>
    <row r="12286" spans="1:3">
      <c r="A12286" t="s">
        <v>4</v>
      </c>
      <c r="B12286" s="4" t="s">
        <v>5</v>
      </c>
      <c r="C12286" s="4" t="s">
        <v>13</v>
      </c>
      <c r="D12286" s="4" t="s">
        <v>6</v>
      </c>
    </row>
    <row r="12287" spans="1:3">
      <c r="A12287" t="n">
        <v>102229</v>
      </c>
      <c r="B12287" s="9" t="n">
        <v>2</v>
      </c>
      <c r="C12287" s="7" t="n">
        <v>11</v>
      </c>
      <c r="D12287" s="7" t="s">
        <v>370</v>
      </c>
    </row>
    <row r="12288" spans="1:3">
      <c r="A12288" t="s">
        <v>4</v>
      </c>
      <c r="B12288" s="4" t="s">
        <v>5</v>
      </c>
      <c r="C12288" s="4" t="s">
        <v>10</v>
      </c>
    </row>
    <row r="12289" spans="1:6">
      <c r="A12289" t="n">
        <v>102238</v>
      </c>
      <c r="B12289" s="30" t="n">
        <v>16</v>
      </c>
      <c r="C12289" s="7" t="n">
        <v>0</v>
      </c>
    </row>
    <row r="12290" spans="1:6">
      <c r="A12290" t="s">
        <v>4</v>
      </c>
      <c r="B12290" s="4" t="s">
        <v>5</v>
      </c>
      <c r="C12290" s="4" t="s">
        <v>9</v>
      </c>
    </row>
    <row r="12291" spans="1:6">
      <c r="A12291" t="n">
        <v>102241</v>
      </c>
      <c r="B12291" s="38" t="n">
        <v>15</v>
      </c>
      <c r="C12291" s="7" t="n">
        <v>2048</v>
      </c>
    </row>
    <row r="12292" spans="1:6">
      <c r="A12292" t="s">
        <v>4</v>
      </c>
      <c r="B12292" s="4" t="s">
        <v>5</v>
      </c>
      <c r="C12292" s="4" t="s">
        <v>13</v>
      </c>
      <c r="D12292" s="4" t="s">
        <v>6</v>
      </c>
    </row>
    <row r="12293" spans="1:6">
      <c r="A12293" t="n">
        <v>102246</v>
      </c>
      <c r="B12293" s="9" t="n">
        <v>2</v>
      </c>
      <c r="C12293" s="7" t="n">
        <v>10</v>
      </c>
      <c r="D12293" s="7" t="s">
        <v>40</v>
      </c>
    </row>
    <row r="12294" spans="1:6">
      <c r="A12294" t="s">
        <v>4</v>
      </c>
      <c r="B12294" s="4" t="s">
        <v>5</v>
      </c>
      <c r="C12294" s="4" t="s">
        <v>10</v>
      </c>
    </row>
    <row r="12295" spans="1:6">
      <c r="A12295" t="n">
        <v>102264</v>
      </c>
      <c r="B12295" s="30" t="n">
        <v>16</v>
      </c>
      <c r="C12295" s="7" t="n">
        <v>0</v>
      </c>
    </row>
    <row r="12296" spans="1:6">
      <c r="A12296" t="s">
        <v>4</v>
      </c>
      <c r="B12296" s="4" t="s">
        <v>5</v>
      </c>
      <c r="C12296" s="4" t="s">
        <v>13</v>
      </c>
      <c r="D12296" s="4" t="s">
        <v>6</v>
      </c>
    </row>
    <row r="12297" spans="1:6">
      <c r="A12297" t="n">
        <v>102267</v>
      </c>
      <c r="B12297" s="9" t="n">
        <v>2</v>
      </c>
      <c r="C12297" s="7" t="n">
        <v>10</v>
      </c>
      <c r="D12297" s="7" t="s">
        <v>41</v>
      </c>
    </row>
    <row r="12298" spans="1:6">
      <c r="A12298" t="s">
        <v>4</v>
      </c>
      <c r="B12298" s="4" t="s">
        <v>5</v>
      </c>
      <c r="C12298" s="4" t="s">
        <v>10</v>
      </c>
    </row>
    <row r="12299" spans="1:6">
      <c r="A12299" t="n">
        <v>102286</v>
      </c>
      <c r="B12299" s="30" t="n">
        <v>16</v>
      </c>
      <c r="C12299" s="7" t="n">
        <v>0</v>
      </c>
    </row>
    <row r="12300" spans="1:6">
      <c r="A12300" t="s">
        <v>4</v>
      </c>
      <c r="B12300" s="4" t="s">
        <v>5</v>
      </c>
      <c r="C12300" s="4" t="s">
        <v>13</v>
      </c>
      <c r="D12300" s="4" t="s">
        <v>10</v>
      </c>
      <c r="E12300" s="4" t="s">
        <v>22</v>
      </c>
    </row>
    <row r="12301" spans="1:6">
      <c r="A12301" t="n">
        <v>102289</v>
      </c>
      <c r="B12301" s="34" t="n">
        <v>58</v>
      </c>
      <c r="C12301" s="7" t="n">
        <v>100</v>
      </c>
      <c r="D12301" s="7" t="n">
        <v>1000</v>
      </c>
      <c r="E12301" s="7" t="n">
        <v>1</v>
      </c>
    </row>
    <row r="12302" spans="1:6">
      <c r="A12302" t="s">
        <v>4</v>
      </c>
      <c r="B12302" s="4" t="s">
        <v>5</v>
      </c>
      <c r="C12302" s="4" t="s">
        <v>13</v>
      </c>
      <c r="D12302" s="4" t="s">
        <v>10</v>
      </c>
    </row>
    <row r="12303" spans="1:6">
      <c r="A12303" t="n">
        <v>102297</v>
      </c>
      <c r="B12303" s="34" t="n">
        <v>58</v>
      </c>
      <c r="C12303" s="7" t="n">
        <v>255</v>
      </c>
      <c r="D12303" s="7" t="n">
        <v>0</v>
      </c>
    </row>
    <row r="12304" spans="1:6">
      <c r="A12304" t="s">
        <v>4</v>
      </c>
      <c r="B12304" s="4" t="s">
        <v>5</v>
      </c>
      <c r="C12304" s="4" t="s">
        <v>10</v>
      </c>
    </row>
    <row r="12305" spans="1:5">
      <c r="A12305" t="n">
        <v>102301</v>
      </c>
      <c r="B12305" s="30" t="n">
        <v>16</v>
      </c>
      <c r="C12305" s="7" t="n">
        <v>500</v>
      </c>
    </row>
    <row r="12306" spans="1:5">
      <c r="A12306" t="s">
        <v>4</v>
      </c>
      <c r="B12306" s="4" t="s">
        <v>5</v>
      </c>
      <c r="C12306" s="4" t="s">
        <v>13</v>
      </c>
      <c r="D12306" s="4" t="s">
        <v>10</v>
      </c>
      <c r="E12306" s="4" t="s">
        <v>22</v>
      </c>
    </row>
    <row r="12307" spans="1:5">
      <c r="A12307" t="n">
        <v>102304</v>
      </c>
      <c r="B12307" s="34" t="n">
        <v>58</v>
      </c>
      <c r="C12307" s="7" t="n">
        <v>0</v>
      </c>
      <c r="D12307" s="7" t="n">
        <v>300</v>
      </c>
      <c r="E12307" s="7" t="n">
        <v>0.300000011920929</v>
      </c>
    </row>
    <row r="12308" spans="1:5">
      <c r="A12308" t="s">
        <v>4</v>
      </c>
      <c r="B12308" s="4" t="s">
        <v>5</v>
      </c>
      <c r="C12308" s="4" t="s">
        <v>13</v>
      </c>
      <c r="D12308" s="4" t="s">
        <v>10</v>
      </c>
    </row>
    <row r="12309" spans="1:5">
      <c r="A12309" t="n">
        <v>102312</v>
      </c>
      <c r="B12309" s="34" t="n">
        <v>58</v>
      </c>
      <c r="C12309" s="7" t="n">
        <v>255</v>
      </c>
      <c r="D12309" s="7" t="n">
        <v>0</v>
      </c>
    </row>
    <row r="12310" spans="1:5">
      <c r="A12310" t="s">
        <v>4</v>
      </c>
      <c r="B12310" s="4" t="s">
        <v>5</v>
      </c>
      <c r="C12310" s="4" t="s">
        <v>13</v>
      </c>
      <c r="D12310" s="4" t="s">
        <v>10</v>
      </c>
      <c r="E12310" s="4" t="s">
        <v>10</v>
      </c>
      <c r="F12310" s="4" t="s">
        <v>10</v>
      </c>
      <c r="G12310" s="4" t="s">
        <v>10</v>
      </c>
      <c r="H12310" s="4" t="s">
        <v>13</v>
      </c>
    </row>
    <row r="12311" spans="1:5">
      <c r="A12311" t="n">
        <v>102316</v>
      </c>
      <c r="B12311" s="26" t="n">
        <v>25</v>
      </c>
      <c r="C12311" s="7" t="n">
        <v>5</v>
      </c>
      <c r="D12311" s="7" t="n">
        <v>65535</v>
      </c>
      <c r="E12311" s="7" t="n">
        <v>65535</v>
      </c>
      <c r="F12311" s="7" t="n">
        <v>65535</v>
      </c>
      <c r="G12311" s="7" t="n">
        <v>65535</v>
      </c>
      <c r="H12311" s="7" t="n">
        <v>0</v>
      </c>
    </row>
    <row r="12312" spans="1:5">
      <c r="A12312" t="s">
        <v>4</v>
      </c>
      <c r="B12312" s="4" t="s">
        <v>5</v>
      </c>
      <c r="C12312" s="4" t="s">
        <v>13</v>
      </c>
      <c r="D12312" s="4" t="s">
        <v>10</v>
      </c>
      <c r="E12312" s="4" t="s">
        <v>22</v>
      </c>
      <c r="F12312" s="4" t="s">
        <v>10</v>
      </c>
      <c r="G12312" s="4" t="s">
        <v>9</v>
      </c>
      <c r="H12312" s="4" t="s">
        <v>9</v>
      </c>
      <c r="I12312" s="4" t="s">
        <v>10</v>
      </c>
      <c r="J12312" s="4" t="s">
        <v>10</v>
      </c>
      <c r="K12312" s="4" t="s">
        <v>9</v>
      </c>
      <c r="L12312" s="4" t="s">
        <v>9</v>
      </c>
      <c r="M12312" s="4" t="s">
        <v>9</v>
      </c>
      <c r="N12312" s="4" t="s">
        <v>9</v>
      </c>
      <c r="O12312" s="4" t="s">
        <v>6</v>
      </c>
    </row>
    <row r="12313" spans="1:5">
      <c r="A12313" t="n">
        <v>102327</v>
      </c>
      <c r="B12313" s="59" t="n">
        <v>50</v>
      </c>
      <c r="C12313" s="7" t="n">
        <v>0</v>
      </c>
      <c r="D12313" s="7" t="n">
        <v>12101</v>
      </c>
      <c r="E12313" s="7" t="n">
        <v>1</v>
      </c>
      <c r="F12313" s="7" t="n">
        <v>0</v>
      </c>
      <c r="G12313" s="7" t="n">
        <v>0</v>
      </c>
      <c r="H12313" s="7" t="n">
        <v>0</v>
      </c>
      <c r="I12313" s="7" t="n">
        <v>0</v>
      </c>
      <c r="J12313" s="7" t="n">
        <v>65533</v>
      </c>
      <c r="K12313" s="7" t="n">
        <v>0</v>
      </c>
      <c r="L12313" s="7" t="n">
        <v>0</v>
      </c>
      <c r="M12313" s="7" t="n">
        <v>0</v>
      </c>
      <c r="N12313" s="7" t="n">
        <v>0</v>
      </c>
      <c r="O12313" s="7" t="s">
        <v>12</v>
      </c>
    </row>
    <row r="12314" spans="1:5">
      <c r="A12314" t="s">
        <v>4</v>
      </c>
      <c r="B12314" s="4" t="s">
        <v>5</v>
      </c>
      <c r="C12314" s="4" t="s">
        <v>10</v>
      </c>
      <c r="D12314" s="4" t="s">
        <v>13</v>
      </c>
      <c r="E12314" s="4" t="s">
        <v>37</v>
      </c>
      <c r="F12314" s="4" t="s">
        <v>13</v>
      </c>
      <c r="G12314" s="4" t="s">
        <v>13</v>
      </c>
      <c r="H12314" s="4" t="s">
        <v>13</v>
      </c>
    </row>
    <row r="12315" spans="1:5">
      <c r="A12315" t="n">
        <v>102366</v>
      </c>
      <c r="B12315" s="27" t="n">
        <v>24</v>
      </c>
      <c r="C12315" s="7" t="n">
        <v>65533</v>
      </c>
      <c r="D12315" s="7" t="n">
        <v>12</v>
      </c>
      <c r="E12315" s="7" t="s">
        <v>828</v>
      </c>
      <c r="F12315" s="7" t="n">
        <v>6</v>
      </c>
      <c r="G12315" s="7" t="n">
        <v>2</v>
      </c>
      <c r="H12315" s="7" t="n">
        <v>0</v>
      </c>
    </row>
    <row r="12316" spans="1:5">
      <c r="A12316" t="s">
        <v>4</v>
      </c>
      <c r="B12316" s="4" t="s">
        <v>5</v>
      </c>
    </row>
    <row r="12317" spans="1:5">
      <c r="A12317" t="n">
        <v>102425</v>
      </c>
      <c r="B12317" s="28" t="n">
        <v>28</v>
      </c>
    </row>
    <row r="12318" spans="1:5">
      <c r="A12318" t="s">
        <v>4</v>
      </c>
      <c r="B12318" s="4" t="s">
        <v>5</v>
      </c>
      <c r="C12318" s="4" t="s">
        <v>13</v>
      </c>
    </row>
    <row r="12319" spans="1:5">
      <c r="A12319" t="n">
        <v>102426</v>
      </c>
      <c r="B12319" s="29" t="n">
        <v>27</v>
      </c>
      <c r="C12319" s="7" t="n">
        <v>0</v>
      </c>
    </row>
    <row r="12320" spans="1:5">
      <c r="A12320" t="s">
        <v>4</v>
      </c>
      <c r="B12320" s="4" t="s">
        <v>5</v>
      </c>
      <c r="C12320" s="4" t="s">
        <v>13</v>
      </c>
    </row>
    <row r="12321" spans="1:15">
      <c r="A12321" t="n">
        <v>102428</v>
      </c>
      <c r="B12321" s="29" t="n">
        <v>27</v>
      </c>
      <c r="C12321" s="7" t="n">
        <v>1</v>
      </c>
    </row>
    <row r="12322" spans="1:15">
      <c r="A12322" t="s">
        <v>4</v>
      </c>
      <c r="B12322" s="4" t="s">
        <v>5</v>
      </c>
      <c r="C12322" s="4" t="s">
        <v>13</v>
      </c>
      <c r="D12322" s="4" t="s">
        <v>10</v>
      </c>
      <c r="E12322" s="4" t="s">
        <v>10</v>
      </c>
      <c r="F12322" s="4" t="s">
        <v>10</v>
      </c>
      <c r="G12322" s="4" t="s">
        <v>10</v>
      </c>
      <c r="H12322" s="4" t="s">
        <v>13</v>
      </c>
    </row>
    <row r="12323" spans="1:15">
      <c r="A12323" t="n">
        <v>102430</v>
      </c>
      <c r="B12323" s="26" t="n">
        <v>25</v>
      </c>
      <c r="C12323" s="7" t="n">
        <v>5</v>
      </c>
      <c r="D12323" s="7" t="n">
        <v>65535</v>
      </c>
      <c r="E12323" s="7" t="n">
        <v>65535</v>
      </c>
      <c r="F12323" s="7" t="n">
        <v>65535</v>
      </c>
      <c r="G12323" s="7" t="n">
        <v>65535</v>
      </c>
      <c r="H12323" s="7" t="n">
        <v>0</v>
      </c>
    </row>
    <row r="12324" spans="1:15">
      <c r="A12324" t="s">
        <v>4</v>
      </c>
      <c r="B12324" s="4" t="s">
        <v>5</v>
      </c>
      <c r="C12324" s="4" t="s">
        <v>10</v>
      </c>
    </row>
    <row r="12325" spans="1:15">
      <c r="A12325" t="n">
        <v>102441</v>
      </c>
      <c r="B12325" s="30" t="n">
        <v>16</v>
      </c>
      <c r="C12325" s="7" t="n">
        <v>300</v>
      </c>
    </row>
    <row r="12326" spans="1:15">
      <c r="A12326" t="s">
        <v>4</v>
      </c>
      <c r="B12326" s="4" t="s">
        <v>5</v>
      </c>
      <c r="C12326" s="4" t="s">
        <v>13</v>
      </c>
      <c r="D12326" s="4" t="s">
        <v>10</v>
      </c>
      <c r="E12326" s="4" t="s">
        <v>22</v>
      </c>
      <c r="F12326" s="4" t="s">
        <v>10</v>
      </c>
      <c r="G12326" s="4" t="s">
        <v>9</v>
      </c>
      <c r="H12326" s="4" t="s">
        <v>9</v>
      </c>
      <c r="I12326" s="4" t="s">
        <v>10</v>
      </c>
      <c r="J12326" s="4" t="s">
        <v>10</v>
      </c>
      <c r="K12326" s="4" t="s">
        <v>9</v>
      </c>
      <c r="L12326" s="4" t="s">
        <v>9</v>
      </c>
      <c r="M12326" s="4" t="s">
        <v>9</v>
      </c>
      <c r="N12326" s="4" t="s">
        <v>9</v>
      </c>
      <c r="O12326" s="4" t="s">
        <v>6</v>
      </c>
    </row>
    <row r="12327" spans="1:15">
      <c r="A12327" t="n">
        <v>102444</v>
      </c>
      <c r="B12327" s="59" t="n">
        <v>50</v>
      </c>
      <c r="C12327" s="7" t="n">
        <v>0</v>
      </c>
      <c r="D12327" s="7" t="n">
        <v>12010</v>
      </c>
      <c r="E12327" s="7" t="n">
        <v>1</v>
      </c>
      <c r="F12327" s="7" t="n">
        <v>0</v>
      </c>
      <c r="G12327" s="7" t="n">
        <v>0</v>
      </c>
      <c r="H12327" s="7" t="n">
        <v>0</v>
      </c>
      <c r="I12327" s="7" t="n">
        <v>0</v>
      </c>
      <c r="J12327" s="7" t="n">
        <v>65533</v>
      </c>
      <c r="K12327" s="7" t="n">
        <v>0</v>
      </c>
      <c r="L12327" s="7" t="n">
        <v>0</v>
      </c>
      <c r="M12327" s="7" t="n">
        <v>0</v>
      </c>
      <c r="N12327" s="7" t="n">
        <v>0</v>
      </c>
      <c r="O12327" s="7" t="s">
        <v>12</v>
      </c>
    </row>
    <row r="12328" spans="1:15">
      <c r="A12328" t="s">
        <v>4</v>
      </c>
      <c r="B12328" s="4" t="s">
        <v>5</v>
      </c>
      <c r="C12328" s="4" t="s">
        <v>13</v>
      </c>
      <c r="D12328" s="4" t="s">
        <v>10</v>
      </c>
      <c r="E12328" s="4" t="s">
        <v>10</v>
      </c>
      <c r="F12328" s="4" t="s">
        <v>10</v>
      </c>
      <c r="G12328" s="4" t="s">
        <v>10</v>
      </c>
      <c r="H12328" s="4" t="s">
        <v>13</v>
      </c>
    </row>
    <row r="12329" spans="1:15">
      <c r="A12329" t="n">
        <v>102483</v>
      </c>
      <c r="B12329" s="26" t="n">
        <v>25</v>
      </c>
      <c r="C12329" s="7" t="n">
        <v>5</v>
      </c>
      <c r="D12329" s="7" t="n">
        <v>65535</v>
      </c>
      <c r="E12329" s="7" t="n">
        <v>65535</v>
      </c>
      <c r="F12329" s="7" t="n">
        <v>65535</v>
      </c>
      <c r="G12329" s="7" t="n">
        <v>65535</v>
      </c>
      <c r="H12329" s="7" t="n">
        <v>0</v>
      </c>
    </row>
    <row r="12330" spans="1:15">
      <c r="A12330" t="s">
        <v>4</v>
      </c>
      <c r="B12330" s="4" t="s">
        <v>5</v>
      </c>
      <c r="C12330" s="4" t="s">
        <v>10</v>
      </c>
      <c r="D12330" s="4" t="s">
        <v>37</v>
      </c>
      <c r="E12330" s="4" t="s">
        <v>13</v>
      </c>
      <c r="F12330" s="4" t="s">
        <v>13</v>
      </c>
      <c r="G12330" s="4" t="s">
        <v>10</v>
      </c>
      <c r="H12330" s="4" t="s">
        <v>13</v>
      </c>
      <c r="I12330" s="4" t="s">
        <v>37</v>
      </c>
      <c r="J12330" s="4" t="s">
        <v>13</v>
      </c>
      <c r="K12330" s="4" t="s">
        <v>13</v>
      </c>
      <c r="L12330" s="4" t="s">
        <v>13</v>
      </c>
    </row>
    <row r="12331" spans="1:15">
      <c r="A12331" t="n">
        <v>102494</v>
      </c>
      <c r="B12331" s="27" t="n">
        <v>24</v>
      </c>
      <c r="C12331" s="7" t="n">
        <v>65533</v>
      </c>
      <c r="D12331" s="7" t="s">
        <v>829</v>
      </c>
      <c r="E12331" s="7" t="n">
        <v>12</v>
      </c>
      <c r="F12331" s="7" t="n">
        <v>16</v>
      </c>
      <c r="G12331" s="7" t="n">
        <v>51</v>
      </c>
      <c r="H12331" s="7" t="n">
        <v>7</v>
      </c>
      <c r="I12331" s="7" t="s">
        <v>830</v>
      </c>
      <c r="J12331" s="7" t="n">
        <v>6</v>
      </c>
      <c r="K12331" s="7" t="n">
        <v>2</v>
      </c>
      <c r="L12331" s="7" t="n">
        <v>0</v>
      </c>
    </row>
    <row r="12332" spans="1:15">
      <c r="A12332" t="s">
        <v>4</v>
      </c>
      <c r="B12332" s="4" t="s">
        <v>5</v>
      </c>
    </row>
    <row r="12333" spans="1:15">
      <c r="A12333" t="n">
        <v>102515</v>
      </c>
      <c r="B12333" s="28" t="n">
        <v>28</v>
      </c>
    </row>
    <row r="12334" spans="1:15">
      <c r="A12334" t="s">
        <v>4</v>
      </c>
      <c r="B12334" s="4" t="s">
        <v>5</v>
      </c>
      <c r="C12334" s="4" t="s">
        <v>13</v>
      </c>
    </row>
    <row r="12335" spans="1:15">
      <c r="A12335" t="n">
        <v>102516</v>
      </c>
      <c r="B12335" s="29" t="n">
        <v>27</v>
      </c>
      <c r="C12335" s="7" t="n">
        <v>0</v>
      </c>
    </row>
    <row r="12336" spans="1:15">
      <c r="A12336" t="s">
        <v>4</v>
      </c>
      <c r="B12336" s="4" t="s">
        <v>5</v>
      </c>
      <c r="C12336" s="4" t="s">
        <v>13</v>
      </c>
    </row>
    <row r="12337" spans="1:15">
      <c r="A12337" t="n">
        <v>102518</v>
      </c>
      <c r="B12337" s="29" t="n">
        <v>27</v>
      </c>
      <c r="C12337" s="7" t="n">
        <v>1</v>
      </c>
    </row>
    <row r="12338" spans="1:15">
      <c r="A12338" t="s">
        <v>4</v>
      </c>
      <c r="B12338" s="4" t="s">
        <v>5</v>
      </c>
      <c r="C12338" s="4" t="s">
        <v>13</v>
      </c>
      <c r="D12338" s="4" t="s">
        <v>10</v>
      </c>
      <c r="E12338" s="4" t="s">
        <v>10</v>
      </c>
      <c r="F12338" s="4" t="s">
        <v>10</v>
      </c>
      <c r="G12338" s="4" t="s">
        <v>10</v>
      </c>
      <c r="H12338" s="4" t="s">
        <v>13</v>
      </c>
    </row>
    <row r="12339" spans="1:15">
      <c r="A12339" t="n">
        <v>102520</v>
      </c>
      <c r="B12339" s="26" t="n">
        <v>25</v>
      </c>
      <c r="C12339" s="7" t="n">
        <v>5</v>
      </c>
      <c r="D12339" s="7" t="n">
        <v>65535</v>
      </c>
      <c r="E12339" s="7" t="n">
        <v>65535</v>
      </c>
      <c r="F12339" s="7" t="n">
        <v>65535</v>
      </c>
      <c r="G12339" s="7" t="n">
        <v>65535</v>
      </c>
      <c r="H12339" s="7" t="n">
        <v>0</v>
      </c>
    </row>
    <row r="12340" spans="1:15">
      <c r="A12340" t="s">
        <v>4</v>
      </c>
      <c r="B12340" s="4" t="s">
        <v>5</v>
      </c>
      <c r="C12340" s="4" t="s">
        <v>13</v>
      </c>
      <c r="D12340" s="4" t="s">
        <v>10</v>
      </c>
      <c r="E12340" s="4" t="s">
        <v>9</v>
      </c>
    </row>
    <row r="12341" spans="1:15">
      <c r="A12341" t="n">
        <v>102531</v>
      </c>
      <c r="B12341" s="89" t="n">
        <v>101</v>
      </c>
      <c r="C12341" s="7" t="n">
        <v>0</v>
      </c>
      <c r="D12341" s="7" t="n">
        <v>51</v>
      </c>
      <c r="E12341" s="7" t="n">
        <v>1</v>
      </c>
    </row>
    <row r="12342" spans="1:15">
      <c r="A12342" t="s">
        <v>4</v>
      </c>
      <c r="B12342" s="4" t="s">
        <v>5</v>
      </c>
      <c r="C12342" s="4" t="s">
        <v>13</v>
      </c>
      <c r="D12342" s="4" t="s">
        <v>10</v>
      </c>
      <c r="E12342" s="4" t="s">
        <v>22</v>
      </c>
    </row>
    <row r="12343" spans="1:15">
      <c r="A12343" t="n">
        <v>102539</v>
      </c>
      <c r="B12343" s="34" t="n">
        <v>58</v>
      </c>
      <c r="C12343" s="7" t="n">
        <v>100</v>
      </c>
      <c r="D12343" s="7" t="n">
        <v>300</v>
      </c>
      <c r="E12343" s="7" t="n">
        <v>0.300000011920929</v>
      </c>
    </row>
    <row r="12344" spans="1:15">
      <c r="A12344" t="s">
        <v>4</v>
      </c>
      <c r="B12344" s="4" t="s">
        <v>5</v>
      </c>
      <c r="C12344" s="4" t="s">
        <v>13</v>
      </c>
      <c r="D12344" s="4" t="s">
        <v>10</v>
      </c>
    </row>
    <row r="12345" spans="1:15">
      <c r="A12345" t="n">
        <v>102547</v>
      </c>
      <c r="B12345" s="34" t="n">
        <v>58</v>
      </c>
      <c r="C12345" s="7" t="n">
        <v>255</v>
      </c>
      <c r="D12345" s="7" t="n">
        <v>0</v>
      </c>
    </row>
    <row r="12346" spans="1:15">
      <c r="A12346" t="s">
        <v>4</v>
      </c>
      <c r="B12346" s="4" t="s">
        <v>5</v>
      </c>
      <c r="C12346" s="4" t="s">
        <v>13</v>
      </c>
    </row>
    <row r="12347" spans="1:15">
      <c r="A12347" t="n">
        <v>102551</v>
      </c>
      <c r="B12347" s="31" t="n">
        <v>23</v>
      </c>
      <c r="C12347" s="7" t="n">
        <v>0</v>
      </c>
    </row>
    <row r="12348" spans="1:15">
      <c r="A12348" t="s">
        <v>4</v>
      </c>
      <c r="B12348" s="4" t="s">
        <v>5</v>
      </c>
    </row>
    <row r="12349" spans="1:15">
      <c r="A12349" t="n">
        <v>102553</v>
      </c>
      <c r="B12349" s="5" t="n">
        <v>1</v>
      </c>
    </row>
    <row r="12350" spans="1:15" s="3" customFormat="1" customHeight="0">
      <c r="A12350" s="3" t="s">
        <v>2</v>
      </c>
      <c r="B12350" s="3" t="s">
        <v>831</v>
      </c>
    </row>
    <row r="12351" spans="1:15">
      <c r="A12351" t="s">
        <v>4</v>
      </c>
      <c r="B12351" s="4" t="s">
        <v>5</v>
      </c>
      <c r="C12351" s="4" t="s">
        <v>13</v>
      </c>
      <c r="D12351" s="4" t="s">
        <v>13</v>
      </c>
      <c r="E12351" s="4" t="s">
        <v>13</v>
      </c>
      <c r="F12351" s="4" t="s">
        <v>13</v>
      </c>
    </row>
    <row r="12352" spans="1:15">
      <c r="A12352" t="n">
        <v>102556</v>
      </c>
      <c r="B12352" s="8" t="n">
        <v>14</v>
      </c>
      <c r="C12352" s="7" t="n">
        <v>2</v>
      </c>
      <c r="D12352" s="7" t="n">
        <v>0</v>
      </c>
      <c r="E12352" s="7" t="n">
        <v>0</v>
      </c>
      <c r="F12352" s="7" t="n">
        <v>0</v>
      </c>
    </row>
    <row r="12353" spans="1:8">
      <c r="A12353" t="s">
        <v>4</v>
      </c>
      <c r="B12353" s="4" t="s">
        <v>5</v>
      </c>
      <c r="C12353" s="4" t="s">
        <v>13</v>
      </c>
      <c r="D12353" s="17" t="s">
        <v>24</v>
      </c>
      <c r="E12353" s="4" t="s">
        <v>5</v>
      </c>
      <c r="F12353" s="4" t="s">
        <v>13</v>
      </c>
      <c r="G12353" s="4" t="s">
        <v>10</v>
      </c>
      <c r="H12353" s="17" t="s">
        <v>25</v>
      </c>
      <c r="I12353" s="4" t="s">
        <v>13</v>
      </c>
      <c r="J12353" s="4" t="s">
        <v>9</v>
      </c>
      <c r="K12353" s="4" t="s">
        <v>13</v>
      </c>
      <c r="L12353" s="4" t="s">
        <v>13</v>
      </c>
      <c r="M12353" s="17" t="s">
        <v>24</v>
      </c>
      <c r="N12353" s="4" t="s">
        <v>5</v>
      </c>
      <c r="O12353" s="4" t="s">
        <v>13</v>
      </c>
      <c r="P12353" s="4" t="s">
        <v>10</v>
      </c>
      <c r="Q12353" s="17" t="s">
        <v>25</v>
      </c>
      <c r="R12353" s="4" t="s">
        <v>13</v>
      </c>
      <c r="S12353" s="4" t="s">
        <v>9</v>
      </c>
      <c r="T12353" s="4" t="s">
        <v>13</v>
      </c>
      <c r="U12353" s="4" t="s">
        <v>13</v>
      </c>
      <c r="V12353" s="4" t="s">
        <v>13</v>
      </c>
      <c r="W12353" s="4" t="s">
        <v>26</v>
      </c>
    </row>
    <row r="12354" spans="1:8">
      <c r="A12354" t="n">
        <v>102561</v>
      </c>
      <c r="B12354" s="16" t="n">
        <v>5</v>
      </c>
      <c r="C12354" s="7" t="n">
        <v>28</v>
      </c>
      <c r="D12354" s="17" t="s">
        <v>3</v>
      </c>
      <c r="E12354" s="10" t="n">
        <v>162</v>
      </c>
      <c r="F12354" s="7" t="n">
        <v>3</v>
      </c>
      <c r="G12354" s="7" t="n">
        <v>32850</v>
      </c>
      <c r="H12354" s="17" t="s">
        <v>3</v>
      </c>
      <c r="I12354" s="7" t="n">
        <v>0</v>
      </c>
      <c r="J12354" s="7" t="n">
        <v>1</v>
      </c>
      <c r="K12354" s="7" t="n">
        <v>2</v>
      </c>
      <c r="L12354" s="7" t="n">
        <v>28</v>
      </c>
      <c r="M12354" s="17" t="s">
        <v>3</v>
      </c>
      <c r="N12354" s="10" t="n">
        <v>162</v>
      </c>
      <c r="O12354" s="7" t="n">
        <v>3</v>
      </c>
      <c r="P12354" s="7" t="n">
        <v>32850</v>
      </c>
      <c r="Q12354" s="17" t="s">
        <v>3</v>
      </c>
      <c r="R12354" s="7" t="n">
        <v>0</v>
      </c>
      <c r="S12354" s="7" t="n">
        <v>2</v>
      </c>
      <c r="T12354" s="7" t="n">
        <v>2</v>
      </c>
      <c r="U12354" s="7" t="n">
        <v>11</v>
      </c>
      <c r="V12354" s="7" t="n">
        <v>1</v>
      </c>
      <c r="W12354" s="19" t="n">
        <f t="normal" ca="1">A12358</f>
        <v>0</v>
      </c>
    </row>
    <row r="12355" spans="1:8">
      <c r="A12355" t="s">
        <v>4</v>
      </c>
      <c r="B12355" s="4" t="s">
        <v>5</v>
      </c>
      <c r="C12355" s="4" t="s">
        <v>13</v>
      </c>
      <c r="D12355" s="4" t="s">
        <v>10</v>
      </c>
      <c r="E12355" s="4" t="s">
        <v>22</v>
      </c>
    </row>
    <row r="12356" spans="1:8">
      <c r="A12356" t="n">
        <v>102590</v>
      </c>
      <c r="B12356" s="34" t="n">
        <v>58</v>
      </c>
      <c r="C12356" s="7" t="n">
        <v>0</v>
      </c>
      <c r="D12356" s="7" t="n">
        <v>0</v>
      </c>
      <c r="E12356" s="7" t="n">
        <v>1</v>
      </c>
    </row>
    <row r="12357" spans="1:8">
      <c r="A12357" t="s">
        <v>4</v>
      </c>
      <c r="B12357" s="4" t="s">
        <v>5</v>
      </c>
      <c r="C12357" s="4" t="s">
        <v>13</v>
      </c>
      <c r="D12357" s="17" t="s">
        <v>24</v>
      </c>
      <c r="E12357" s="4" t="s">
        <v>5</v>
      </c>
      <c r="F12357" s="4" t="s">
        <v>13</v>
      </c>
      <c r="G12357" s="4" t="s">
        <v>10</v>
      </c>
      <c r="H12357" s="17" t="s">
        <v>25</v>
      </c>
      <c r="I12357" s="4" t="s">
        <v>13</v>
      </c>
      <c r="J12357" s="4" t="s">
        <v>9</v>
      </c>
      <c r="K12357" s="4" t="s">
        <v>13</v>
      </c>
      <c r="L12357" s="4" t="s">
        <v>13</v>
      </c>
      <c r="M12357" s="17" t="s">
        <v>24</v>
      </c>
      <c r="N12357" s="4" t="s">
        <v>5</v>
      </c>
      <c r="O12357" s="4" t="s">
        <v>13</v>
      </c>
      <c r="P12357" s="4" t="s">
        <v>10</v>
      </c>
      <c r="Q12357" s="17" t="s">
        <v>25</v>
      </c>
      <c r="R12357" s="4" t="s">
        <v>13</v>
      </c>
      <c r="S12357" s="4" t="s">
        <v>9</v>
      </c>
      <c r="T12357" s="4" t="s">
        <v>13</v>
      </c>
      <c r="U12357" s="4" t="s">
        <v>13</v>
      </c>
      <c r="V12357" s="4" t="s">
        <v>13</v>
      </c>
      <c r="W12357" s="4" t="s">
        <v>26</v>
      </c>
    </row>
    <row r="12358" spans="1:8">
      <c r="A12358" t="n">
        <v>102598</v>
      </c>
      <c r="B12358" s="16" t="n">
        <v>5</v>
      </c>
      <c r="C12358" s="7" t="n">
        <v>28</v>
      </c>
      <c r="D12358" s="17" t="s">
        <v>3</v>
      </c>
      <c r="E12358" s="10" t="n">
        <v>162</v>
      </c>
      <c r="F12358" s="7" t="n">
        <v>3</v>
      </c>
      <c r="G12358" s="7" t="n">
        <v>32850</v>
      </c>
      <c r="H12358" s="17" t="s">
        <v>3</v>
      </c>
      <c r="I12358" s="7" t="n">
        <v>0</v>
      </c>
      <c r="J12358" s="7" t="n">
        <v>1</v>
      </c>
      <c r="K12358" s="7" t="n">
        <v>3</v>
      </c>
      <c r="L12358" s="7" t="n">
        <v>28</v>
      </c>
      <c r="M12358" s="17" t="s">
        <v>3</v>
      </c>
      <c r="N12358" s="10" t="n">
        <v>162</v>
      </c>
      <c r="O12358" s="7" t="n">
        <v>3</v>
      </c>
      <c r="P12358" s="7" t="n">
        <v>32850</v>
      </c>
      <c r="Q12358" s="17" t="s">
        <v>3</v>
      </c>
      <c r="R12358" s="7" t="n">
        <v>0</v>
      </c>
      <c r="S12358" s="7" t="n">
        <v>2</v>
      </c>
      <c r="T12358" s="7" t="n">
        <v>3</v>
      </c>
      <c r="U12358" s="7" t="n">
        <v>9</v>
      </c>
      <c r="V12358" s="7" t="n">
        <v>1</v>
      </c>
      <c r="W12358" s="19" t="n">
        <f t="normal" ca="1">A12368</f>
        <v>0</v>
      </c>
    </row>
    <row r="12359" spans="1:8">
      <c r="A12359" t="s">
        <v>4</v>
      </c>
      <c r="B12359" s="4" t="s">
        <v>5</v>
      </c>
      <c r="C12359" s="4" t="s">
        <v>13</v>
      </c>
      <c r="D12359" s="17" t="s">
        <v>24</v>
      </c>
      <c r="E12359" s="4" t="s">
        <v>5</v>
      </c>
      <c r="F12359" s="4" t="s">
        <v>10</v>
      </c>
      <c r="G12359" s="4" t="s">
        <v>13</v>
      </c>
      <c r="H12359" s="4" t="s">
        <v>13</v>
      </c>
      <c r="I12359" s="4" t="s">
        <v>6</v>
      </c>
      <c r="J12359" s="17" t="s">
        <v>25</v>
      </c>
      <c r="K12359" s="4" t="s">
        <v>13</v>
      </c>
      <c r="L12359" s="4" t="s">
        <v>13</v>
      </c>
      <c r="M12359" s="17" t="s">
        <v>24</v>
      </c>
      <c r="N12359" s="4" t="s">
        <v>5</v>
      </c>
      <c r="O12359" s="4" t="s">
        <v>13</v>
      </c>
      <c r="P12359" s="17" t="s">
        <v>25</v>
      </c>
      <c r="Q12359" s="4" t="s">
        <v>13</v>
      </c>
      <c r="R12359" s="4" t="s">
        <v>9</v>
      </c>
      <c r="S12359" s="4" t="s">
        <v>13</v>
      </c>
      <c r="T12359" s="4" t="s">
        <v>13</v>
      </c>
      <c r="U12359" s="4" t="s">
        <v>13</v>
      </c>
      <c r="V12359" s="17" t="s">
        <v>24</v>
      </c>
      <c r="W12359" s="4" t="s">
        <v>5</v>
      </c>
      <c r="X12359" s="4" t="s">
        <v>13</v>
      </c>
      <c r="Y12359" s="17" t="s">
        <v>25</v>
      </c>
      <c r="Z12359" s="4" t="s">
        <v>13</v>
      </c>
      <c r="AA12359" s="4" t="s">
        <v>9</v>
      </c>
      <c r="AB12359" s="4" t="s">
        <v>13</v>
      </c>
      <c r="AC12359" s="4" t="s">
        <v>13</v>
      </c>
      <c r="AD12359" s="4" t="s">
        <v>13</v>
      </c>
      <c r="AE12359" s="4" t="s">
        <v>26</v>
      </c>
    </row>
    <row r="12360" spans="1:8">
      <c r="A12360" t="n">
        <v>102627</v>
      </c>
      <c r="B12360" s="16" t="n">
        <v>5</v>
      </c>
      <c r="C12360" s="7" t="n">
        <v>28</v>
      </c>
      <c r="D12360" s="17" t="s">
        <v>3</v>
      </c>
      <c r="E12360" s="49" t="n">
        <v>47</v>
      </c>
      <c r="F12360" s="7" t="n">
        <v>61456</v>
      </c>
      <c r="G12360" s="7" t="n">
        <v>2</v>
      </c>
      <c r="H12360" s="7" t="n">
        <v>0</v>
      </c>
      <c r="I12360" s="7" t="s">
        <v>87</v>
      </c>
      <c r="J12360" s="17" t="s">
        <v>3</v>
      </c>
      <c r="K12360" s="7" t="n">
        <v>8</v>
      </c>
      <c r="L12360" s="7" t="n">
        <v>28</v>
      </c>
      <c r="M12360" s="17" t="s">
        <v>3</v>
      </c>
      <c r="N12360" s="12" t="n">
        <v>74</v>
      </c>
      <c r="O12360" s="7" t="n">
        <v>65</v>
      </c>
      <c r="P12360" s="17" t="s">
        <v>3</v>
      </c>
      <c r="Q12360" s="7" t="n">
        <v>0</v>
      </c>
      <c r="R12360" s="7" t="n">
        <v>1</v>
      </c>
      <c r="S12360" s="7" t="n">
        <v>3</v>
      </c>
      <c r="T12360" s="7" t="n">
        <v>9</v>
      </c>
      <c r="U12360" s="7" t="n">
        <v>28</v>
      </c>
      <c r="V12360" s="17" t="s">
        <v>3</v>
      </c>
      <c r="W12360" s="12" t="n">
        <v>74</v>
      </c>
      <c r="X12360" s="7" t="n">
        <v>65</v>
      </c>
      <c r="Y12360" s="17" t="s">
        <v>3</v>
      </c>
      <c r="Z12360" s="7" t="n">
        <v>0</v>
      </c>
      <c r="AA12360" s="7" t="n">
        <v>2</v>
      </c>
      <c r="AB12360" s="7" t="n">
        <v>3</v>
      </c>
      <c r="AC12360" s="7" t="n">
        <v>9</v>
      </c>
      <c r="AD12360" s="7" t="n">
        <v>1</v>
      </c>
      <c r="AE12360" s="19" t="n">
        <f t="normal" ca="1">A12364</f>
        <v>0</v>
      </c>
    </row>
    <row r="12361" spans="1:8">
      <c r="A12361" t="s">
        <v>4</v>
      </c>
      <c r="B12361" s="4" t="s">
        <v>5</v>
      </c>
      <c r="C12361" s="4" t="s">
        <v>10</v>
      </c>
      <c r="D12361" s="4" t="s">
        <v>13</v>
      </c>
      <c r="E12361" s="4" t="s">
        <v>13</v>
      </c>
      <c r="F12361" s="4" t="s">
        <v>6</v>
      </c>
    </row>
    <row r="12362" spans="1:8">
      <c r="A12362" t="n">
        <v>102675</v>
      </c>
      <c r="B12362" s="49" t="n">
        <v>47</v>
      </c>
      <c r="C12362" s="7" t="n">
        <v>61456</v>
      </c>
      <c r="D12362" s="7" t="n">
        <v>0</v>
      </c>
      <c r="E12362" s="7" t="n">
        <v>0</v>
      </c>
      <c r="F12362" s="7" t="s">
        <v>88</v>
      </c>
    </row>
    <row r="12363" spans="1:8">
      <c r="A12363" t="s">
        <v>4</v>
      </c>
      <c r="B12363" s="4" t="s">
        <v>5</v>
      </c>
      <c r="C12363" s="4" t="s">
        <v>13</v>
      </c>
      <c r="D12363" s="4" t="s">
        <v>10</v>
      </c>
      <c r="E12363" s="4" t="s">
        <v>22</v>
      </c>
    </row>
    <row r="12364" spans="1:8">
      <c r="A12364" t="n">
        <v>102688</v>
      </c>
      <c r="B12364" s="34" t="n">
        <v>58</v>
      </c>
      <c r="C12364" s="7" t="n">
        <v>0</v>
      </c>
      <c r="D12364" s="7" t="n">
        <v>300</v>
      </c>
      <c r="E12364" s="7" t="n">
        <v>1</v>
      </c>
    </row>
    <row r="12365" spans="1:8">
      <c r="A12365" t="s">
        <v>4</v>
      </c>
      <c r="B12365" s="4" t="s">
        <v>5</v>
      </c>
      <c r="C12365" s="4" t="s">
        <v>13</v>
      </c>
      <c r="D12365" s="4" t="s">
        <v>10</v>
      </c>
    </row>
    <row r="12366" spans="1:8">
      <c r="A12366" t="n">
        <v>102696</v>
      </c>
      <c r="B12366" s="34" t="n">
        <v>58</v>
      </c>
      <c r="C12366" s="7" t="n">
        <v>255</v>
      </c>
      <c r="D12366" s="7" t="n">
        <v>0</v>
      </c>
    </row>
    <row r="12367" spans="1:8">
      <c r="A12367" t="s">
        <v>4</v>
      </c>
      <c r="B12367" s="4" t="s">
        <v>5</v>
      </c>
      <c r="C12367" s="4" t="s">
        <v>13</v>
      </c>
      <c r="D12367" s="4" t="s">
        <v>13</v>
      </c>
      <c r="E12367" s="4" t="s">
        <v>13</v>
      </c>
      <c r="F12367" s="4" t="s">
        <v>13</v>
      </c>
    </row>
    <row r="12368" spans="1:8">
      <c r="A12368" t="n">
        <v>102700</v>
      </c>
      <c r="B12368" s="8" t="n">
        <v>14</v>
      </c>
      <c r="C12368" s="7" t="n">
        <v>0</v>
      </c>
      <c r="D12368" s="7" t="n">
        <v>0</v>
      </c>
      <c r="E12368" s="7" t="n">
        <v>0</v>
      </c>
      <c r="F12368" s="7" t="n">
        <v>64</v>
      </c>
    </row>
    <row r="12369" spans="1:31">
      <c r="A12369" t="s">
        <v>4</v>
      </c>
      <c r="B12369" s="4" t="s">
        <v>5</v>
      </c>
      <c r="C12369" s="4" t="s">
        <v>13</v>
      </c>
      <c r="D12369" s="4" t="s">
        <v>10</v>
      </c>
    </row>
    <row r="12370" spans="1:31">
      <c r="A12370" t="n">
        <v>102705</v>
      </c>
      <c r="B12370" s="25" t="n">
        <v>22</v>
      </c>
      <c r="C12370" s="7" t="n">
        <v>0</v>
      </c>
      <c r="D12370" s="7" t="n">
        <v>32850</v>
      </c>
    </row>
    <row r="12371" spans="1:31">
      <c r="A12371" t="s">
        <v>4</v>
      </c>
      <c r="B12371" s="4" t="s">
        <v>5</v>
      </c>
      <c r="C12371" s="4" t="s">
        <v>13</v>
      </c>
      <c r="D12371" s="4" t="s">
        <v>10</v>
      </c>
    </row>
    <row r="12372" spans="1:31">
      <c r="A12372" t="n">
        <v>102709</v>
      </c>
      <c r="B12372" s="34" t="n">
        <v>58</v>
      </c>
      <c r="C12372" s="7" t="n">
        <v>5</v>
      </c>
      <c r="D12372" s="7" t="n">
        <v>300</v>
      </c>
    </row>
    <row r="12373" spans="1:31">
      <c r="A12373" t="s">
        <v>4</v>
      </c>
      <c r="B12373" s="4" t="s">
        <v>5</v>
      </c>
      <c r="C12373" s="4" t="s">
        <v>22</v>
      </c>
      <c r="D12373" s="4" t="s">
        <v>10</v>
      </c>
    </row>
    <row r="12374" spans="1:31">
      <c r="A12374" t="n">
        <v>102713</v>
      </c>
      <c r="B12374" s="35" t="n">
        <v>103</v>
      </c>
      <c r="C12374" s="7" t="n">
        <v>0</v>
      </c>
      <c r="D12374" s="7" t="n">
        <v>300</v>
      </c>
    </row>
    <row r="12375" spans="1:31">
      <c r="A12375" t="s">
        <v>4</v>
      </c>
      <c r="B12375" s="4" t="s">
        <v>5</v>
      </c>
      <c r="C12375" s="4" t="s">
        <v>13</v>
      </c>
    </row>
    <row r="12376" spans="1:31">
      <c r="A12376" t="n">
        <v>102720</v>
      </c>
      <c r="B12376" s="40" t="n">
        <v>64</v>
      </c>
      <c r="C12376" s="7" t="n">
        <v>7</v>
      </c>
    </row>
    <row r="12377" spans="1:31">
      <c r="A12377" t="s">
        <v>4</v>
      </c>
      <c r="B12377" s="4" t="s">
        <v>5</v>
      </c>
      <c r="C12377" s="4" t="s">
        <v>13</v>
      </c>
      <c r="D12377" s="4" t="s">
        <v>10</v>
      </c>
    </row>
    <row r="12378" spans="1:31">
      <c r="A12378" t="n">
        <v>102722</v>
      </c>
      <c r="B12378" s="50" t="n">
        <v>72</v>
      </c>
      <c r="C12378" s="7" t="n">
        <v>5</v>
      </c>
      <c r="D12378" s="7" t="n">
        <v>0</v>
      </c>
    </row>
    <row r="12379" spans="1:31">
      <c r="A12379" t="s">
        <v>4</v>
      </c>
      <c r="B12379" s="4" t="s">
        <v>5</v>
      </c>
      <c r="C12379" s="4" t="s">
        <v>13</v>
      </c>
      <c r="D12379" s="17" t="s">
        <v>24</v>
      </c>
      <c r="E12379" s="4" t="s">
        <v>5</v>
      </c>
      <c r="F12379" s="4" t="s">
        <v>13</v>
      </c>
      <c r="G12379" s="4" t="s">
        <v>10</v>
      </c>
      <c r="H12379" s="17" t="s">
        <v>25</v>
      </c>
      <c r="I12379" s="4" t="s">
        <v>13</v>
      </c>
      <c r="J12379" s="4" t="s">
        <v>9</v>
      </c>
      <c r="K12379" s="4" t="s">
        <v>13</v>
      </c>
      <c r="L12379" s="4" t="s">
        <v>13</v>
      </c>
      <c r="M12379" s="4" t="s">
        <v>26</v>
      </c>
    </row>
    <row r="12380" spans="1:31">
      <c r="A12380" t="n">
        <v>102726</v>
      </c>
      <c r="B12380" s="16" t="n">
        <v>5</v>
      </c>
      <c r="C12380" s="7" t="n">
        <v>28</v>
      </c>
      <c r="D12380" s="17" t="s">
        <v>3</v>
      </c>
      <c r="E12380" s="10" t="n">
        <v>162</v>
      </c>
      <c r="F12380" s="7" t="n">
        <v>4</v>
      </c>
      <c r="G12380" s="7" t="n">
        <v>32850</v>
      </c>
      <c r="H12380" s="17" t="s">
        <v>3</v>
      </c>
      <c r="I12380" s="7" t="n">
        <v>0</v>
      </c>
      <c r="J12380" s="7" t="n">
        <v>1</v>
      </c>
      <c r="K12380" s="7" t="n">
        <v>2</v>
      </c>
      <c r="L12380" s="7" t="n">
        <v>1</v>
      </c>
      <c r="M12380" s="19" t="n">
        <f t="normal" ca="1">A12386</f>
        <v>0</v>
      </c>
    </row>
    <row r="12381" spans="1:31">
      <c r="A12381" t="s">
        <v>4</v>
      </c>
      <c r="B12381" s="4" t="s">
        <v>5</v>
      </c>
      <c r="C12381" s="4" t="s">
        <v>13</v>
      </c>
      <c r="D12381" s="4" t="s">
        <v>6</v>
      </c>
    </row>
    <row r="12382" spans="1:31">
      <c r="A12382" t="n">
        <v>102743</v>
      </c>
      <c r="B12382" s="9" t="n">
        <v>2</v>
      </c>
      <c r="C12382" s="7" t="n">
        <v>10</v>
      </c>
      <c r="D12382" s="7" t="s">
        <v>89</v>
      </c>
    </row>
    <row r="12383" spans="1:31">
      <c r="A12383" t="s">
        <v>4</v>
      </c>
      <c r="B12383" s="4" t="s">
        <v>5</v>
      </c>
      <c r="C12383" s="4" t="s">
        <v>10</v>
      </c>
    </row>
    <row r="12384" spans="1:31">
      <c r="A12384" t="n">
        <v>102760</v>
      </c>
      <c r="B12384" s="30" t="n">
        <v>16</v>
      </c>
      <c r="C12384" s="7" t="n">
        <v>0</v>
      </c>
    </row>
    <row r="12385" spans="1:13">
      <c r="A12385" t="s">
        <v>4</v>
      </c>
      <c r="B12385" s="4" t="s">
        <v>5</v>
      </c>
      <c r="C12385" s="4" t="s">
        <v>13</v>
      </c>
      <c r="D12385" s="4" t="s">
        <v>6</v>
      </c>
    </row>
    <row r="12386" spans="1:13">
      <c r="A12386" t="n">
        <v>102763</v>
      </c>
      <c r="B12386" s="9" t="n">
        <v>2</v>
      </c>
      <c r="C12386" s="7" t="n">
        <v>10</v>
      </c>
      <c r="D12386" s="7" t="s">
        <v>832</v>
      </c>
    </row>
    <row r="12387" spans="1:13">
      <c r="A12387" t="s">
        <v>4</v>
      </c>
      <c r="B12387" s="4" t="s">
        <v>5</v>
      </c>
      <c r="C12387" s="4" t="s">
        <v>13</v>
      </c>
      <c r="D12387" s="4" t="s">
        <v>10</v>
      </c>
      <c r="E12387" s="4" t="s">
        <v>13</v>
      </c>
      <c r="F12387" s="4" t="s">
        <v>26</v>
      </c>
    </row>
    <row r="12388" spans="1:13">
      <c r="A12388" t="n">
        <v>102784</v>
      </c>
      <c r="B12388" s="16" t="n">
        <v>5</v>
      </c>
      <c r="C12388" s="7" t="n">
        <v>30</v>
      </c>
      <c r="D12388" s="7" t="n">
        <v>6471</v>
      </c>
      <c r="E12388" s="7" t="n">
        <v>1</v>
      </c>
      <c r="F12388" s="19" t="n">
        <f t="normal" ca="1">A12390</f>
        <v>0</v>
      </c>
    </row>
    <row r="12389" spans="1:13">
      <c r="A12389" t="s">
        <v>4</v>
      </c>
      <c r="B12389" s="4" t="s">
        <v>5</v>
      </c>
      <c r="C12389" s="4" t="s">
        <v>10</v>
      </c>
      <c r="D12389" s="4" t="s">
        <v>13</v>
      </c>
      <c r="E12389" s="4" t="s">
        <v>13</v>
      </c>
      <c r="F12389" s="4" t="s">
        <v>6</v>
      </c>
    </row>
    <row r="12390" spans="1:13">
      <c r="A12390" t="n">
        <v>102793</v>
      </c>
      <c r="B12390" s="53" t="n">
        <v>20</v>
      </c>
      <c r="C12390" s="7" t="n">
        <v>61456</v>
      </c>
      <c r="D12390" s="7" t="n">
        <v>3</v>
      </c>
      <c r="E12390" s="7" t="n">
        <v>10</v>
      </c>
      <c r="F12390" s="7" t="s">
        <v>98</v>
      </c>
    </row>
    <row r="12391" spans="1:13">
      <c r="A12391" t="s">
        <v>4</v>
      </c>
      <c r="B12391" s="4" t="s">
        <v>5</v>
      </c>
      <c r="C12391" s="4" t="s">
        <v>10</v>
      </c>
    </row>
    <row r="12392" spans="1:13">
      <c r="A12392" t="n">
        <v>102811</v>
      </c>
      <c r="B12392" s="30" t="n">
        <v>16</v>
      </c>
      <c r="C12392" s="7" t="n">
        <v>0</v>
      </c>
    </row>
    <row r="12393" spans="1:13">
      <c r="A12393" t="s">
        <v>4</v>
      </c>
      <c r="B12393" s="4" t="s">
        <v>5</v>
      </c>
      <c r="C12393" s="4" t="s">
        <v>10</v>
      </c>
      <c r="D12393" s="4" t="s">
        <v>13</v>
      </c>
      <c r="E12393" s="4" t="s">
        <v>13</v>
      </c>
      <c r="F12393" s="4" t="s">
        <v>6</v>
      </c>
    </row>
    <row r="12394" spans="1:13">
      <c r="A12394" t="n">
        <v>102814</v>
      </c>
      <c r="B12394" s="53" t="n">
        <v>20</v>
      </c>
      <c r="C12394" s="7" t="n">
        <v>114</v>
      </c>
      <c r="D12394" s="7" t="n">
        <v>3</v>
      </c>
      <c r="E12394" s="7" t="n">
        <v>10</v>
      </c>
      <c r="F12394" s="7" t="s">
        <v>98</v>
      </c>
    </row>
    <row r="12395" spans="1:13">
      <c r="A12395" t="s">
        <v>4</v>
      </c>
      <c r="B12395" s="4" t="s">
        <v>5</v>
      </c>
      <c r="C12395" s="4" t="s">
        <v>10</v>
      </c>
    </row>
    <row r="12396" spans="1:13">
      <c r="A12396" t="n">
        <v>102832</v>
      </c>
      <c r="B12396" s="30" t="n">
        <v>16</v>
      </c>
      <c r="C12396" s="7" t="n">
        <v>0</v>
      </c>
    </row>
    <row r="12397" spans="1:13">
      <c r="A12397" t="s">
        <v>4</v>
      </c>
      <c r="B12397" s="4" t="s">
        <v>5</v>
      </c>
      <c r="C12397" s="4" t="s">
        <v>10</v>
      </c>
      <c r="D12397" s="4" t="s">
        <v>22</v>
      </c>
      <c r="E12397" s="4" t="s">
        <v>22</v>
      </c>
      <c r="F12397" s="4" t="s">
        <v>22</v>
      </c>
      <c r="G12397" s="4" t="s">
        <v>22</v>
      </c>
    </row>
    <row r="12398" spans="1:13">
      <c r="A12398" t="n">
        <v>102835</v>
      </c>
      <c r="B12398" s="43" t="n">
        <v>46</v>
      </c>
      <c r="C12398" s="7" t="n">
        <v>61456</v>
      </c>
      <c r="D12398" s="7" t="n">
        <v>88.870002746582</v>
      </c>
      <c r="E12398" s="7" t="n">
        <v>36.0499992370605</v>
      </c>
      <c r="F12398" s="7" t="n">
        <v>-241.860000610352</v>
      </c>
      <c r="G12398" s="7" t="n">
        <v>180</v>
      </c>
    </row>
    <row r="12399" spans="1:13">
      <c r="A12399" t="s">
        <v>4</v>
      </c>
      <c r="B12399" s="4" t="s">
        <v>5</v>
      </c>
      <c r="C12399" s="4" t="s">
        <v>10</v>
      </c>
      <c r="D12399" s="4" t="s">
        <v>22</v>
      </c>
      <c r="E12399" s="4" t="s">
        <v>22</v>
      </c>
      <c r="F12399" s="4" t="s">
        <v>22</v>
      </c>
      <c r="G12399" s="4" t="s">
        <v>22</v>
      </c>
    </row>
    <row r="12400" spans="1:13">
      <c r="A12400" t="n">
        <v>102854</v>
      </c>
      <c r="B12400" s="43" t="n">
        <v>46</v>
      </c>
      <c r="C12400" s="7" t="n">
        <v>114</v>
      </c>
      <c r="D12400" s="7" t="n">
        <v>88.870002746582</v>
      </c>
      <c r="E12400" s="7" t="n">
        <v>36.0299987792969</v>
      </c>
      <c r="F12400" s="7" t="n">
        <v>-243.059997558594</v>
      </c>
      <c r="G12400" s="7" t="n">
        <v>180</v>
      </c>
    </row>
    <row r="12401" spans="1:7">
      <c r="A12401" t="s">
        <v>4</v>
      </c>
      <c r="B12401" s="4" t="s">
        <v>5</v>
      </c>
      <c r="C12401" s="4" t="s">
        <v>13</v>
      </c>
    </row>
    <row r="12402" spans="1:7">
      <c r="A12402" t="n">
        <v>102873</v>
      </c>
      <c r="B12402" s="12" t="n">
        <v>74</v>
      </c>
      <c r="C12402" s="7" t="n">
        <v>18</v>
      </c>
    </row>
    <row r="12403" spans="1:7">
      <c r="A12403" t="s">
        <v>4</v>
      </c>
      <c r="B12403" s="4" t="s">
        <v>5</v>
      </c>
      <c r="C12403" s="4" t="s">
        <v>13</v>
      </c>
      <c r="D12403" s="4" t="s">
        <v>13</v>
      </c>
      <c r="E12403" s="4" t="s">
        <v>22</v>
      </c>
      <c r="F12403" s="4" t="s">
        <v>22</v>
      </c>
      <c r="G12403" s="4" t="s">
        <v>22</v>
      </c>
      <c r="H12403" s="4" t="s">
        <v>10</v>
      </c>
    </row>
    <row r="12404" spans="1:7">
      <c r="A12404" t="n">
        <v>102875</v>
      </c>
      <c r="B12404" s="32" t="n">
        <v>45</v>
      </c>
      <c r="C12404" s="7" t="n">
        <v>2</v>
      </c>
      <c r="D12404" s="7" t="n">
        <v>3</v>
      </c>
      <c r="E12404" s="7" t="n">
        <v>91.1999969482422</v>
      </c>
      <c r="F12404" s="7" t="n">
        <v>37.2900009155273</v>
      </c>
      <c r="G12404" s="7" t="n">
        <v>-244.190002441406</v>
      </c>
      <c r="H12404" s="7" t="n">
        <v>0</v>
      </c>
    </row>
    <row r="12405" spans="1:7">
      <c r="A12405" t="s">
        <v>4</v>
      </c>
      <c r="B12405" s="4" t="s">
        <v>5</v>
      </c>
      <c r="C12405" s="4" t="s">
        <v>13</v>
      </c>
      <c r="D12405" s="4" t="s">
        <v>13</v>
      </c>
      <c r="E12405" s="4" t="s">
        <v>22</v>
      </c>
      <c r="F12405" s="4" t="s">
        <v>22</v>
      </c>
      <c r="G12405" s="4" t="s">
        <v>22</v>
      </c>
      <c r="H12405" s="4" t="s">
        <v>10</v>
      </c>
      <c r="I12405" s="4" t="s">
        <v>13</v>
      </c>
    </row>
    <row r="12406" spans="1:7">
      <c r="A12406" t="n">
        <v>102892</v>
      </c>
      <c r="B12406" s="32" t="n">
        <v>45</v>
      </c>
      <c r="C12406" s="7" t="n">
        <v>4</v>
      </c>
      <c r="D12406" s="7" t="n">
        <v>3</v>
      </c>
      <c r="E12406" s="7" t="n">
        <v>359.429992675781</v>
      </c>
      <c r="F12406" s="7" t="n">
        <v>307.609985351563</v>
      </c>
      <c r="G12406" s="7" t="n">
        <v>0</v>
      </c>
      <c r="H12406" s="7" t="n">
        <v>0</v>
      </c>
      <c r="I12406" s="7" t="n">
        <v>0</v>
      </c>
    </row>
    <row r="12407" spans="1:7">
      <c r="A12407" t="s">
        <v>4</v>
      </c>
      <c r="B12407" s="4" t="s">
        <v>5</v>
      </c>
      <c r="C12407" s="4" t="s">
        <v>13</v>
      </c>
      <c r="D12407" s="4" t="s">
        <v>13</v>
      </c>
      <c r="E12407" s="4" t="s">
        <v>22</v>
      </c>
      <c r="F12407" s="4" t="s">
        <v>10</v>
      </c>
    </row>
    <row r="12408" spans="1:7">
      <c r="A12408" t="n">
        <v>102910</v>
      </c>
      <c r="B12408" s="32" t="n">
        <v>45</v>
      </c>
      <c r="C12408" s="7" t="n">
        <v>5</v>
      </c>
      <c r="D12408" s="7" t="n">
        <v>3</v>
      </c>
      <c r="E12408" s="7" t="n">
        <v>6.30000019073486</v>
      </c>
      <c r="F12408" s="7" t="n">
        <v>0</v>
      </c>
    </row>
    <row r="12409" spans="1:7">
      <c r="A12409" t="s">
        <v>4</v>
      </c>
      <c r="B12409" s="4" t="s">
        <v>5</v>
      </c>
      <c r="C12409" s="4" t="s">
        <v>13</v>
      </c>
      <c r="D12409" s="4" t="s">
        <v>13</v>
      </c>
      <c r="E12409" s="4" t="s">
        <v>22</v>
      </c>
      <c r="F12409" s="4" t="s">
        <v>10</v>
      </c>
    </row>
    <row r="12410" spans="1:7">
      <c r="A12410" t="n">
        <v>102919</v>
      </c>
      <c r="B12410" s="32" t="n">
        <v>45</v>
      </c>
      <c r="C12410" s="7" t="n">
        <v>11</v>
      </c>
      <c r="D12410" s="7" t="n">
        <v>3</v>
      </c>
      <c r="E12410" s="7" t="n">
        <v>40</v>
      </c>
      <c r="F12410" s="7" t="n">
        <v>0</v>
      </c>
    </row>
    <row r="12411" spans="1:7">
      <c r="A12411" t="s">
        <v>4</v>
      </c>
      <c r="B12411" s="4" t="s">
        <v>5</v>
      </c>
      <c r="C12411" s="4" t="s">
        <v>13</v>
      </c>
      <c r="D12411" s="4" t="s">
        <v>13</v>
      </c>
      <c r="E12411" s="4" t="s">
        <v>22</v>
      </c>
      <c r="F12411" s="4" t="s">
        <v>10</v>
      </c>
    </row>
    <row r="12412" spans="1:7">
      <c r="A12412" t="n">
        <v>102928</v>
      </c>
      <c r="B12412" s="32" t="n">
        <v>45</v>
      </c>
      <c r="C12412" s="7" t="n">
        <v>5</v>
      </c>
      <c r="D12412" s="7" t="n">
        <v>3</v>
      </c>
      <c r="E12412" s="7" t="n">
        <v>5.80000019073486</v>
      </c>
      <c r="F12412" s="7" t="n">
        <v>2000</v>
      </c>
    </row>
    <row r="12413" spans="1:7">
      <c r="A12413" t="s">
        <v>4</v>
      </c>
      <c r="B12413" s="4" t="s">
        <v>5</v>
      </c>
      <c r="C12413" s="4" t="s">
        <v>13</v>
      </c>
      <c r="D12413" s="4" t="s">
        <v>10</v>
      </c>
      <c r="E12413" s="4" t="s">
        <v>22</v>
      </c>
    </row>
    <row r="12414" spans="1:7">
      <c r="A12414" t="n">
        <v>102937</v>
      </c>
      <c r="B12414" s="34" t="n">
        <v>58</v>
      </c>
      <c r="C12414" s="7" t="n">
        <v>100</v>
      </c>
      <c r="D12414" s="7" t="n">
        <v>1000</v>
      </c>
      <c r="E12414" s="7" t="n">
        <v>1</v>
      </c>
    </row>
    <row r="12415" spans="1:7">
      <c r="A12415" t="s">
        <v>4</v>
      </c>
      <c r="B12415" s="4" t="s">
        <v>5</v>
      </c>
      <c r="C12415" s="4" t="s">
        <v>13</v>
      </c>
      <c r="D12415" s="4" t="s">
        <v>10</v>
      </c>
    </row>
    <row r="12416" spans="1:7">
      <c r="A12416" t="n">
        <v>102945</v>
      </c>
      <c r="B12416" s="34" t="n">
        <v>58</v>
      </c>
      <c r="C12416" s="7" t="n">
        <v>255</v>
      </c>
      <c r="D12416" s="7" t="n">
        <v>0</v>
      </c>
    </row>
    <row r="12417" spans="1:9">
      <c r="A12417" t="s">
        <v>4</v>
      </c>
      <c r="B12417" s="4" t="s">
        <v>5</v>
      </c>
      <c r="C12417" s="4" t="s">
        <v>13</v>
      </c>
      <c r="D12417" s="4" t="s">
        <v>10</v>
      </c>
    </row>
    <row r="12418" spans="1:9">
      <c r="A12418" t="n">
        <v>102949</v>
      </c>
      <c r="B12418" s="32" t="n">
        <v>45</v>
      </c>
      <c r="C12418" s="7" t="n">
        <v>7</v>
      </c>
      <c r="D12418" s="7" t="n">
        <v>255</v>
      </c>
    </row>
    <row r="12419" spans="1:9">
      <c r="A12419" t="s">
        <v>4</v>
      </c>
      <c r="B12419" s="4" t="s">
        <v>5</v>
      </c>
      <c r="C12419" s="4" t="s">
        <v>13</v>
      </c>
      <c r="D12419" s="4" t="s">
        <v>10</v>
      </c>
      <c r="E12419" s="4" t="s">
        <v>6</v>
      </c>
    </row>
    <row r="12420" spans="1:9">
      <c r="A12420" t="n">
        <v>102953</v>
      </c>
      <c r="B12420" s="36" t="n">
        <v>51</v>
      </c>
      <c r="C12420" s="7" t="n">
        <v>4</v>
      </c>
      <c r="D12420" s="7" t="n">
        <v>114</v>
      </c>
      <c r="E12420" s="7" t="s">
        <v>61</v>
      </c>
    </row>
    <row r="12421" spans="1:9">
      <c r="A12421" t="s">
        <v>4</v>
      </c>
      <c r="B12421" s="4" t="s">
        <v>5</v>
      </c>
      <c r="C12421" s="4" t="s">
        <v>10</v>
      </c>
    </row>
    <row r="12422" spans="1:9">
      <c r="A12422" t="n">
        <v>102966</v>
      </c>
      <c r="B12422" s="30" t="n">
        <v>16</v>
      </c>
      <c r="C12422" s="7" t="n">
        <v>0</v>
      </c>
    </row>
    <row r="12423" spans="1:9">
      <c r="A12423" t="s">
        <v>4</v>
      </c>
      <c r="B12423" s="4" t="s">
        <v>5</v>
      </c>
      <c r="C12423" s="4" t="s">
        <v>10</v>
      </c>
      <c r="D12423" s="4" t="s">
        <v>37</v>
      </c>
      <c r="E12423" s="4" t="s">
        <v>13</v>
      </c>
      <c r="F12423" s="4" t="s">
        <v>13</v>
      </c>
      <c r="G12423" s="4" t="s">
        <v>37</v>
      </c>
      <c r="H12423" s="4" t="s">
        <v>13</v>
      </c>
      <c r="I12423" s="4" t="s">
        <v>13</v>
      </c>
    </row>
    <row r="12424" spans="1:9">
      <c r="A12424" t="n">
        <v>102969</v>
      </c>
      <c r="B12424" s="37" t="n">
        <v>26</v>
      </c>
      <c r="C12424" s="7" t="n">
        <v>114</v>
      </c>
      <c r="D12424" s="7" t="s">
        <v>833</v>
      </c>
      <c r="E12424" s="7" t="n">
        <v>2</v>
      </c>
      <c r="F12424" s="7" t="n">
        <v>3</v>
      </c>
      <c r="G12424" s="7" t="s">
        <v>834</v>
      </c>
      <c r="H12424" s="7" t="n">
        <v>2</v>
      </c>
      <c r="I12424" s="7" t="n">
        <v>0</v>
      </c>
    </row>
    <row r="12425" spans="1:9">
      <c r="A12425" t="s">
        <v>4</v>
      </c>
      <c r="B12425" s="4" t="s">
        <v>5</v>
      </c>
    </row>
    <row r="12426" spans="1:9">
      <c r="A12426" t="n">
        <v>103197</v>
      </c>
      <c r="B12426" s="28" t="n">
        <v>28</v>
      </c>
    </row>
    <row r="12427" spans="1:9">
      <c r="A12427" t="s">
        <v>4</v>
      </c>
      <c r="B12427" s="4" t="s">
        <v>5</v>
      </c>
      <c r="C12427" s="4" t="s">
        <v>10</v>
      </c>
    </row>
    <row r="12428" spans="1:9">
      <c r="A12428" t="n">
        <v>103198</v>
      </c>
      <c r="B12428" s="30" t="n">
        <v>16</v>
      </c>
      <c r="C12428" s="7" t="n">
        <v>200</v>
      </c>
    </row>
    <row r="12429" spans="1:9">
      <c r="A12429" t="s">
        <v>4</v>
      </c>
      <c r="B12429" s="4" t="s">
        <v>5</v>
      </c>
      <c r="C12429" s="4" t="s">
        <v>10</v>
      </c>
      <c r="D12429" s="4" t="s">
        <v>10</v>
      </c>
      <c r="E12429" s="4" t="s">
        <v>22</v>
      </c>
      <c r="F12429" s="4" t="s">
        <v>13</v>
      </c>
    </row>
    <row r="12430" spans="1:9">
      <c r="A12430" t="n">
        <v>103201</v>
      </c>
      <c r="B12430" s="62" t="n">
        <v>53</v>
      </c>
      <c r="C12430" s="7" t="n">
        <v>114</v>
      </c>
      <c r="D12430" s="7" t="n">
        <v>61456</v>
      </c>
      <c r="E12430" s="7" t="n">
        <v>10</v>
      </c>
      <c r="F12430" s="7" t="n">
        <v>0</v>
      </c>
    </row>
    <row r="12431" spans="1:9">
      <c r="A12431" t="s">
        <v>4</v>
      </c>
      <c r="B12431" s="4" t="s">
        <v>5</v>
      </c>
      <c r="C12431" s="4" t="s">
        <v>10</v>
      </c>
    </row>
    <row r="12432" spans="1:9">
      <c r="A12432" t="n">
        <v>103211</v>
      </c>
      <c r="B12432" s="71" t="n">
        <v>54</v>
      </c>
      <c r="C12432" s="7" t="n">
        <v>114</v>
      </c>
    </row>
    <row r="12433" spans="1:9">
      <c r="A12433" t="s">
        <v>4</v>
      </c>
      <c r="B12433" s="4" t="s">
        <v>5</v>
      </c>
      <c r="C12433" s="4" t="s">
        <v>13</v>
      </c>
      <c r="D12433" s="4" t="s">
        <v>10</v>
      </c>
      <c r="E12433" s="4" t="s">
        <v>6</v>
      </c>
    </row>
    <row r="12434" spans="1:9">
      <c r="A12434" t="n">
        <v>103214</v>
      </c>
      <c r="B12434" s="36" t="n">
        <v>51</v>
      </c>
      <c r="C12434" s="7" t="n">
        <v>4</v>
      </c>
      <c r="D12434" s="7" t="n">
        <v>114</v>
      </c>
      <c r="E12434" s="7" t="s">
        <v>61</v>
      </c>
    </row>
    <row r="12435" spans="1:9">
      <c r="A12435" t="s">
        <v>4</v>
      </c>
      <c r="B12435" s="4" t="s">
        <v>5</v>
      </c>
      <c r="C12435" s="4" t="s">
        <v>10</v>
      </c>
    </row>
    <row r="12436" spans="1:9">
      <c r="A12436" t="n">
        <v>103227</v>
      </c>
      <c r="B12436" s="30" t="n">
        <v>16</v>
      </c>
      <c r="C12436" s="7" t="n">
        <v>0</v>
      </c>
    </row>
    <row r="12437" spans="1:9">
      <c r="A12437" t="s">
        <v>4</v>
      </c>
      <c r="B12437" s="4" t="s">
        <v>5</v>
      </c>
      <c r="C12437" s="4" t="s">
        <v>10</v>
      </c>
      <c r="D12437" s="4" t="s">
        <v>37</v>
      </c>
      <c r="E12437" s="4" t="s">
        <v>13</v>
      </c>
      <c r="F12437" s="4" t="s">
        <v>13</v>
      </c>
    </row>
    <row r="12438" spans="1:9">
      <c r="A12438" t="n">
        <v>103230</v>
      </c>
      <c r="B12438" s="37" t="n">
        <v>26</v>
      </c>
      <c r="C12438" s="7" t="n">
        <v>114</v>
      </c>
      <c r="D12438" s="7" t="s">
        <v>835</v>
      </c>
      <c r="E12438" s="7" t="n">
        <v>2</v>
      </c>
      <c r="F12438" s="7" t="n">
        <v>0</v>
      </c>
    </row>
    <row r="12439" spans="1:9">
      <c r="A12439" t="s">
        <v>4</v>
      </c>
      <c r="B12439" s="4" t="s">
        <v>5</v>
      </c>
    </row>
    <row r="12440" spans="1:9">
      <c r="A12440" t="n">
        <v>103270</v>
      </c>
      <c r="B12440" s="28" t="n">
        <v>28</v>
      </c>
    </row>
    <row r="12441" spans="1:9">
      <c r="A12441" t="s">
        <v>4</v>
      </c>
      <c r="B12441" s="4" t="s">
        <v>5</v>
      </c>
      <c r="C12441" s="4" t="s">
        <v>10</v>
      </c>
      <c r="D12441" s="4" t="s">
        <v>13</v>
      </c>
      <c r="E12441" s="4" t="s">
        <v>22</v>
      </c>
      <c r="F12441" s="4" t="s">
        <v>10</v>
      </c>
    </row>
    <row r="12442" spans="1:9">
      <c r="A12442" t="n">
        <v>103271</v>
      </c>
      <c r="B12442" s="60" t="n">
        <v>59</v>
      </c>
      <c r="C12442" s="7" t="n">
        <v>61456</v>
      </c>
      <c r="D12442" s="7" t="n">
        <v>6</v>
      </c>
      <c r="E12442" s="7" t="n">
        <v>0</v>
      </c>
      <c r="F12442" s="7" t="n">
        <v>0</v>
      </c>
    </row>
    <row r="12443" spans="1:9">
      <c r="A12443" t="s">
        <v>4</v>
      </c>
      <c r="B12443" s="4" t="s">
        <v>5</v>
      </c>
      <c r="C12443" s="4" t="s">
        <v>10</v>
      </c>
    </row>
    <row r="12444" spans="1:9">
      <c r="A12444" t="n">
        <v>103281</v>
      </c>
      <c r="B12444" s="30" t="n">
        <v>16</v>
      </c>
      <c r="C12444" s="7" t="n">
        <v>1300</v>
      </c>
    </row>
    <row r="12445" spans="1:9">
      <c r="A12445" t="s">
        <v>4</v>
      </c>
      <c r="B12445" s="4" t="s">
        <v>5</v>
      </c>
      <c r="C12445" s="4" t="s">
        <v>13</v>
      </c>
      <c r="D12445" s="4" t="s">
        <v>22</v>
      </c>
      <c r="E12445" s="4" t="s">
        <v>10</v>
      </c>
      <c r="F12445" s="4" t="s">
        <v>13</v>
      </c>
    </row>
    <row r="12446" spans="1:9">
      <c r="A12446" t="n">
        <v>103284</v>
      </c>
      <c r="B12446" s="33" t="n">
        <v>49</v>
      </c>
      <c r="C12446" s="7" t="n">
        <v>3</v>
      </c>
      <c r="D12446" s="7" t="n">
        <v>0.699999988079071</v>
      </c>
      <c r="E12446" s="7" t="n">
        <v>500</v>
      </c>
      <c r="F12446" s="7" t="n">
        <v>0</v>
      </c>
    </row>
    <row r="12447" spans="1:9">
      <c r="A12447" t="s">
        <v>4</v>
      </c>
      <c r="B12447" s="4" t="s">
        <v>5</v>
      </c>
      <c r="C12447" s="4" t="s">
        <v>13</v>
      </c>
      <c r="D12447" s="4" t="s">
        <v>10</v>
      </c>
    </row>
    <row r="12448" spans="1:9">
      <c r="A12448" t="n">
        <v>103293</v>
      </c>
      <c r="B12448" s="34" t="n">
        <v>58</v>
      </c>
      <c r="C12448" s="7" t="n">
        <v>10</v>
      </c>
      <c r="D12448" s="7" t="n">
        <v>300</v>
      </c>
    </row>
    <row r="12449" spans="1:6">
      <c r="A12449" t="s">
        <v>4</v>
      </c>
      <c r="B12449" s="4" t="s">
        <v>5</v>
      </c>
      <c r="C12449" s="4" t="s">
        <v>13</v>
      </c>
      <c r="D12449" s="4" t="s">
        <v>10</v>
      </c>
    </row>
    <row r="12450" spans="1:6">
      <c r="A12450" t="n">
        <v>103297</v>
      </c>
      <c r="B12450" s="34" t="n">
        <v>58</v>
      </c>
      <c r="C12450" s="7" t="n">
        <v>12</v>
      </c>
      <c r="D12450" s="7" t="n">
        <v>0</v>
      </c>
    </row>
    <row r="12451" spans="1:6">
      <c r="A12451" t="s">
        <v>4</v>
      </c>
      <c r="B12451" s="4" t="s">
        <v>5</v>
      </c>
      <c r="C12451" s="4" t="s">
        <v>13</v>
      </c>
      <c r="D12451" s="4" t="s">
        <v>10</v>
      </c>
      <c r="E12451" s="4" t="s">
        <v>10</v>
      </c>
      <c r="F12451" s="4" t="s">
        <v>13</v>
      </c>
    </row>
    <row r="12452" spans="1:6">
      <c r="A12452" t="n">
        <v>103301</v>
      </c>
      <c r="B12452" s="26" t="n">
        <v>25</v>
      </c>
      <c r="C12452" s="7" t="n">
        <v>1</v>
      </c>
      <c r="D12452" s="7" t="n">
        <v>160</v>
      </c>
      <c r="E12452" s="7" t="n">
        <v>570</v>
      </c>
      <c r="F12452" s="7" t="n">
        <v>2</v>
      </c>
    </row>
    <row r="12453" spans="1:6">
      <c r="A12453" t="s">
        <v>4</v>
      </c>
      <c r="B12453" s="4" t="s">
        <v>5</v>
      </c>
      <c r="C12453" s="4" t="s">
        <v>13</v>
      </c>
      <c r="D12453" s="4" t="s">
        <v>10</v>
      </c>
      <c r="E12453" s="4" t="s">
        <v>6</v>
      </c>
    </row>
    <row r="12454" spans="1:6">
      <c r="A12454" t="n">
        <v>103308</v>
      </c>
      <c r="B12454" s="36" t="n">
        <v>51</v>
      </c>
      <c r="C12454" s="7" t="n">
        <v>4</v>
      </c>
      <c r="D12454" s="7" t="n">
        <v>0</v>
      </c>
      <c r="E12454" s="7" t="s">
        <v>836</v>
      </c>
    </row>
    <row r="12455" spans="1:6">
      <c r="A12455" t="s">
        <v>4</v>
      </c>
      <c r="B12455" s="4" t="s">
        <v>5</v>
      </c>
      <c r="C12455" s="4" t="s">
        <v>10</v>
      </c>
    </row>
    <row r="12456" spans="1:6">
      <c r="A12456" t="n">
        <v>103322</v>
      </c>
      <c r="B12456" s="30" t="n">
        <v>16</v>
      </c>
      <c r="C12456" s="7" t="n">
        <v>0</v>
      </c>
    </row>
    <row r="12457" spans="1:6">
      <c r="A12457" t="s">
        <v>4</v>
      </c>
      <c r="B12457" s="4" t="s">
        <v>5</v>
      </c>
      <c r="C12457" s="4" t="s">
        <v>10</v>
      </c>
      <c r="D12457" s="4" t="s">
        <v>37</v>
      </c>
      <c r="E12457" s="4" t="s">
        <v>13</v>
      </c>
      <c r="F12457" s="4" t="s">
        <v>13</v>
      </c>
      <c r="G12457" s="4" t="s">
        <v>37</v>
      </c>
      <c r="H12457" s="4" t="s">
        <v>13</v>
      </c>
      <c r="I12457" s="4" t="s">
        <v>13</v>
      </c>
    </row>
    <row r="12458" spans="1:6">
      <c r="A12458" t="n">
        <v>103325</v>
      </c>
      <c r="B12458" s="37" t="n">
        <v>26</v>
      </c>
      <c r="C12458" s="7" t="n">
        <v>0</v>
      </c>
      <c r="D12458" s="7" t="s">
        <v>837</v>
      </c>
      <c r="E12458" s="7" t="n">
        <v>2</v>
      </c>
      <c r="F12458" s="7" t="n">
        <v>3</v>
      </c>
      <c r="G12458" s="7" t="s">
        <v>838</v>
      </c>
      <c r="H12458" s="7" t="n">
        <v>2</v>
      </c>
      <c r="I12458" s="7" t="n">
        <v>0</v>
      </c>
    </row>
    <row r="12459" spans="1:6">
      <c r="A12459" t="s">
        <v>4</v>
      </c>
      <c r="B12459" s="4" t="s">
        <v>5</v>
      </c>
    </row>
    <row r="12460" spans="1:6">
      <c r="A12460" t="n">
        <v>103455</v>
      </c>
      <c r="B12460" s="28" t="n">
        <v>28</v>
      </c>
    </row>
    <row r="12461" spans="1:6">
      <c r="A12461" t="s">
        <v>4</v>
      </c>
      <c r="B12461" s="4" t="s">
        <v>5</v>
      </c>
      <c r="C12461" s="4" t="s">
        <v>13</v>
      </c>
      <c r="D12461" s="4" t="s">
        <v>10</v>
      </c>
      <c r="E12461" s="4" t="s">
        <v>13</v>
      </c>
      <c r="F12461" s="4" t="s">
        <v>10</v>
      </c>
      <c r="G12461" s="4" t="s">
        <v>13</v>
      </c>
      <c r="H12461" s="4" t="s">
        <v>13</v>
      </c>
      <c r="I12461" s="4" t="s">
        <v>26</v>
      </c>
    </row>
    <row r="12462" spans="1:6">
      <c r="A12462" t="n">
        <v>103456</v>
      </c>
      <c r="B12462" s="16" t="n">
        <v>5</v>
      </c>
      <c r="C12462" s="7" t="n">
        <v>30</v>
      </c>
      <c r="D12462" s="7" t="n">
        <v>8629</v>
      </c>
      <c r="E12462" s="7" t="n">
        <v>30</v>
      </c>
      <c r="F12462" s="7" t="n">
        <v>9345</v>
      </c>
      <c r="G12462" s="7" t="n">
        <v>11</v>
      </c>
      <c r="H12462" s="7" t="n">
        <v>1</v>
      </c>
      <c r="I12462" s="19" t="n">
        <f t="normal" ca="1">A12476</f>
        <v>0</v>
      </c>
    </row>
    <row r="12463" spans="1:6">
      <c r="A12463" t="s">
        <v>4</v>
      </c>
      <c r="B12463" s="4" t="s">
        <v>5</v>
      </c>
      <c r="C12463" s="4" t="s">
        <v>13</v>
      </c>
      <c r="D12463" s="4" t="s">
        <v>10</v>
      </c>
      <c r="E12463" s="4" t="s">
        <v>10</v>
      </c>
      <c r="F12463" s="4" t="s">
        <v>13</v>
      </c>
    </row>
    <row r="12464" spans="1:6">
      <c r="A12464" t="n">
        <v>103469</v>
      </c>
      <c r="B12464" s="26" t="n">
        <v>25</v>
      </c>
      <c r="C12464" s="7" t="n">
        <v>1</v>
      </c>
      <c r="D12464" s="7" t="n">
        <v>160</v>
      </c>
      <c r="E12464" s="7" t="n">
        <v>570</v>
      </c>
      <c r="F12464" s="7" t="n">
        <v>2</v>
      </c>
    </row>
    <row r="12465" spans="1:9">
      <c r="A12465" t="s">
        <v>4</v>
      </c>
      <c r="B12465" s="4" t="s">
        <v>5</v>
      </c>
      <c r="C12465" s="4" t="s">
        <v>13</v>
      </c>
      <c r="D12465" s="4" t="s">
        <v>10</v>
      </c>
      <c r="E12465" s="4" t="s">
        <v>6</v>
      </c>
    </row>
    <row r="12466" spans="1:9">
      <c r="A12466" t="n">
        <v>103476</v>
      </c>
      <c r="B12466" s="36" t="n">
        <v>51</v>
      </c>
      <c r="C12466" s="7" t="n">
        <v>4</v>
      </c>
      <c r="D12466" s="7" t="n">
        <v>0</v>
      </c>
      <c r="E12466" s="7" t="s">
        <v>76</v>
      </c>
    </row>
    <row r="12467" spans="1:9">
      <c r="A12467" t="s">
        <v>4</v>
      </c>
      <c r="B12467" s="4" t="s">
        <v>5</v>
      </c>
      <c r="C12467" s="4" t="s">
        <v>10</v>
      </c>
    </row>
    <row r="12468" spans="1:9">
      <c r="A12468" t="n">
        <v>103489</v>
      </c>
      <c r="B12468" s="30" t="n">
        <v>16</v>
      </c>
      <c r="C12468" s="7" t="n">
        <v>0</v>
      </c>
    </row>
    <row r="12469" spans="1:9">
      <c r="A12469" t="s">
        <v>4</v>
      </c>
      <c r="B12469" s="4" t="s">
        <v>5</v>
      </c>
      <c r="C12469" s="4" t="s">
        <v>10</v>
      </c>
      <c r="D12469" s="4" t="s">
        <v>37</v>
      </c>
      <c r="E12469" s="4" t="s">
        <v>13</v>
      </c>
      <c r="F12469" s="4" t="s">
        <v>13</v>
      </c>
    </row>
    <row r="12470" spans="1:9">
      <c r="A12470" t="n">
        <v>103492</v>
      </c>
      <c r="B12470" s="37" t="n">
        <v>26</v>
      </c>
      <c r="C12470" s="7" t="n">
        <v>0</v>
      </c>
      <c r="D12470" s="7" t="s">
        <v>839</v>
      </c>
      <c r="E12470" s="7" t="n">
        <v>2</v>
      </c>
      <c r="F12470" s="7" t="n">
        <v>0</v>
      </c>
    </row>
    <row r="12471" spans="1:9">
      <c r="A12471" t="s">
        <v>4</v>
      </c>
      <c r="B12471" s="4" t="s">
        <v>5</v>
      </c>
    </row>
    <row r="12472" spans="1:9">
      <c r="A12472" t="n">
        <v>103558</v>
      </c>
      <c r="B12472" s="28" t="n">
        <v>28</v>
      </c>
    </row>
    <row r="12473" spans="1:9">
      <c r="A12473" t="s">
        <v>4</v>
      </c>
      <c r="B12473" s="4" t="s">
        <v>5</v>
      </c>
      <c r="C12473" s="4" t="s">
        <v>26</v>
      </c>
    </row>
    <row r="12474" spans="1:9">
      <c r="A12474" t="n">
        <v>103559</v>
      </c>
      <c r="B12474" s="23" t="n">
        <v>3</v>
      </c>
      <c r="C12474" s="19" t="n">
        <f t="normal" ca="1">A12486</f>
        <v>0</v>
      </c>
    </row>
    <row r="12475" spans="1:9">
      <c r="A12475" t="s">
        <v>4</v>
      </c>
      <c r="B12475" s="4" t="s">
        <v>5</v>
      </c>
      <c r="C12475" s="4" t="s">
        <v>13</v>
      </c>
      <c r="D12475" s="4" t="s">
        <v>10</v>
      </c>
      <c r="E12475" s="4" t="s">
        <v>10</v>
      </c>
      <c r="F12475" s="4" t="s">
        <v>13</v>
      </c>
    </row>
    <row r="12476" spans="1:9">
      <c r="A12476" t="n">
        <v>103564</v>
      </c>
      <c r="B12476" s="26" t="n">
        <v>25</v>
      </c>
      <c r="C12476" s="7" t="n">
        <v>1</v>
      </c>
      <c r="D12476" s="7" t="n">
        <v>160</v>
      </c>
      <c r="E12476" s="7" t="n">
        <v>570</v>
      </c>
      <c r="F12476" s="7" t="n">
        <v>2</v>
      </c>
    </row>
    <row r="12477" spans="1:9">
      <c r="A12477" t="s">
        <v>4</v>
      </c>
      <c r="B12477" s="4" t="s">
        <v>5</v>
      </c>
      <c r="C12477" s="4" t="s">
        <v>13</v>
      </c>
      <c r="D12477" s="4" t="s">
        <v>10</v>
      </c>
      <c r="E12477" s="4" t="s">
        <v>6</v>
      </c>
    </row>
    <row r="12478" spans="1:9">
      <c r="A12478" t="n">
        <v>103571</v>
      </c>
      <c r="B12478" s="36" t="n">
        <v>51</v>
      </c>
      <c r="C12478" s="7" t="n">
        <v>4</v>
      </c>
      <c r="D12478" s="7" t="n">
        <v>0</v>
      </c>
      <c r="E12478" s="7" t="s">
        <v>76</v>
      </c>
    </row>
    <row r="12479" spans="1:9">
      <c r="A12479" t="s">
        <v>4</v>
      </c>
      <c r="B12479" s="4" t="s">
        <v>5</v>
      </c>
      <c r="C12479" s="4" t="s">
        <v>10</v>
      </c>
    </row>
    <row r="12480" spans="1:9">
      <c r="A12480" t="n">
        <v>103584</v>
      </c>
      <c r="B12480" s="30" t="n">
        <v>16</v>
      </c>
      <c r="C12480" s="7" t="n">
        <v>0</v>
      </c>
    </row>
    <row r="12481" spans="1:6">
      <c r="A12481" t="s">
        <v>4</v>
      </c>
      <c r="B12481" s="4" t="s">
        <v>5</v>
      </c>
      <c r="C12481" s="4" t="s">
        <v>10</v>
      </c>
      <c r="D12481" s="4" t="s">
        <v>37</v>
      </c>
      <c r="E12481" s="4" t="s">
        <v>13</v>
      </c>
      <c r="F12481" s="4" t="s">
        <v>13</v>
      </c>
    </row>
    <row r="12482" spans="1:6">
      <c r="A12482" t="n">
        <v>103587</v>
      </c>
      <c r="B12482" s="37" t="n">
        <v>26</v>
      </c>
      <c r="C12482" s="7" t="n">
        <v>0</v>
      </c>
      <c r="D12482" s="7" t="s">
        <v>840</v>
      </c>
      <c r="E12482" s="7" t="n">
        <v>2</v>
      </c>
      <c r="F12482" s="7" t="n">
        <v>0</v>
      </c>
    </row>
    <row r="12483" spans="1:6">
      <c r="A12483" t="s">
        <v>4</v>
      </c>
      <c r="B12483" s="4" t="s">
        <v>5</v>
      </c>
    </row>
    <row r="12484" spans="1:6">
      <c r="A12484" t="n">
        <v>103665</v>
      </c>
      <c r="B12484" s="28" t="n">
        <v>28</v>
      </c>
    </row>
    <row r="12485" spans="1:6">
      <c r="A12485" t="s">
        <v>4</v>
      </c>
      <c r="B12485" s="4" t="s">
        <v>5</v>
      </c>
      <c r="C12485" s="4" t="s">
        <v>13</v>
      </c>
      <c r="D12485" s="4" t="s">
        <v>10</v>
      </c>
      <c r="E12485" s="4" t="s">
        <v>10</v>
      </c>
      <c r="F12485" s="4" t="s">
        <v>13</v>
      </c>
    </row>
    <row r="12486" spans="1:6">
      <c r="A12486" t="n">
        <v>103666</v>
      </c>
      <c r="B12486" s="26" t="n">
        <v>25</v>
      </c>
      <c r="C12486" s="7" t="n">
        <v>1</v>
      </c>
      <c r="D12486" s="7" t="n">
        <v>160</v>
      </c>
      <c r="E12486" s="7" t="n">
        <v>350</v>
      </c>
      <c r="F12486" s="7" t="n">
        <v>1</v>
      </c>
    </row>
    <row r="12487" spans="1:6">
      <c r="A12487" t="s">
        <v>4</v>
      </c>
      <c r="B12487" s="4" t="s">
        <v>5</v>
      </c>
      <c r="C12487" s="4" t="s">
        <v>13</v>
      </c>
      <c r="D12487" s="4" t="s">
        <v>10</v>
      </c>
      <c r="E12487" s="4" t="s">
        <v>6</v>
      </c>
    </row>
    <row r="12488" spans="1:6">
      <c r="A12488" t="n">
        <v>103673</v>
      </c>
      <c r="B12488" s="36" t="n">
        <v>51</v>
      </c>
      <c r="C12488" s="7" t="n">
        <v>4</v>
      </c>
      <c r="D12488" s="7" t="n">
        <v>114</v>
      </c>
      <c r="E12488" s="7" t="s">
        <v>113</v>
      </c>
    </row>
    <row r="12489" spans="1:6">
      <c r="A12489" t="s">
        <v>4</v>
      </c>
      <c r="B12489" s="4" t="s">
        <v>5</v>
      </c>
      <c r="C12489" s="4" t="s">
        <v>10</v>
      </c>
    </row>
    <row r="12490" spans="1:6">
      <c r="A12490" t="n">
        <v>103687</v>
      </c>
      <c r="B12490" s="30" t="n">
        <v>16</v>
      </c>
      <c r="C12490" s="7" t="n">
        <v>0</v>
      </c>
    </row>
    <row r="12491" spans="1:6">
      <c r="A12491" t="s">
        <v>4</v>
      </c>
      <c r="B12491" s="4" t="s">
        <v>5</v>
      </c>
      <c r="C12491" s="4" t="s">
        <v>10</v>
      </c>
      <c r="D12491" s="4" t="s">
        <v>37</v>
      </c>
      <c r="E12491" s="4" t="s">
        <v>13</v>
      </c>
      <c r="F12491" s="4" t="s">
        <v>13</v>
      </c>
      <c r="G12491" s="4" t="s">
        <v>37</v>
      </c>
      <c r="H12491" s="4" t="s">
        <v>13</v>
      </c>
      <c r="I12491" s="4" t="s">
        <v>13</v>
      </c>
      <c r="J12491" s="4" t="s">
        <v>37</v>
      </c>
      <c r="K12491" s="4" t="s">
        <v>13</v>
      </c>
      <c r="L12491" s="4" t="s">
        <v>13</v>
      </c>
    </row>
    <row r="12492" spans="1:6">
      <c r="A12492" t="n">
        <v>103690</v>
      </c>
      <c r="B12492" s="37" t="n">
        <v>26</v>
      </c>
      <c r="C12492" s="7" t="n">
        <v>114</v>
      </c>
      <c r="D12492" s="7" t="s">
        <v>841</v>
      </c>
      <c r="E12492" s="7" t="n">
        <v>2</v>
      </c>
      <c r="F12492" s="7" t="n">
        <v>3</v>
      </c>
      <c r="G12492" s="7" t="s">
        <v>842</v>
      </c>
      <c r="H12492" s="7" t="n">
        <v>2</v>
      </c>
      <c r="I12492" s="7" t="n">
        <v>3</v>
      </c>
      <c r="J12492" s="7" t="s">
        <v>843</v>
      </c>
      <c r="K12492" s="7" t="n">
        <v>2</v>
      </c>
      <c r="L12492" s="7" t="n">
        <v>0</v>
      </c>
    </row>
    <row r="12493" spans="1:6">
      <c r="A12493" t="s">
        <v>4</v>
      </c>
      <c r="B12493" s="4" t="s">
        <v>5</v>
      </c>
    </row>
    <row r="12494" spans="1:6">
      <c r="A12494" t="n">
        <v>104031</v>
      </c>
      <c r="B12494" s="28" t="n">
        <v>28</v>
      </c>
    </row>
    <row r="12495" spans="1:6">
      <c r="A12495" t="s">
        <v>4</v>
      </c>
      <c r="B12495" s="4" t="s">
        <v>5</v>
      </c>
      <c r="C12495" s="4" t="s">
        <v>13</v>
      </c>
      <c r="D12495" s="17" t="s">
        <v>24</v>
      </c>
      <c r="E12495" s="4" t="s">
        <v>5</v>
      </c>
      <c r="F12495" s="4" t="s">
        <v>13</v>
      </c>
      <c r="G12495" s="4" t="s">
        <v>10</v>
      </c>
      <c r="H12495" s="17" t="s">
        <v>25</v>
      </c>
      <c r="I12495" s="4" t="s">
        <v>13</v>
      </c>
      <c r="J12495" s="4" t="s">
        <v>26</v>
      </c>
    </row>
    <row r="12496" spans="1:6">
      <c r="A12496" t="n">
        <v>104032</v>
      </c>
      <c r="B12496" s="16" t="n">
        <v>5</v>
      </c>
      <c r="C12496" s="7" t="n">
        <v>28</v>
      </c>
      <c r="D12496" s="17" t="s">
        <v>3</v>
      </c>
      <c r="E12496" s="40" t="n">
        <v>64</v>
      </c>
      <c r="F12496" s="7" t="n">
        <v>5</v>
      </c>
      <c r="G12496" s="7" t="n">
        <v>8</v>
      </c>
      <c r="H12496" s="17" t="s">
        <v>3</v>
      </c>
      <c r="I12496" s="7" t="n">
        <v>1</v>
      </c>
      <c r="J12496" s="19" t="n">
        <f t="normal" ca="1">A12508</f>
        <v>0</v>
      </c>
    </row>
    <row r="12497" spans="1:12">
      <c r="A12497" t="s">
        <v>4</v>
      </c>
      <c r="B12497" s="4" t="s">
        <v>5</v>
      </c>
      <c r="C12497" s="4" t="s">
        <v>13</v>
      </c>
      <c r="D12497" s="4" t="s">
        <v>10</v>
      </c>
      <c r="E12497" s="4" t="s">
        <v>10</v>
      </c>
      <c r="F12497" s="4" t="s">
        <v>13</v>
      </c>
    </row>
    <row r="12498" spans="1:12">
      <c r="A12498" t="n">
        <v>104043</v>
      </c>
      <c r="B12498" s="26" t="n">
        <v>25</v>
      </c>
      <c r="C12498" s="7" t="n">
        <v>1</v>
      </c>
      <c r="D12498" s="7" t="n">
        <v>60</v>
      </c>
      <c r="E12498" s="7" t="n">
        <v>500</v>
      </c>
      <c r="F12498" s="7" t="n">
        <v>2</v>
      </c>
    </row>
    <row r="12499" spans="1:12">
      <c r="A12499" t="s">
        <v>4</v>
      </c>
      <c r="B12499" s="4" t="s">
        <v>5</v>
      </c>
      <c r="C12499" s="4" t="s">
        <v>13</v>
      </c>
      <c r="D12499" s="4" t="s">
        <v>10</v>
      </c>
      <c r="E12499" s="4" t="s">
        <v>6</v>
      </c>
    </row>
    <row r="12500" spans="1:12">
      <c r="A12500" t="n">
        <v>104050</v>
      </c>
      <c r="B12500" s="36" t="n">
        <v>51</v>
      </c>
      <c r="C12500" s="7" t="n">
        <v>4</v>
      </c>
      <c r="D12500" s="7" t="n">
        <v>8</v>
      </c>
      <c r="E12500" s="7" t="s">
        <v>113</v>
      </c>
    </row>
    <row r="12501" spans="1:12">
      <c r="A12501" t="s">
        <v>4</v>
      </c>
      <c r="B12501" s="4" t="s">
        <v>5</v>
      </c>
      <c r="C12501" s="4" t="s">
        <v>10</v>
      </c>
    </row>
    <row r="12502" spans="1:12">
      <c r="A12502" t="n">
        <v>104064</v>
      </c>
      <c r="B12502" s="30" t="n">
        <v>16</v>
      </c>
      <c r="C12502" s="7" t="n">
        <v>0</v>
      </c>
    </row>
    <row r="12503" spans="1:12">
      <c r="A12503" t="s">
        <v>4</v>
      </c>
      <c r="B12503" s="4" t="s">
        <v>5</v>
      </c>
      <c r="C12503" s="4" t="s">
        <v>10</v>
      </c>
      <c r="D12503" s="4" t="s">
        <v>37</v>
      </c>
      <c r="E12503" s="4" t="s">
        <v>13</v>
      </c>
      <c r="F12503" s="4" t="s">
        <v>13</v>
      </c>
    </row>
    <row r="12504" spans="1:12">
      <c r="A12504" t="n">
        <v>104067</v>
      </c>
      <c r="B12504" s="37" t="n">
        <v>26</v>
      </c>
      <c r="C12504" s="7" t="n">
        <v>8</v>
      </c>
      <c r="D12504" s="7" t="s">
        <v>844</v>
      </c>
      <c r="E12504" s="7" t="n">
        <v>2</v>
      </c>
      <c r="F12504" s="7" t="n">
        <v>0</v>
      </c>
    </row>
    <row r="12505" spans="1:12">
      <c r="A12505" t="s">
        <v>4</v>
      </c>
      <c r="B12505" s="4" t="s">
        <v>5</v>
      </c>
    </row>
    <row r="12506" spans="1:12">
      <c r="A12506" t="n">
        <v>104110</v>
      </c>
      <c r="B12506" s="28" t="n">
        <v>28</v>
      </c>
    </row>
    <row r="12507" spans="1:12">
      <c r="A12507" t="s">
        <v>4</v>
      </c>
      <c r="B12507" s="4" t="s">
        <v>5</v>
      </c>
      <c r="C12507" s="4" t="s">
        <v>13</v>
      </c>
      <c r="D12507" s="17" t="s">
        <v>24</v>
      </c>
      <c r="E12507" s="4" t="s">
        <v>5</v>
      </c>
      <c r="F12507" s="4" t="s">
        <v>13</v>
      </c>
      <c r="G12507" s="4" t="s">
        <v>10</v>
      </c>
      <c r="H12507" s="17" t="s">
        <v>25</v>
      </c>
      <c r="I12507" s="4" t="s">
        <v>13</v>
      </c>
      <c r="J12507" s="4" t="s">
        <v>26</v>
      </c>
    </row>
    <row r="12508" spans="1:12">
      <c r="A12508" t="n">
        <v>104111</v>
      </c>
      <c r="B12508" s="16" t="n">
        <v>5</v>
      </c>
      <c r="C12508" s="7" t="n">
        <v>28</v>
      </c>
      <c r="D12508" s="17" t="s">
        <v>3</v>
      </c>
      <c r="E12508" s="40" t="n">
        <v>64</v>
      </c>
      <c r="F12508" s="7" t="n">
        <v>5</v>
      </c>
      <c r="G12508" s="7" t="n">
        <v>3</v>
      </c>
      <c r="H12508" s="17" t="s">
        <v>3</v>
      </c>
      <c r="I12508" s="7" t="n">
        <v>1</v>
      </c>
      <c r="J12508" s="19" t="n">
        <f t="normal" ca="1">A12520</f>
        <v>0</v>
      </c>
    </row>
    <row r="12509" spans="1:12">
      <c r="A12509" t="s">
        <v>4</v>
      </c>
      <c r="B12509" s="4" t="s">
        <v>5</v>
      </c>
      <c r="C12509" s="4" t="s">
        <v>13</v>
      </c>
      <c r="D12509" s="4" t="s">
        <v>10</v>
      </c>
      <c r="E12509" s="4" t="s">
        <v>10</v>
      </c>
      <c r="F12509" s="4" t="s">
        <v>13</v>
      </c>
    </row>
    <row r="12510" spans="1:12">
      <c r="A12510" t="n">
        <v>104122</v>
      </c>
      <c r="B12510" s="26" t="n">
        <v>25</v>
      </c>
      <c r="C12510" s="7" t="n">
        <v>1</v>
      </c>
      <c r="D12510" s="7" t="n">
        <v>260</v>
      </c>
      <c r="E12510" s="7" t="n">
        <v>640</v>
      </c>
      <c r="F12510" s="7" t="n">
        <v>2</v>
      </c>
    </row>
    <row r="12511" spans="1:12">
      <c r="A12511" t="s">
        <v>4</v>
      </c>
      <c r="B12511" s="4" t="s">
        <v>5</v>
      </c>
      <c r="C12511" s="4" t="s">
        <v>13</v>
      </c>
      <c r="D12511" s="4" t="s">
        <v>10</v>
      </c>
      <c r="E12511" s="4" t="s">
        <v>6</v>
      </c>
    </row>
    <row r="12512" spans="1:12">
      <c r="A12512" t="n">
        <v>104129</v>
      </c>
      <c r="B12512" s="36" t="n">
        <v>51</v>
      </c>
      <c r="C12512" s="7" t="n">
        <v>4</v>
      </c>
      <c r="D12512" s="7" t="n">
        <v>3</v>
      </c>
      <c r="E12512" s="7" t="s">
        <v>108</v>
      </c>
    </row>
    <row r="12513" spans="1:10">
      <c r="A12513" t="s">
        <v>4</v>
      </c>
      <c r="B12513" s="4" t="s">
        <v>5</v>
      </c>
      <c r="C12513" s="4" t="s">
        <v>10</v>
      </c>
    </row>
    <row r="12514" spans="1:10">
      <c r="A12514" t="n">
        <v>104143</v>
      </c>
      <c r="B12514" s="30" t="n">
        <v>16</v>
      </c>
      <c r="C12514" s="7" t="n">
        <v>0</v>
      </c>
    </row>
    <row r="12515" spans="1:10">
      <c r="A12515" t="s">
        <v>4</v>
      </c>
      <c r="B12515" s="4" t="s">
        <v>5</v>
      </c>
      <c r="C12515" s="4" t="s">
        <v>10</v>
      </c>
      <c r="D12515" s="4" t="s">
        <v>37</v>
      </c>
      <c r="E12515" s="4" t="s">
        <v>13</v>
      </c>
      <c r="F12515" s="4" t="s">
        <v>13</v>
      </c>
    </row>
    <row r="12516" spans="1:10">
      <c r="A12516" t="n">
        <v>104146</v>
      </c>
      <c r="B12516" s="37" t="n">
        <v>26</v>
      </c>
      <c r="C12516" s="7" t="n">
        <v>3</v>
      </c>
      <c r="D12516" s="7" t="s">
        <v>845</v>
      </c>
      <c r="E12516" s="7" t="n">
        <v>2</v>
      </c>
      <c r="F12516" s="7" t="n">
        <v>0</v>
      </c>
    </row>
    <row r="12517" spans="1:10">
      <c r="A12517" t="s">
        <v>4</v>
      </c>
      <c r="B12517" s="4" t="s">
        <v>5</v>
      </c>
    </row>
    <row r="12518" spans="1:10">
      <c r="A12518" t="n">
        <v>104243</v>
      </c>
      <c r="B12518" s="28" t="n">
        <v>28</v>
      </c>
    </row>
    <row r="12519" spans="1:10">
      <c r="A12519" t="s">
        <v>4</v>
      </c>
      <c r="B12519" s="4" t="s">
        <v>5</v>
      </c>
      <c r="C12519" s="4" t="s">
        <v>13</v>
      </c>
      <c r="D12519" s="17" t="s">
        <v>24</v>
      </c>
      <c r="E12519" s="4" t="s">
        <v>5</v>
      </c>
      <c r="F12519" s="4" t="s">
        <v>13</v>
      </c>
      <c r="G12519" s="4" t="s">
        <v>10</v>
      </c>
      <c r="H12519" s="17" t="s">
        <v>25</v>
      </c>
      <c r="I12519" s="4" t="s">
        <v>13</v>
      </c>
      <c r="J12519" s="4" t="s">
        <v>26</v>
      </c>
    </row>
    <row r="12520" spans="1:10">
      <c r="A12520" t="n">
        <v>104244</v>
      </c>
      <c r="B12520" s="16" t="n">
        <v>5</v>
      </c>
      <c r="C12520" s="7" t="n">
        <v>28</v>
      </c>
      <c r="D12520" s="17" t="s">
        <v>3</v>
      </c>
      <c r="E12520" s="40" t="n">
        <v>64</v>
      </c>
      <c r="F12520" s="7" t="n">
        <v>5</v>
      </c>
      <c r="G12520" s="7" t="n">
        <v>9</v>
      </c>
      <c r="H12520" s="17" t="s">
        <v>3</v>
      </c>
      <c r="I12520" s="7" t="n">
        <v>1</v>
      </c>
      <c r="J12520" s="19" t="n">
        <f t="normal" ca="1">A12532</f>
        <v>0</v>
      </c>
    </row>
    <row r="12521" spans="1:10">
      <c r="A12521" t="s">
        <v>4</v>
      </c>
      <c r="B12521" s="4" t="s">
        <v>5</v>
      </c>
      <c r="C12521" s="4" t="s">
        <v>13</v>
      </c>
      <c r="D12521" s="4" t="s">
        <v>10</v>
      </c>
      <c r="E12521" s="4" t="s">
        <v>10</v>
      </c>
      <c r="F12521" s="4" t="s">
        <v>13</v>
      </c>
    </row>
    <row r="12522" spans="1:10">
      <c r="A12522" t="n">
        <v>104255</v>
      </c>
      <c r="B12522" s="26" t="n">
        <v>25</v>
      </c>
      <c r="C12522" s="7" t="n">
        <v>1</v>
      </c>
      <c r="D12522" s="7" t="n">
        <v>60</v>
      </c>
      <c r="E12522" s="7" t="n">
        <v>640</v>
      </c>
      <c r="F12522" s="7" t="n">
        <v>2</v>
      </c>
    </row>
    <row r="12523" spans="1:10">
      <c r="A12523" t="s">
        <v>4</v>
      </c>
      <c r="B12523" s="4" t="s">
        <v>5</v>
      </c>
      <c r="C12523" s="4" t="s">
        <v>13</v>
      </c>
      <c r="D12523" s="4" t="s">
        <v>10</v>
      </c>
      <c r="E12523" s="4" t="s">
        <v>6</v>
      </c>
    </row>
    <row r="12524" spans="1:10">
      <c r="A12524" t="n">
        <v>104262</v>
      </c>
      <c r="B12524" s="36" t="n">
        <v>51</v>
      </c>
      <c r="C12524" s="7" t="n">
        <v>4</v>
      </c>
      <c r="D12524" s="7" t="n">
        <v>9</v>
      </c>
      <c r="E12524" s="7" t="s">
        <v>281</v>
      </c>
    </row>
    <row r="12525" spans="1:10">
      <c r="A12525" t="s">
        <v>4</v>
      </c>
      <c r="B12525" s="4" t="s">
        <v>5</v>
      </c>
      <c r="C12525" s="4" t="s">
        <v>10</v>
      </c>
    </row>
    <row r="12526" spans="1:10">
      <c r="A12526" t="n">
        <v>104276</v>
      </c>
      <c r="B12526" s="30" t="n">
        <v>16</v>
      </c>
      <c r="C12526" s="7" t="n">
        <v>0</v>
      </c>
    </row>
    <row r="12527" spans="1:10">
      <c r="A12527" t="s">
        <v>4</v>
      </c>
      <c r="B12527" s="4" t="s">
        <v>5</v>
      </c>
      <c r="C12527" s="4" t="s">
        <v>10</v>
      </c>
      <c r="D12527" s="4" t="s">
        <v>37</v>
      </c>
      <c r="E12527" s="4" t="s">
        <v>13</v>
      </c>
      <c r="F12527" s="4" t="s">
        <v>13</v>
      </c>
    </row>
    <row r="12528" spans="1:10">
      <c r="A12528" t="n">
        <v>104279</v>
      </c>
      <c r="B12528" s="37" t="n">
        <v>26</v>
      </c>
      <c r="C12528" s="7" t="n">
        <v>9</v>
      </c>
      <c r="D12528" s="7" t="s">
        <v>846</v>
      </c>
      <c r="E12528" s="7" t="n">
        <v>2</v>
      </c>
      <c r="F12528" s="7" t="n">
        <v>0</v>
      </c>
    </row>
    <row r="12529" spans="1:10">
      <c r="A12529" t="s">
        <v>4</v>
      </c>
      <c r="B12529" s="4" t="s">
        <v>5</v>
      </c>
    </row>
    <row r="12530" spans="1:10">
      <c r="A12530" t="n">
        <v>104367</v>
      </c>
      <c r="B12530" s="28" t="n">
        <v>28</v>
      </c>
    </row>
    <row r="12531" spans="1:10">
      <c r="A12531" t="s">
        <v>4</v>
      </c>
      <c r="B12531" s="4" t="s">
        <v>5</v>
      </c>
      <c r="C12531" s="4" t="s">
        <v>13</v>
      </c>
      <c r="D12531" s="17" t="s">
        <v>24</v>
      </c>
      <c r="E12531" s="4" t="s">
        <v>5</v>
      </c>
      <c r="F12531" s="4" t="s">
        <v>13</v>
      </c>
      <c r="G12531" s="4" t="s">
        <v>10</v>
      </c>
      <c r="H12531" s="17" t="s">
        <v>25</v>
      </c>
      <c r="I12531" s="4" t="s">
        <v>13</v>
      </c>
      <c r="J12531" s="4" t="s">
        <v>26</v>
      </c>
    </row>
    <row r="12532" spans="1:10">
      <c r="A12532" t="n">
        <v>104368</v>
      </c>
      <c r="B12532" s="16" t="n">
        <v>5</v>
      </c>
      <c r="C12532" s="7" t="n">
        <v>28</v>
      </c>
      <c r="D12532" s="17" t="s">
        <v>3</v>
      </c>
      <c r="E12532" s="40" t="n">
        <v>64</v>
      </c>
      <c r="F12532" s="7" t="n">
        <v>5</v>
      </c>
      <c r="G12532" s="7" t="n">
        <v>2</v>
      </c>
      <c r="H12532" s="17" t="s">
        <v>3</v>
      </c>
      <c r="I12532" s="7" t="n">
        <v>1</v>
      </c>
      <c r="J12532" s="19" t="n">
        <f t="normal" ca="1">A12544</f>
        <v>0</v>
      </c>
    </row>
    <row r="12533" spans="1:10">
      <c r="A12533" t="s">
        <v>4</v>
      </c>
      <c r="B12533" s="4" t="s">
        <v>5</v>
      </c>
      <c r="C12533" s="4" t="s">
        <v>13</v>
      </c>
      <c r="D12533" s="4" t="s">
        <v>10</v>
      </c>
      <c r="E12533" s="4" t="s">
        <v>10</v>
      </c>
      <c r="F12533" s="4" t="s">
        <v>13</v>
      </c>
    </row>
    <row r="12534" spans="1:10">
      <c r="A12534" t="n">
        <v>104379</v>
      </c>
      <c r="B12534" s="26" t="n">
        <v>25</v>
      </c>
      <c r="C12534" s="7" t="n">
        <v>1</v>
      </c>
      <c r="D12534" s="7" t="n">
        <v>60</v>
      </c>
      <c r="E12534" s="7" t="n">
        <v>500</v>
      </c>
      <c r="F12534" s="7" t="n">
        <v>2</v>
      </c>
    </row>
    <row r="12535" spans="1:10">
      <c r="A12535" t="s">
        <v>4</v>
      </c>
      <c r="B12535" s="4" t="s">
        <v>5</v>
      </c>
      <c r="C12535" s="4" t="s">
        <v>13</v>
      </c>
      <c r="D12535" s="4" t="s">
        <v>10</v>
      </c>
      <c r="E12535" s="4" t="s">
        <v>6</v>
      </c>
    </row>
    <row r="12536" spans="1:10">
      <c r="A12536" t="n">
        <v>104386</v>
      </c>
      <c r="B12536" s="36" t="n">
        <v>51</v>
      </c>
      <c r="C12536" s="7" t="n">
        <v>4</v>
      </c>
      <c r="D12536" s="7" t="n">
        <v>2</v>
      </c>
      <c r="E12536" s="7" t="s">
        <v>836</v>
      </c>
    </row>
    <row r="12537" spans="1:10">
      <c r="A12537" t="s">
        <v>4</v>
      </c>
      <c r="B12537" s="4" t="s">
        <v>5</v>
      </c>
      <c r="C12537" s="4" t="s">
        <v>10</v>
      </c>
    </row>
    <row r="12538" spans="1:10">
      <c r="A12538" t="n">
        <v>104400</v>
      </c>
      <c r="B12538" s="30" t="n">
        <v>16</v>
      </c>
      <c r="C12538" s="7" t="n">
        <v>0</v>
      </c>
    </row>
    <row r="12539" spans="1:10">
      <c r="A12539" t="s">
        <v>4</v>
      </c>
      <c r="B12539" s="4" t="s">
        <v>5</v>
      </c>
      <c r="C12539" s="4" t="s">
        <v>10</v>
      </c>
      <c r="D12539" s="4" t="s">
        <v>37</v>
      </c>
      <c r="E12539" s="4" t="s">
        <v>13</v>
      </c>
      <c r="F12539" s="4" t="s">
        <v>13</v>
      </c>
    </row>
    <row r="12540" spans="1:10">
      <c r="A12540" t="n">
        <v>104403</v>
      </c>
      <c r="B12540" s="37" t="n">
        <v>26</v>
      </c>
      <c r="C12540" s="7" t="n">
        <v>2</v>
      </c>
      <c r="D12540" s="7" t="s">
        <v>847</v>
      </c>
      <c r="E12540" s="7" t="n">
        <v>2</v>
      </c>
      <c r="F12540" s="7" t="n">
        <v>0</v>
      </c>
    </row>
    <row r="12541" spans="1:10">
      <c r="A12541" t="s">
        <v>4</v>
      </c>
      <c r="B12541" s="4" t="s">
        <v>5</v>
      </c>
    </row>
    <row r="12542" spans="1:10">
      <c r="A12542" t="n">
        <v>104458</v>
      </c>
      <c r="B12542" s="28" t="n">
        <v>28</v>
      </c>
    </row>
    <row r="12543" spans="1:10">
      <c r="A12543" t="s">
        <v>4</v>
      </c>
      <c r="B12543" s="4" t="s">
        <v>5</v>
      </c>
      <c r="C12543" s="4" t="s">
        <v>13</v>
      </c>
      <c r="D12543" s="17" t="s">
        <v>24</v>
      </c>
      <c r="E12543" s="4" t="s">
        <v>5</v>
      </c>
      <c r="F12543" s="4" t="s">
        <v>13</v>
      </c>
      <c r="G12543" s="4" t="s">
        <v>10</v>
      </c>
      <c r="H12543" s="17" t="s">
        <v>25</v>
      </c>
      <c r="I12543" s="4" t="s">
        <v>13</v>
      </c>
      <c r="J12543" s="4" t="s">
        <v>26</v>
      </c>
    </row>
    <row r="12544" spans="1:10">
      <c r="A12544" t="n">
        <v>104459</v>
      </c>
      <c r="B12544" s="16" t="n">
        <v>5</v>
      </c>
      <c r="C12544" s="7" t="n">
        <v>28</v>
      </c>
      <c r="D12544" s="17" t="s">
        <v>3</v>
      </c>
      <c r="E12544" s="40" t="n">
        <v>64</v>
      </c>
      <c r="F12544" s="7" t="n">
        <v>5</v>
      </c>
      <c r="G12544" s="7" t="n">
        <v>11</v>
      </c>
      <c r="H12544" s="17" t="s">
        <v>3</v>
      </c>
      <c r="I12544" s="7" t="n">
        <v>1</v>
      </c>
      <c r="J12544" s="19" t="n">
        <f t="normal" ca="1">A12556</f>
        <v>0</v>
      </c>
    </row>
    <row r="12545" spans="1:10">
      <c r="A12545" t="s">
        <v>4</v>
      </c>
      <c r="B12545" s="4" t="s">
        <v>5</v>
      </c>
      <c r="C12545" s="4" t="s">
        <v>13</v>
      </c>
      <c r="D12545" s="4" t="s">
        <v>10</v>
      </c>
      <c r="E12545" s="4" t="s">
        <v>10</v>
      </c>
      <c r="F12545" s="4" t="s">
        <v>13</v>
      </c>
    </row>
    <row r="12546" spans="1:10">
      <c r="A12546" t="n">
        <v>104470</v>
      </c>
      <c r="B12546" s="26" t="n">
        <v>25</v>
      </c>
      <c r="C12546" s="7" t="n">
        <v>1</v>
      </c>
      <c r="D12546" s="7" t="n">
        <v>260</v>
      </c>
      <c r="E12546" s="7" t="n">
        <v>640</v>
      </c>
      <c r="F12546" s="7" t="n">
        <v>2</v>
      </c>
    </row>
    <row r="12547" spans="1:10">
      <c r="A12547" t="s">
        <v>4</v>
      </c>
      <c r="B12547" s="4" t="s">
        <v>5</v>
      </c>
      <c r="C12547" s="4" t="s">
        <v>13</v>
      </c>
      <c r="D12547" s="4" t="s">
        <v>10</v>
      </c>
      <c r="E12547" s="4" t="s">
        <v>6</v>
      </c>
    </row>
    <row r="12548" spans="1:10">
      <c r="A12548" t="n">
        <v>104477</v>
      </c>
      <c r="B12548" s="36" t="n">
        <v>51</v>
      </c>
      <c r="C12548" s="7" t="n">
        <v>4</v>
      </c>
      <c r="D12548" s="7" t="n">
        <v>11</v>
      </c>
      <c r="E12548" s="7" t="s">
        <v>281</v>
      </c>
    </row>
    <row r="12549" spans="1:10">
      <c r="A12549" t="s">
        <v>4</v>
      </c>
      <c r="B12549" s="4" t="s">
        <v>5</v>
      </c>
      <c r="C12549" s="4" t="s">
        <v>10</v>
      </c>
    </row>
    <row r="12550" spans="1:10">
      <c r="A12550" t="n">
        <v>104491</v>
      </c>
      <c r="B12550" s="30" t="n">
        <v>16</v>
      </c>
      <c r="C12550" s="7" t="n">
        <v>0</v>
      </c>
    </row>
    <row r="12551" spans="1:10">
      <c r="A12551" t="s">
        <v>4</v>
      </c>
      <c r="B12551" s="4" t="s">
        <v>5</v>
      </c>
      <c r="C12551" s="4" t="s">
        <v>10</v>
      </c>
      <c r="D12551" s="4" t="s">
        <v>37</v>
      </c>
      <c r="E12551" s="4" t="s">
        <v>13</v>
      </c>
      <c r="F12551" s="4" t="s">
        <v>13</v>
      </c>
    </row>
    <row r="12552" spans="1:10">
      <c r="A12552" t="n">
        <v>104494</v>
      </c>
      <c r="B12552" s="37" t="n">
        <v>26</v>
      </c>
      <c r="C12552" s="7" t="n">
        <v>11</v>
      </c>
      <c r="D12552" s="7" t="s">
        <v>848</v>
      </c>
      <c r="E12552" s="7" t="n">
        <v>2</v>
      </c>
      <c r="F12552" s="7" t="n">
        <v>0</v>
      </c>
    </row>
    <row r="12553" spans="1:10">
      <c r="A12553" t="s">
        <v>4</v>
      </c>
      <c r="B12553" s="4" t="s">
        <v>5</v>
      </c>
    </row>
    <row r="12554" spans="1:10">
      <c r="A12554" t="n">
        <v>104546</v>
      </c>
      <c r="B12554" s="28" t="n">
        <v>28</v>
      </c>
    </row>
    <row r="12555" spans="1:10">
      <c r="A12555" t="s">
        <v>4</v>
      </c>
      <c r="B12555" s="4" t="s">
        <v>5</v>
      </c>
      <c r="C12555" s="4" t="s">
        <v>13</v>
      </c>
      <c r="D12555" s="17" t="s">
        <v>24</v>
      </c>
      <c r="E12555" s="4" t="s">
        <v>5</v>
      </c>
      <c r="F12555" s="4" t="s">
        <v>13</v>
      </c>
      <c r="G12555" s="4" t="s">
        <v>10</v>
      </c>
      <c r="H12555" s="17" t="s">
        <v>25</v>
      </c>
      <c r="I12555" s="4" t="s">
        <v>13</v>
      </c>
      <c r="J12555" s="4" t="s">
        <v>26</v>
      </c>
    </row>
    <row r="12556" spans="1:10">
      <c r="A12556" t="n">
        <v>104547</v>
      </c>
      <c r="B12556" s="16" t="n">
        <v>5</v>
      </c>
      <c r="C12556" s="7" t="n">
        <v>28</v>
      </c>
      <c r="D12556" s="17" t="s">
        <v>3</v>
      </c>
      <c r="E12556" s="40" t="n">
        <v>64</v>
      </c>
      <c r="F12556" s="7" t="n">
        <v>5</v>
      </c>
      <c r="G12556" s="7" t="n">
        <v>5</v>
      </c>
      <c r="H12556" s="17" t="s">
        <v>3</v>
      </c>
      <c r="I12556" s="7" t="n">
        <v>1</v>
      </c>
      <c r="J12556" s="19" t="n">
        <f t="normal" ca="1">A12580</f>
        <v>0</v>
      </c>
    </row>
    <row r="12557" spans="1:10">
      <c r="A12557" t="s">
        <v>4</v>
      </c>
      <c r="B12557" s="4" t="s">
        <v>5</v>
      </c>
      <c r="C12557" s="4" t="s">
        <v>13</v>
      </c>
      <c r="D12557" s="4" t="s">
        <v>10</v>
      </c>
      <c r="E12557" s="4" t="s">
        <v>10</v>
      </c>
      <c r="F12557" s="4" t="s">
        <v>13</v>
      </c>
    </row>
    <row r="12558" spans="1:10">
      <c r="A12558" t="n">
        <v>104558</v>
      </c>
      <c r="B12558" s="26" t="n">
        <v>25</v>
      </c>
      <c r="C12558" s="7" t="n">
        <v>1</v>
      </c>
      <c r="D12558" s="7" t="n">
        <v>60</v>
      </c>
      <c r="E12558" s="7" t="n">
        <v>640</v>
      </c>
      <c r="F12558" s="7" t="n">
        <v>2</v>
      </c>
    </row>
    <row r="12559" spans="1:10">
      <c r="A12559" t="s">
        <v>4</v>
      </c>
      <c r="B12559" s="4" t="s">
        <v>5</v>
      </c>
      <c r="C12559" s="4" t="s">
        <v>13</v>
      </c>
      <c r="D12559" s="4" t="s">
        <v>10</v>
      </c>
      <c r="E12559" s="4" t="s">
        <v>6</v>
      </c>
    </row>
    <row r="12560" spans="1:10">
      <c r="A12560" t="n">
        <v>104565</v>
      </c>
      <c r="B12560" s="36" t="n">
        <v>51</v>
      </c>
      <c r="C12560" s="7" t="n">
        <v>4</v>
      </c>
      <c r="D12560" s="7" t="n">
        <v>5</v>
      </c>
      <c r="E12560" s="7" t="s">
        <v>320</v>
      </c>
    </row>
    <row r="12561" spans="1:10">
      <c r="A12561" t="s">
        <v>4</v>
      </c>
      <c r="B12561" s="4" t="s">
        <v>5</v>
      </c>
      <c r="C12561" s="4" t="s">
        <v>10</v>
      </c>
    </row>
    <row r="12562" spans="1:10">
      <c r="A12562" t="n">
        <v>104578</v>
      </c>
      <c r="B12562" s="30" t="n">
        <v>16</v>
      </c>
      <c r="C12562" s="7" t="n">
        <v>0</v>
      </c>
    </row>
    <row r="12563" spans="1:10">
      <c r="A12563" t="s">
        <v>4</v>
      </c>
      <c r="B12563" s="4" t="s">
        <v>5</v>
      </c>
      <c r="C12563" s="4" t="s">
        <v>10</v>
      </c>
      <c r="D12563" s="4" t="s">
        <v>37</v>
      </c>
      <c r="E12563" s="4" t="s">
        <v>13</v>
      </c>
      <c r="F12563" s="4" t="s">
        <v>13</v>
      </c>
      <c r="G12563" s="4" t="s">
        <v>37</v>
      </c>
      <c r="H12563" s="4" t="s">
        <v>13</v>
      </c>
      <c r="I12563" s="4" t="s">
        <v>13</v>
      </c>
    </row>
    <row r="12564" spans="1:10">
      <c r="A12564" t="n">
        <v>104581</v>
      </c>
      <c r="B12564" s="37" t="n">
        <v>26</v>
      </c>
      <c r="C12564" s="7" t="n">
        <v>5</v>
      </c>
      <c r="D12564" s="7" t="s">
        <v>849</v>
      </c>
      <c r="E12564" s="7" t="n">
        <v>2</v>
      </c>
      <c r="F12564" s="7" t="n">
        <v>3</v>
      </c>
      <c r="G12564" s="7" t="s">
        <v>850</v>
      </c>
      <c r="H12564" s="7" t="n">
        <v>2</v>
      </c>
      <c r="I12564" s="7" t="n">
        <v>0</v>
      </c>
    </row>
    <row r="12565" spans="1:10">
      <c r="A12565" t="s">
        <v>4</v>
      </c>
      <c r="B12565" s="4" t="s">
        <v>5</v>
      </c>
    </row>
    <row r="12566" spans="1:10">
      <c r="A12566" t="n">
        <v>104701</v>
      </c>
      <c r="B12566" s="28" t="n">
        <v>28</v>
      </c>
    </row>
    <row r="12567" spans="1:10">
      <c r="A12567" t="s">
        <v>4</v>
      </c>
      <c r="B12567" s="4" t="s">
        <v>5</v>
      </c>
      <c r="C12567" s="4" t="s">
        <v>13</v>
      </c>
      <c r="D12567" s="4" t="s">
        <v>10</v>
      </c>
      <c r="E12567" s="4" t="s">
        <v>10</v>
      </c>
      <c r="F12567" s="4" t="s">
        <v>13</v>
      </c>
    </row>
    <row r="12568" spans="1:10">
      <c r="A12568" t="n">
        <v>104702</v>
      </c>
      <c r="B12568" s="26" t="n">
        <v>25</v>
      </c>
      <c r="C12568" s="7" t="n">
        <v>1</v>
      </c>
      <c r="D12568" s="7" t="n">
        <v>260</v>
      </c>
      <c r="E12568" s="7" t="n">
        <v>640</v>
      </c>
      <c r="F12568" s="7" t="n">
        <v>2</v>
      </c>
    </row>
    <row r="12569" spans="1:10">
      <c r="A12569" t="s">
        <v>4</v>
      </c>
      <c r="B12569" s="4" t="s">
        <v>5</v>
      </c>
      <c r="C12569" s="4" t="s">
        <v>13</v>
      </c>
      <c r="D12569" s="4" t="s">
        <v>10</v>
      </c>
      <c r="E12569" s="4" t="s">
        <v>6</v>
      </c>
    </row>
    <row r="12570" spans="1:10">
      <c r="A12570" t="n">
        <v>104709</v>
      </c>
      <c r="B12570" s="36" t="n">
        <v>51</v>
      </c>
      <c r="C12570" s="7" t="n">
        <v>4</v>
      </c>
      <c r="D12570" s="7" t="n">
        <v>122</v>
      </c>
      <c r="E12570" s="7" t="s">
        <v>347</v>
      </c>
    </row>
    <row r="12571" spans="1:10">
      <c r="A12571" t="s">
        <v>4</v>
      </c>
      <c r="B12571" s="4" t="s">
        <v>5</v>
      </c>
      <c r="C12571" s="4" t="s">
        <v>10</v>
      </c>
    </row>
    <row r="12572" spans="1:10">
      <c r="A12572" t="n">
        <v>104723</v>
      </c>
      <c r="B12572" s="30" t="n">
        <v>16</v>
      </c>
      <c r="C12572" s="7" t="n">
        <v>0</v>
      </c>
    </row>
    <row r="12573" spans="1:10">
      <c r="A12573" t="s">
        <v>4</v>
      </c>
      <c r="B12573" s="4" t="s">
        <v>5</v>
      </c>
      <c r="C12573" s="4" t="s">
        <v>10</v>
      </c>
      <c r="D12573" s="4" t="s">
        <v>37</v>
      </c>
      <c r="E12573" s="4" t="s">
        <v>13</v>
      </c>
      <c r="F12573" s="4" t="s">
        <v>13</v>
      </c>
    </row>
    <row r="12574" spans="1:10">
      <c r="A12574" t="n">
        <v>104726</v>
      </c>
      <c r="B12574" s="37" t="n">
        <v>26</v>
      </c>
      <c r="C12574" s="7" t="n">
        <v>122</v>
      </c>
      <c r="D12574" s="7" t="s">
        <v>851</v>
      </c>
      <c r="E12574" s="7" t="n">
        <v>2</v>
      </c>
      <c r="F12574" s="7" t="n">
        <v>0</v>
      </c>
    </row>
    <row r="12575" spans="1:10">
      <c r="A12575" t="s">
        <v>4</v>
      </c>
      <c r="B12575" s="4" t="s">
        <v>5</v>
      </c>
    </row>
    <row r="12576" spans="1:10">
      <c r="A12576" t="n">
        <v>104784</v>
      </c>
      <c r="B12576" s="28" t="n">
        <v>28</v>
      </c>
    </row>
    <row r="12577" spans="1:9">
      <c r="A12577" t="s">
        <v>4</v>
      </c>
      <c r="B12577" s="4" t="s">
        <v>5</v>
      </c>
      <c r="C12577" s="4" t="s">
        <v>26</v>
      </c>
    </row>
    <row r="12578" spans="1:9">
      <c r="A12578" t="n">
        <v>104785</v>
      </c>
      <c r="B12578" s="23" t="n">
        <v>3</v>
      </c>
      <c r="C12578" s="19" t="n">
        <f t="normal" ca="1">A12590</f>
        <v>0</v>
      </c>
    </row>
    <row r="12579" spans="1:9">
      <c r="A12579" t="s">
        <v>4</v>
      </c>
      <c r="B12579" s="4" t="s">
        <v>5</v>
      </c>
      <c r="C12579" s="4" t="s">
        <v>13</v>
      </c>
      <c r="D12579" s="4" t="s">
        <v>10</v>
      </c>
      <c r="E12579" s="4" t="s">
        <v>10</v>
      </c>
      <c r="F12579" s="4" t="s">
        <v>13</v>
      </c>
    </row>
    <row r="12580" spans="1:9">
      <c r="A12580" t="n">
        <v>104790</v>
      </c>
      <c r="B12580" s="26" t="n">
        <v>25</v>
      </c>
      <c r="C12580" s="7" t="n">
        <v>1</v>
      </c>
      <c r="D12580" s="7" t="n">
        <v>160</v>
      </c>
      <c r="E12580" s="7" t="n">
        <v>570</v>
      </c>
      <c r="F12580" s="7" t="n">
        <v>2</v>
      </c>
    </row>
    <row r="12581" spans="1:9">
      <c r="A12581" t="s">
        <v>4</v>
      </c>
      <c r="B12581" s="4" t="s">
        <v>5</v>
      </c>
      <c r="C12581" s="4" t="s">
        <v>13</v>
      </c>
      <c r="D12581" s="4" t="s">
        <v>10</v>
      </c>
      <c r="E12581" s="4" t="s">
        <v>6</v>
      </c>
    </row>
    <row r="12582" spans="1:9">
      <c r="A12582" t="n">
        <v>104797</v>
      </c>
      <c r="B12582" s="36" t="n">
        <v>51</v>
      </c>
      <c r="C12582" s="7" t="n">
        <v>4</v>
      </c>
      <c r="D12582" s="7" t="n">
        <v>0</v>
      </c>
      <c r="E12582" s="7" t="s">
        <v>320</v>
      </c>
    </row>
    <row r="12583" spans="1:9">
      <c r="A12583" t="s">
        <v>4</v>
      </c>
      <c r="B12583" s="4" t="s">
        <v>5</v>
      </c>
      <c r="C12583" s="4" t="s">
        <v>10</v>
      </c>
    </row>
    <row r="12584" spans="1:9">
      <c r="A12584" t="n">
        <v>104810</v>
      </c>
      <c r="B12584" s="30" t="n">
        <v>16</v>
      </c>
      <c r="C12584" s="7" t="n">
        <v>0</v>
      </c>
    </row>
    <row r="12585" spans="1:9">
      <c r="A12585" t="s">
        <v>4</v>
      </c>
      <c r="B12585" s="4" t="s">
        <v>5</v>
      </c>
      <c r="C12585" s="4" t="s">
        <v>10</v>
      </c>
      <c r="D12585" s="4" t="s">
        <v>37</v>
      </c>
      <c r="E12585" s="4" t="s">
        <v>13</v>
      </c>
      <c r="F12585" s="4" t="s">
        <v>13</v>
      </c>
      <c r="G12585" s="4" t="s">
        <v>37</v>
      </c>
      <c r="H12585" s="4" t="s">
        <v>13</v>
      </c>
      <c r="I12585" s="4" t="s">
        <v>13</v>
      </c>
    </row>
    <row r="12586" spans="1:9">
      <c r="A12586" t="n">
        <v>104813</v>
      </c>
      <c r="B12586" s="37" t="n">
        <v>26</v>
      </c>
      <c r="C12586" s="7" t="n">
        <v>0</v>
      </c>
      <c r="D12586" s="7" t="s">
        <v>852</v>
      </c>
      <c r="E12586" s="7" t="n">
        <v>2</v>
      </c>
      <c r="F12586" s="7" t="n">
        <v>3</v>
      </c>
      <c r="G12586" s="7" t="s">
        <v>850</v>
      </c>
      <c r="H12586" s="7" t="n">
        <v>2</v>
      </c>
      <c r="I12586" s="7" t="n">
        <v>0</v>
      </c>
    </row>
    <row r="12587" spans="1:9">
      <c r="A12587" t="s">
        <v>4</v>
      </c>
      <c r="B12587" s="4" t="s">
        <v>5</v>
      </c>
    </row>
    <row r="12588" spans="1:9">
      <c r="A12588" t="n">
        <v>104935</v>
      </c>
      <c r="B12588" s="28" t="n">
        <v>28</v>
      </c>
    </row>
    <row r="12589" spans="1:9">
      <c r="A12589" t="s">
        <v>4</v>
      </c>
      <c r="B12589" s="4" t="s">
        <v>5</v>
      </c>
      <c r="C12589" s="4" t="s">
        <v>13</v>
      </c>
      <c r="D12589" s="4" t="s">
        <v>10</v>
      </c>
      <c r="E12589" s="4" t="s">
        <v>10</v>
      </c>
      <c r="F12589" s="4" t="s">
        <v>13</v>
      </c>
    </row>
    <row r="12590" spans="1:9">
      <c r="A12590" t="n">
        <v>104936</v>
      </c>
      <c r="B12590" s="26" t="n">
        <v>25</v>
      </c>
      <c r="C12590" s="7" t="n">
        <v>1</v>
      </c>
      <c r="D12590" s="7" t="n">
        <v>160</v>
      </c>
      <c r="E12590" s="7" t="n">
        <v>350</v>
      </c>
      <c r="F12590" s="7" t="n">
        <v>1</v>
      </c>
    </row>
    <row r="12591" spans="1:9">
      <c r="A12591" t="s">
        <v>4</v>
      </c>
      <c r="B12591" s="4" t="s">
        <v>5</v>
      </c>
      <c r="C12591" s="4" t="s">
        <v>13</v>
      </c>
      <c r="D12591" s="4" t="s">
        <v>10</v>
      </c>
      <c r="E12591" s="4" t="s">
        <v>6</v>
      </c>
    </row>
    <row r="12592" spans="1:9">
      <c r="A12592" t="n">
        <v>104943</v>
      </c>
      <c r="B12592" s="36" t="n">
        <v>51</v>
      </c>
      <c r="C12592" s="7" t="n">
        <v>4</v>
      </c>
      <c r="D12592" s="7" t="n">
        <v>114</v>
      </c>
      <c r="E12592" s="7" t="s">
        <v>113</v>
      </c>
    </row>
    <row r="12593" spans="1:9">
      <c r="A12593" t="s">
        <v>4</v>
      </c>
      <c r="B12593" s="4" t="s">
        <v>5</v>
      </c>
      <c r="C12593" s="4" t="s">
        <v>10</v>
      </c>
    </row>
    <row r="12594" spans="1:9">
      <c r="A12594" t="n">
        <v>104957</v>
      </c>
      <c r="B12594" s="30" t="n">
        <v>16</v>
      </c>
      <c r="C12594" s="7" t="n">
        <v>0</v>
      </c>
    </row>
    <row r="12595" spans="1:9">
      <c r="A12595" t="s">
        <v>4</v>
      </c>
      <c r="B12595" s="4" t="s">
        <v>5</v>
      </c>
      <c r="C12595" s="4" t="s">
        <v>10</v>
      </c>
      <c r="D12595" s="4" t="s">
        <v>37</v>
      </c>
      <c r="E12595" s="4" t="s">
        <v>13</v>
      </c>
      <c r="F12595" s="4" t="s">
        <v>13</v>
      </c>
      <c r="G12595" s="4" t="s">
        <v>37</v>
      </c>
      <c r="H12595" s="4" t="s">
        <v>13</v>
      </c>
      <c r="I12595" s="4" t="s">
        <v>13</v>
      </c>
      <c r="J12595" s="4" t="s">
        <v>37</v>
      </c>
      <c r="K12595" s="4" t="s">
        <v>13</v>
      </c>
      <c r="L12595" s="4" t="s">
        <v>13</v>
      </c>
      <c r="M12595" s="4" t="s">
        <v>37</v>
      </c>
      <c r="N12595" s="4" t="s">
        <v>13</v>
      </c>
      <c r="O12595" s="4" t="s">
        <v>13</v>
      </c>
    </row>
    <row r="12596" spans="1:9">
      <c r="A12596" t="n">
        <v>104960</v>
      </c>
      <c r="B12596" s="37" t="n">
        <v>26</v>
      </c>
      <c r="C12596" s="7" t="n">
        <v>114</v>
      </c>
      <c r="D12596" s="7" t="s">
        <v>853</v>
      </c>
      <c r="E12596" s="7" t="n">
        <v>2</v>
      </c>
      <c r="F12596" s="7" t="n">
        <v>3</v>
      </c>
      <c r="G12596" s="7" t="s">
        <v>854</v>
      </c>
      <c r="H12596" s="7" t="n">
        <v>2</v>
      </c>
      <c r="I12596" s="7" t="n">
        <v>3</v>
      </c>
      <c r="J12596" s="7" t="s">
        <v>855</v>
      </c>
      <c r="K12596" s="7" t="n">
        <v>2</v>
      </c>
      <c r="L12596" s="7" t="n">
        <v>3</v>
      </c>
      <c r="M12596" s="7" t="s">
        <v>856</v>
      </c>
      <c r="N12596" s="7" t="n">
        <v>2</v>
      </c>
      <c r="O12596" s="7" t="n">
        <v>0</v>
      </c>
    </row>
    <row r="12597" spans="1:9">
      <c r="A12597" t="s">
        <v>4</v>
      </c>
      <c r="B12597" s="4" t="s">
        <v>5</v>
      </c>
    </row>
    <row r="12598" spans="1:9">
      <c r="A12598" t="n">
        <v>105295</v>
      </c>
      <c r="B12598" s="28" t="n">
        <v>28</v>
      </c>
    </row>
    <row r="12599" spans="1:9">
      <c r="A12599" t="s">
        <v>4</v>
      </c>
      <c r="B12599" s="4" t="s">
        <v>5</v>
      </c>
      <c r="C12599" s="4" t="s">
        <v>13</v>
      </c>
      <c r="D12599" s="4" t="s">
        <v>10</v>
      </c>
      <c r="E12599" s="4" t="s">
        <v>10</v>
      </c>
      <c r="F12599" s="4" t="s">
        <v>13</v>
      </c>
    </row>
    <row r="12600" spans="1:9">
      <c r="A12600" t="n">
        <v>105296</v>
      </c>
      <c r="B12600" s="26" t="n">
        <v>25</v>
      </c>
      <c r="C12600" s="7" t="n">
        <v>1</v>
      </c>
      <c r="D12600" s="7" t="n">
        <v>160</v>
      </c>
      <c r="E12600" s="7" t="n">
        <v>570</v>
      </c>
      <c r="F12600" s="7" t="n">
        <v>2</v>
      </c>
    </row>
    <row r="12601" spans="1:9">
      <c r="A12601" t="s">
        <v>4</v>
      </c>
      <c r="B12601" s="4" t="s">
        <v>5</v>
      </c>
      <c r="C12601" s="4" t="s">
        <v>13</v>
      </c>
      <c r="D12601" s="4" t="s">
        <v>10</v>
      </c>
      <c r="E12601" s="4" t="s">
        <v>6</v>
      </c>
    </row>
    <row r="12602" spans="1:9">
      <c r="A12602" t="n">
        <v>105303</v>
      </c>
      <c r="B12602" s="36" t="n">
        <v>51</v>
      </c>
      <c r="C12602" s="7" t="n">
        <v>4</v>
      </c>
      <c r="D12602" s="7" t="n">
        <v>0</v>
      </c>
      <c r="E12602" s="7" t="s">
        <v>320</v>
      </c>
    </row>
    <row r="12603" spans="1:9">
      <c r="A12603" t="s">
        <v>4</v>
      </c>
      <c r="B12603" s="4" t="s">
        <v>5</v>
      </c>
      <c r="C12603" s="4" t="s">
        <v>10</v>
      </c>
    </row>
    <row r="12604" spans="1:9">
      <c r="A12604" t="n">
        <v>105316</v>
      </c>
      <c r="B12604" s="30" t="n">
        <v>16</v>
      </c>
      <c r="C12604" s="7" t="n">
        <v>0</v>
      </c>
    </row>
    <row r="12605" spans="1:9">
      <c r="A12605" t="s">
        <v>4</v>
      </c>
      <c r="B12605" s="4" t="s">
        <v>5</v>
      </c>
      <c r="C12605" s="4" t="s">
        <v>10</v>
      </c>
      <c r="D12605" s="4" t="s">
        <v>37</v>
      </c>
      <c r="E12605" s="4" t="s">
        <v>13</v>
      </c>
      <c r="F12605" s="4" t="s">
        <v>13</v>
      </c>
    </row>
    <row r="12606" spans="1:9">
      <c r="A12606" t="n">
        <v>105319</v>
      </c>
      <c r="B12606" s="37" t="n">
        <v>26</v>
      </c>
      <c r="C12606" s="7" t="n">
        <v>0</v>
      </c>
      <c r="D12606" s="7" t="s">
        <v>857</v>
      </c>
      <c r="E12606" s="7" t="n">
        <v>2</v>
      </c>
      <c r="F12606" s="7" t="n">
        <v>0</v>
      </c>
    </row>
    <row r="12607" spans="1:9">
      <c r="A12607" t="s">
        <v>4</v>
      </c>
      <c r="B12607" s="4" t="s">
        <v>5</v>
      </c>
    </row>
    <row r="12608" spans="1:9">
      <c r="A12608" t="n">
        <v>105338</v>
      </c>
      <c r="B12608" s="28" t="n">
        <v>28</v>
      </c>
    </row>
    <row r="12609" spans="1:15">
      <c r="A12609" t="s">
        <v>4</v>
      </c>
      <c r="B12609" s="4" t="s">
        <v>5</v>
      </c>
      <c r="C12609" s="4" t="s">
        <v>13</v>
      </c>
      <c r="D12609" s="17" t="s">
        <v>24</v>
      </c>
      <c r="E12609" s="4" t="s">
        <v>5</v>
      </c>
      <c r="F12609" s="4" t="s">
        <v>13</v>
      </c>
      <c r="G12609" s="4" t="s">
        <v>10</v>
      </c>
      <c r="H12609" s="17" t="s">
        <v>25</v>
      </c>
      <c r="I12609" s="4" t="s">
        <v>13</v>
      </c>
      <c r="J12609" s="4" t="s">
        <v>26</v>
      </c>
    </row>
    <row r="12610" spans="1:15">
      <c r="A12610" t="n">
        <v>105339</v>
      </c>
      <c r="B12610" s="16" t="n">
        <v>5</v>
      </c>
      <c r="C12610" s="7" t="n">
        <v>28</v>
      </c>
      <c r="D12610" s="17" t="s">
        <v>3</v>
      </c>
      <c r="E12610" s="40" t="n">
        <v>64</v>
      </c>
      <c r="F12610" s="7" t="n">
        <v>5</v>
      </c>
      <c r="G12610" s="7" t="n">
        <v>1</v>
      </c>
      <c r="H12610" s="17" t="s">
        <v>3</v>
      </c>
      <c r="I12610" s="7" t="n">
        <v>1</v>
      </c>
      <c r="J12610" s="19" t="n">
        <f t="normal" ca="1">A12624</f>
        <v>0</v>
      </c>
    </row>
    <row r="12611" spans="1:15">
      <c r="A12611" t="s">
        <v>4</v>
      </c>
      <c r="B12611" s="4" t="s">
        <v>5</v>
      </c>
      <c r="C12611" s="4" t="s">
        <v>13</v>
      </c>
      <c r="D12611" s="4" t="s">
        <v>10</v>
      </c>
      <c r="E12611" s="4" t="s">
        <v>10</v>
      </c>
      <c r="F12611" s="4" t="s">
        <v>13</v>
      </c>
    </row>
    <row r="12612" spans="1:15">
      <c r="A12612" t="n">
        <v>105350</v>
      </c>
      <c r="B12612" s="26" t="n">
        <v>25</v>
      </c>
      <c r="C12612" s="7" t="n">
        <v>1</v>
      </c>
      <c r="D12612" s="7" t="n">
        <v>260</v>
      </c>
      <c r="E12612" s="7" t="n">
        <v>640</v>
      </c>
      <c r="F12612" s="7" t="n">
        <v>2</v>
      </c>
    </row>
    <row r="12613" spans="1:15">
      <c r="A12613" t="s">
        <v>4</v>
      </c>
      <c r="B12613" s="4" t="s">
        <v>5</v>
      </c>
      <c r="C12613" s="4" t="s">
        <v>13</v>
      </c>
      <c r="D12613" s="4" t="s">
        <v>10</v>
      </c>
      <c r="E12613" s="4" t="s">
        <v>6</v>
      </c>
    </row>
    <row r="12614" spans="1:15">
      <c r="A12614" t="n">
        <v>105357</v>
      </c>
      <c r="B12614" s="36" t="n">
        <v>51</v>
      </c>
      <c r="C12614" s="7" t="n">
        <v>4</v>
      </c>
      <c r="D12614" s="7" t="n">
        <v>1</v>
      </c>
      <c r="E12614" s="7" t="s">
        <v>281</v>
      </c>
    </row>
    <row r="12615" spans="1:15">
      <c r="A12615" t="s">
        <v>4</v>
      </c>
      <c r="B12615" s="4" t="s">
        <v>5</v>
      </c>
      <c r="C12615" s="4" t="s">
        <v>10</v>
      </c>
    </row>
    <row r="12616" spans="1:15">
      <c r="A12616" t="n">
        <v>105371</v>
      </c>
      <c r="B12616" s="30" t="n">
        <v>16</v>
      </c>
      <c r="C12616" s="7" t="n">
        <v>0</v>
      </c>
    </row>
    <row r="12617" spans="1:15">
      <c r="A12617" t="s">
        <v>4</v>
      </c>
      <c r="B12617" s="4" t="s">
        <v>5</v>
      </c>
      <c r="C12617" s="4" t="s">
        <v>10</v>
      </c>
      <c r="D12617" s="4" t="s">
        <v>37</v>
      </c>
      <c r="E12617" s="4" t="s">
        <v>13</v>
      </c>
      <c r="F12617" s="4" t="s">
        <v>13</v>
      </c>
    </row>
    <row r="12618" spans="1:15">
      <c r="A12618" t="n">
        <v>105374</v>
      </c>
      <c r="B12618" s="37" t="n">
        <v>26</v>
      </c>
      <c r="C12618" s="7" t="n">
        <v>1</v>
      </c>
      <c r="D12618" s="7" t="s">
        <v>858</v>
      </c>
      <c r="E12618" s="7" t="n">
        <v>2</v>
      </c>
      <c r="F12618" s="7" t="n">
        <v>0</v>
      </c>
    </row>
    <row r="12619" spans="1:15">
      <c r="A12619" t="s">
        <v>4</v>
      </c>
      <c r="B12619" s="4" t="s">
        <v>5</v>
      </c>
    </row>
    <row r="12620" spans="1:15">
      <c r="A12620" t="n">
        <v>105436</v>
      </c>
      <c r="B12620" s="28" t="n">
        <v>28</v>
      </c>
    </row>
    <row r="12621" spans="1:15">
      <c r="A12621" t="s">
        <v>4</v>
      </c>
      <c r="B12621" s="4" t="s">
        <v>5</v>
      </c>
      <c r="C12621" s="4" t="s">
        <v>26</v>
      </c>
    </row>
    <row r="12622" spans="1:15">
      <c r="A12622" t="n">
        <v>105437</v>
      </c>
      <c r="B12622" s="23" t="n">
        <v>3</v>
      </c>
      <c r="C12622" s="19" t="n">
        <f t="normal" ca="1">A12634</f>
        <v>0</v>
      </c>
    </row>
    <row r="12623" spans="1:15">
      <c r="A12623" t="s">
        <v>4</v>
      </c>
      <c r="B12623" s="4" t="s">
        <v>5</v>
      </c>
      <c r="C12623" s="4" t="s">
        <v>13</v>
      </c>
      <c r="D12623" s="4" t="s">
        <v>10</v>
      </c>
      <c r="E12623" s="4" t="s">
        <v>10</v>
      </c>
      <c r="F12623" s="4" t="s">
        <v>13</v>
      </c>
    </row>
    <row r="12624" spans="1:15">
      <c r="A12624" t="n">
        <v>105442</v>
      </c>
      <c r="B12624" s="26" t="n">
        <v>25</v>
      </c>
      <c r="C12624" s="7" t="n">
        <v>1</v>
      </c>
      <c r="D12624" s="7" t="n">
        <v>160</v>
      </c>
      <c r="E12624" s="7" t="n">
        <v>570</v>
      </c>
      <c r="F12624" s="7" t="n">
        <v>2</v>
      </c>
    </row>
    <row r="12625" spans="1:10">
      <c r="A12625" t="s">
        <v>4</v>
      </c>
      <c r="B12625" s="4" t="s">
        <v>5</v>
      </c>
      <c r="C12625" s="4" t="s">
        <v>13</v>
      </c>
      <c r="D12625" s="4" t="s">
        <v>10</v>
      </c>
      <c r="E12625" s="4" t="s">
        <v>6</v>
      </c>
    </row>
    <row r="12626" spans="1:10">
      <c r="A12626" t="n">
        <v>105449</v>
      </c>
      <c r="B12626" s="36" t="n">
        <v>51</v>
      </c>
      <c r="C12626" s="7" t="n">
        <v>4</v>
      </c>
      <c r="D12626" s="7" t="n">
        <v>0</v>
      </c>
      <c r="E12626" s="7" t="s">
        <v>281</v>
      </c>
    </row>
    <row r="12627" spans="1:10">
      <c r="A12627" t="s">
        <v>4</v>
      </c>
      <c r="B12627" s="4" t="s">
        <v>5</v>
      </c>
      <c r="C12627" s="4" t="s">
        <v>10</v>
      </c>
    </row>
    <row r="12628" spans="1:10">
      <c r="A12628" t="n">
        <v>105463</v>
      </c>
      <c r="B12628" s="30" t="n">
        <v>16</v>
      </c>
      <c r="C12628" s="7" t="n">
        <v>0</v>
      </c>
    </row>
    <row r="12629" spans="1:10">
      <c r="A12629" t="s">
        <v>4</v>
      </c>
      <c r="B12629" s="4" t="s">
        <v>5</v>
      </c>
      <c r="C12629" s="4" t="s">
        <v>10</v>
      </c>
      <c r="D12629" s="4" t="s">
        <v>37</v>
      </c>
      <c r="E12629" s="4" t="s">
        <v>13</v>
      </c>
      <c r="F12629" s="4" t="s">
        <v>13</v>
      </c>
    </row>
    <row r="12630" spans="1:10">
      <c r="A12630" t="n">
        <v>105466</v>
      </c>
      <c r="B12630" s="37" t="n">
        <v>26</v>
      </c>
      <c r="C12630" s="7" t="n">
        <v>0</v>
      </c>
      <c r="D12630" s="7" t="s">
        <v>859</v>
      </c>
      <c r="E12630" s="7" t="n">
        <v>2</v>
      </c>
      <c r="F12630" s="7" t="n">
        <v>0</v>
      </c>
    </row>
    <row r="12631" spans="1:10">
      <c r="A12631" t="s">
        <v>4</v>
      </c>
      <c r="B12631" s="4" t="s">
        <v>5</v>
      </c>
    </row>
    <row r="12632" spans="1:10">
      <c r="A12632" t="n">
        <v>105516</v>
      </c>
      <c r="B12632" s="28" t="n">
        <v>28</v>
      </c>
    </row>
    <row r="12633" spans="1:10">
      <c r="A12633" t="s">
        <v>4</v>
      </c>
      <c r="B12633" s="4" t="s">
        <v>5</v>
      </c>
      <c r="C12633" s="4" t="s">
        <v>13</v>
      </c>
      <c r="D12633" s="17" t="s">
        <v>24</v>
      </c>
      <c r="E12633" s="4" t="s">
        <v>5</v>
      </c>
      <c r="F12633" s="4" t="s">
        <v>13</v>
      </c>
      <c r="G12633" s="4" t="s">
        <v>10</v>
      </c>
      <c r="H12633" s="17" t="s">
        <v>25</v>
      </c>
      <c r="I12633" s="4" t="s">
        <v>13</v>
      </c>
      <c r="J12633" s="4" t="s">
        <v>26</v>
      </c>
    </row>
    <row r="12634" spans="1:10">
      <c r="A12634" t="n">
        <v>105517</v>
      </c>
      <c r="B12634" s="16" t="n">
        <v>5</v>
      </c>
      <c r="C12634" s="7" t="n">
        <v>28</v>
      </c>
      <c r="D12634" s="17" t="s">
        <v>3</v>
      </c>
      <c r="E12634" s="40" t="n">
        <v>64</v>
      </c>
      <c r="F12634" s="7" t="n">
        <v>5</v>
      </c>
      <c r="G12634" s="7" t="n">
        <v>7</v>
      </c>
      <c r="H12634" s="17" t="s">
        <v>3</v>
      </c>
      <c r="I12634" s="7" t="n">
        <v>1</v>
      </c>
      <c r="J12634" s="19" t="n">
        <f t="normal" ca="1">A12646</f>
        <v>0</v>
      </c>
    </row>
    <row r="12635" spans="1:10">
      <c r="A12635" t="s">
        <v>4</v>
      </c>
      <c r="B12635" s="4" t="s">
        <v>5</v>
      </c>
      <c r="C12635" s="4" t="s">
        <v>13</v>
      </c>
      <c r="D12635" s="4" t="s">
        <v>10</v>
      </c>
      <c r="E12635" s="4" t="s">
        <v>10</v>
      </c>
      <c r="F12635" s="4" t="s">
        <v>13</v>
      </c>
    </row>
    <row r="12636" spans="1:10">
      <c r="A12636" t="n">
        <v>105528</v>
      </c>
      <c r="B12636" s="26" t="n">
        <v>25</v>
      </c>
      <c r="C12636" s="7" t="n">
        <v>1</v>
      </c>
      <c r="D12636" s="7" t="n">
        <v>60</v>
      </c>
      <c r="E12636" s="7" t="n">
        <v>640</v>
      </c>
      <c r="F12636" s="7" t="n">
        <v>2</v>
      </c>
    </row>
    <row r="12637" spans="1:10">
      <c r="A12637" t="s">
        <v>4</v>
      </c>
      <c r="B12637" s="4" t="s">
        <v>5</v>
      </c>
      <c r="C12637" s="4" t="s">
        <v>13</v>
      </c>
      <c r="D12637" s="4" t="s">
        <v>10</v>
      </c>
      <c r="E12637" s="4" t="s">
        <v>6</v>
      </c>
    </row>
    <row r="12638" spans="1:10">
      <c r="A12638" t="n">
        <v>105535</v>
      </c>
      <c r="B12638" s="36" t="n">
        <v>51</v>
      </c>
      <c r="C12638" s="7" t="n">
        <v>4</v>
      </c>
      <c r="D12638" s="7" t="n">
        <v>7</v>
      </c>
      <c r="E12638" s="7" t="s">
        <v>61</v>
      </c>
    </row>
    <row r="12639" spans="1:10">
      <c r="A12639" t="s">
        <v>4</v>
      </c>
      <c r="B12639" s="4" t="s">
        <v>5</v>
      </c>
      <c r="C12639" s="4" t="s">
        <v>10</v>
      </c>
    </row>
    <row r="12640" spans="1:10">
      <c r="A12640" t="n">
        <v>105548</v>
      </c>
      <c r="B12640" s="30" t="n">
        <v>16</v>
      </c>
      <c r="C12640" s="7" t="n">
        <v>0</v>
      </c>
    </row>
    <row r="12641" spans="1:10">
      <c r="A12641" t="s">
        <v>4</v>
      </c>
      <c r="B12641" s="4" t="s">
        <v>5</v>
      </c>
      <c r="C12641" s="4" t="s">
        <v>10</v>
      </c>
      <c r="D12641" s="4" t="s">
        <v>37</v>
      </c>
      <c r="E12641" s="4" t="s">
        <v>13</v>
      </c>
      <c r="F12641" s="4" t="s">
        <v>13</v>
      </c>
    </row>
    <row r="12642" spans="1:10">
      <c r="A12642" t="n">
        <v>105551</v>
      </c>
      <c r="B12642" s="37" t="n">
        <v>26</v>
      </c>
      <c r="C12642" s="7" t="n">
        <v>7</v>
      </c>
      <c r="D12642" s="7" t="s">
        <v>860</v>
      </c>
      <c r="E12642" s="7" t="n">
        <v>2</v>
      </c>
      <c r="F12642" s="7" t="n">
        <v>0</v>
      </c>
    </row>
    <row r="12643" spans="1:10">
      <c r="A12643" t="s">
        <v>4</v>
      </c>
      <c r="B12643" s="4" t="s">
        <v>5</v>
      </c>
    </row>
    <row r="12644" spans="1:10">
      <c r="A12644" t="n">
        <v>105571</v>
      </c>
      <c r="B12644" s="28" t="n">
        <v>28</v>
      </c>
    </row>
    <row r="12645" spans="1:10">
      <c r="A12645" t="s">
        <v>4</v>
      </c>
      <c r="B12645" s="4" t="s">
        <v>5</v>
      </c>
      <c r="C12645" s="4" t="s">
        <v>13</v>
      </c>
      <c r="D12645" s="17" t="s">
        <v>24</v>
      </c>
      <c r="E12645" s="4" t="s">
        <v>5</v>
      </c>
      <c r="F12645" s="4" t="s">
        <v>13</v>
      </c>
      <c r="G12645" s="4" t="s">
        <v>10</v>
      </c>
      <c r="H12645" s="17" t="s">
        <v>25</v>
      </c>
      <c r="I12645" s="4" t="s">
        <v>13</v>
      </c>
      <c r="J12645" s="4" t="s">
        <v>26</v>
      </c>
    </row>
    <row r="12646" spans="1:10">
      <c r="A12646" t="n">
        <v>105572</v>
      </c>
      <c r="B12646" s="16" t="n">
        <v>5</v>
      </c>
      <c r="C12646" s="7" t="n">
        <v>28</v>
      </c>
      <c r="D12646" s="17" t="s">
        <v>3</v>
      </c>
      <c r="E12646" s="40" t="n">
        <v>64</v>
      </c>
      <c r="F12646" s="7" t="n">
        <v>5</v>
      </c>
      <c r="G12646" s="7" t="n">
        <v>4</v>
      </c>
      <c r="H12646" s="17" t="s">
        <v>3</v>
      </c>
      <c r="I12646" s="7" t="n">
        <v>1</v>
      </c>
      <c r="J12646" s="19" t="n">
        <f t="normal" ca="1">A12658</f>
        <v>0</v>
      </c>
    </row>
    <row r="12647" spans="1:10">
      <c r="A12647" t="s">
        <v>4</v>
      </c>
      <c r="B12647" s="4" t="s">
        <v>5</v>
      </c>
      <c r="C12647" s="4" t="s">
        <v>13</v>
      </c>
      <c r="D12647" s="4" t="s">
        <v>10</v>
      </c>
      <c r="E12647" s="4" t="s">
        <v>10</v>
      </c>
      <c r="F12647" s="4" t="s">
        <v>13</v>
      </c>
    </row>
    <row r="12648" spans="1:10">
      <c r="A12648" t="n">
        <v>105583</v>
      </c>
      <c r="B12648" s="26" t="n">
        <v>25</v>
      </c>
      <c r="C12648" s="7" t="n">
        <v>1</v>
      </c>
      <c r="D12648" s="7" t="n">
        <v>60</v>
      </c>
      <c r="E12648" s="7" t="n">
        <v>500</v>
      </c>
      <c r="F12648" s="7" t="n">
        <v>2</v>
      </c>
    </row>
    <row r="12649" spans="1:10">
      <c r="A12649" t="s">
        <v>4</v>
      </c>
      <c r="B12649" s="4" t="s">
        <v>5</v>
      </c>
      <c r="C12649" s="4" t="s">
        <v>13</v>
      </c>
      <c r="D12649" s="4" t="s">
        <v>10</v>
      </c>
      <c r="E12649" s="4" t="s">
        <v>6</v>
      </c>
    </row>
    <row r="12650" spans="1:10">
      <c r="A12650" t="n">
        <v>105590</v>
      </c>
      <c r="B12650" s="36" t="n">
        <v>51</v>
      </c>
      <c r="C12650" s="7" t="n">
        <v>4</v>
      </c>
      <c r="D12650" s="7" t="n">
        <v>4</v>
      </c>
      <c r="E12650" s="7" t="s">
        <v>281</v>
      </c>
    </row>
    <row r="12651" spans="1:10">
      <c r="A12651" t="s">
        <v>4</v>
      </c>
      <c r="B12651" s="4" t="s">
        <v>5</v>
      </c>
      <c r="C12651" s="4" t="s">
        <v>10</v>
      </c>
    </row>
    <row r="12652" spans="1:10">
      <c r="A12652" t="n">
        <v>105604</v>
      </c>
      <c r="B12652" s="30" t="n">
        <v>16</v>
      </c>
      <c r="C12652" s="7" t="n">
        <v>0</v>
      </c>
    </row>
    <row r="12653" spans="1:10">
      <c r="A12653" t="s">
        <v>4</v>
      </c>
      <c r="B12653" s="4" t="s">
        <v>5</v>
      </c>
      <c r="C12653" s="4" t="s">
        <v>10</v>
      </c>
      <c r="D12653" s="4" t="s">
        <v>37</v>
      </c>
      <c r="E12653" s="4" t="s">
        <v>13</v>
      </c>
      <c r="F12653" s="4" t="s">
        <v>13</v>
      </c>
    </row>
    <row r="12654" spans="1:10">
      <c r="A12654" t="n">
        <v>105607</v>
      </c>
      <c r="B12654" s="37" t="n">
        <v>26</v>
      </c>
      <c r="C12654" s="7" t="n">
        <v>4</v>
      </c>
      <c r="D12654" s="7" t="s">
        <v>861</v>
      </c>
      <c r="E12654" s="7" t="n">
        <v>2</v>
      </c>
      <c r="F12654" s="7" t="n">
        <v>0</v>
      </c>
    </row>
    <row r="12655" spans="1:10">
      <c r="A12655" t="s">
        <v>4</v>
      </c>
      <c r="B12655" s="4" t="s">
        <v>5</v>
      </c>
    </row>
    <row r="12656" spans="1:10">
      <c r="A12656" t="n">
        <v>105686</v>
      </c>
      <c r="B12656" s="28" t="n">
        <v>28</v>
      </c>
    </row>
    <row r="12657" spans="1:10">
      <c r="A12657" t="s">
        <v>4</v>
      </c>
      <c r="B12657" s="4" t="s">
        <v>5</v>
      </c>
      <c r="C12657" s="4" t="s">
        <v>13</v>
      </c>
      <c r="D12657" s="17" t="s">
        <v>24</v>
      </c>
      <c r="E12657" s="4" t="s">
        <v>5</v>
      </c>
      <c r="F12657" s="4" t="s">
        <v>13</v>
      </c>
      <c r="G12657" s="4" t="s">
        <v>10</v>
      </c>
      <c r="H12657" s="17" t="s">
        <v>25</v>
      </c>
      <c r="I12657" s="4" t="s">
        <v>13</v>
      </c>
      <c r="J12657" s="4" t="s">
        <v>26</v>
      </c>
    </row>
    <row r="12658" spans="1:10">
      <c r="A12658" t="n">
        <v>105687</v>
      </c>
      <c r="B12658" s="16" t="n">
        <v>5</v>
      </c>
      <c r="C12658" s="7" t="n">
        <v>28</v>
      </c>
      <c r="D12658" s="17" t="s">
        <v>3</v>
      </c>
      <c r="E12658" s="40" t="n">
        <v>64</v>
      </c>
      <c r="F12658" s="7" t="n">
        <v>5</v>
      </c>
      <c r="G12658" s="7" t="n">
        <v>6</v>
      </c>
      <c r="H12658" s="17" t="s">
        <v>3</v>
      </c>
      <c r="I12658" s="7" t="n">
        <v>1</v>
      </c>
      <c r="J12658" s="19" t="n">
        <f t="normal" ca="1">A12670</f>
        <v>0</v>
      </c>
    </row>
    <row r="12659" spans="1:10">
      <c r="A12659" t="s">
        <v>4</v>
      </c>
      <c r="B12659" s="4" t="s">
        <v>5</v>
      </c>
      <c r="C12659" s="4" t="s">
        <v>13</v>
      </c>
      <c r="D12659" s="4" t="s">
        <v>10</v>
      </c>
      <c r="E12659" s="4" t="s">
        <v>10</v>
      </c>
      <c r="F12659" s="4" t="s">
        <v>13</v>
      </c>
    </row>
    <row r="12660" spans="1:10">
      <c r="A12660" t="n">
        <v>105698</v>
      </c>
      <c r="B12660" s="26" t="n">
        <v>25</v>
      </c>
      <c r="C12660" s="7" t="n">
        <v>1</v>
      </c>
      <c r="D12660" s="7" t="n">
        <v>260</v>
      </c>
      <c r="E12660" s="7" t="n">
        <v>640</v>
      </c>
      <c r="F12660" s="7" t="n">
        <v>2</v>
      </c>
    </row>
    <row r="12661" spans="1:10">
      <c r="A12661" t="s">
        <v>4</v>
      </c>
      <c r="B12661" s="4" t="s">
        <v>5</v>
      </c>
      <c r="C12661" s="4" t="s">
        <v>13</v>
      </c>
      <c r="D12661" s="4" t="s">
        <v>10</v>
      </c>
      <c r="E12661" s="4" t="s">
        <v>6</v>
      </c>
    </row>
    <row r="12662" spans="1:10">
      <c r="A12662" t="n">
        <v>105705</v>
      </c>
      <c r="B12662" s="36" t="n">
        <v>51</v>
      </c>
      <c r="C12662" s="7" t="n">
        <v>4</v>
      </c>
      <c r="D12662" s="7" t="n">
        <v>6</v>
      </c>
      <c r="E12662" s="7" t="s">
        <v>113</v>
      </c>
    </row>
    <row r="12663" spans="1:10">
      <c r="A12663" t="s">
        <v>4</v>
      </c>
      <c r="B12663" s="4" t="s">
        <v>5</v>
      </c>
      <c r="C12663" s="4" t="s">
        <v>10</v>
      </c>
    </row>
    <row r="12664" spans="1:10">
      <c r="A12664" t="n">
        <v>105719</v>
      </c>
      <c r="B12664" s="30" t="n">
        <v>16</v>
      </c>
      <c r="C12664" s="7" t="n">
        <v>0</v>
      </c>
    </row>
    <row r="12665" spans="1:10">
      <c r="A12665" t="s">
        <v>4</v>
      </c>
      <c r="B12665" s="4" t="s">
        <v>5</v>
      </c>
      <c r="C12665" s="4" t="s">
        <v>10</v>
      </c>
      <c r="D12665" s="4" t="s">
        <v>37</v>
      </c>
      <c r="E12665" s="4" t="s">
        <v>13</v>
      </c>
      <c r="F12665" s="4" t="s">
        <v>13</v>
      </c>
    </row>
    <row r="12666" spans="1:10">
      <c r="A12666" t="n">
        <v>105722</v>
      </c>
      <c r="B12666" s="37" t="n">
        <v>26</v>
      </c>
      <c r="C12666" s="7" t="n">
        <v>6</v>
      </c>
      <c r="D12666" s="7" t="s">
        <v>862</v>
      </c>
      <c r="E12666" s="7" t="n">
        <v>2</v>
      </c>
      <c r="F12666" s="7" t="n">
        <v>0</v>
      </c>
    </row>
    <row r="12667" spans="1:10">
      <c r="A12667" t="s">
        <v>4</v>
      </c>
      <c r="B12667" s="4" t="s">
        <v>5</v>
      </c>
    </row>
    <row r="12668" spans="1:10">
      <c r="A12668" t="n">
        <v>105782</v>
      </c>
      <c r="B12668" s="28" t="n">
        <v>28</v>
      </c>
    </row>
    <row r="12669" spans="1:10">
      <c r="A12669" t="s">
        <v>4</v>
      </c>
      <c r="B12669" s="4" t="s">
        <v>5</v>
      </c>
      <c r="C12669" s="4" t="s">
        <v>13</v>
      </c>
      <c r="D12669" s="4" t="s">
        <v>10</v>
      </c>
      <c r="E12669" s="4" t="s">
        <v>10</v>
      </c>
      <c r="F12669" s="4" t="s">
        <v>13</v>
      </c>
    </row>
    <row r="12670" spans="1:10">
      <c r="A12670" t="n">
        <v>105783</v>
      </c>
      <c r="B12670" s="26" t="n">
        <v>25</v>
      </c>
      <c r="C12670" s="7" t="n">
        <v>1</v>
      </c>
      <c r="D12670" s="7" t="n">
        <v>160</v>
      </c>
      <c r="E12670" s="7" t="n">
        <v>350</v>
      </c>
      <c r="F12670" s="7" t="n">
        <v>1</v>
      </c>
    </row>
    <row r="12671" spans="1:10">
      <c r="A12671" t="s">
        <v>4</v>
      </c>
      <c r="B12671" s="4" t="s">
        <v>5</v>
      </c>
      <c r="C12671" s="4" t="s">
        <v>13</v>
      </c>
      <c r="D12671" s="4" t="s">
        <v>10</v>
      </c>
      <c r="E12671" s="4" t="s">
        <v>6</v>
      </c>
    </row>
    <row r="12672" spans="1:10">
      <c r="A12672" t="n">
        <v>105790</v>
      </c>
      <c r="B12672" s="36" t="n">
        <v>51</v>
      </c>
      <c r="C12672" s="7" t="n">
        <v>4</v>
      </c>
      <c r="D12672" s="7" t="n">
        <v>114</v>
      </c>
      <c r="E12672" s="7" t="s">
        <v>113</v>
      </c>
    </row>
    <row r="12673" spans="1:10">
      <c r="A12673" t="s">
        <v>4</v>
      </c>
      <c r="B12673" s="4" t="s">
        <v>5</v>
      </c>
      <c r="C12673" s="4" t="s">
        <v>10</v>
      </c>
    </row>
    <row r="12674" spans="1:10">
      <c r="A12674" t="n">
        <v>105804</v>
      </c>
      <c r="B12674" s="30" t="n">
        <v>16</v>
      </c>
      <c r="C12674" s="7" t="n">
        <v>0</v>
      </c>
    </row>
    <row r="12675" spans="1:10">
      <c r="A12675" t="s">
        <v>4</v>
      </c>
      <c r="B12675" s="4" t="s">
        <v>5</v>
      </c>
      <c r="C12675" s="4" t="s">
        <v>10</v>
      </c>
      <c r="D12675" s="4" t="s">
        <v>37</v>
      </c>
      <c r="E12675" s="4" t="s">
        <v>13</v>
      </c>
      <c r="F12675" s="4" t="s">
        <v>13</v>
      </c>
      <c r="G12675" s="4" t="s">
        <v>37</v>
      </c>
      <c r="H12675" s="4" t="s">
        <v>13</v>
      </c>
      <c r="I12675" s="4" t="s">
        <v>13</v>
      </c>
      <c r="J12675" s="4" t="s">
        <v>37</v>
      </c>
      <c r="K12675" s="4" t="s">
        <v>13</v>
      </c>
      <c r="L12675" s="4" t="s">
        <v>13</v>
      </c>
    </row>
    <row r="12676" spans="1:10">
      <c r="A12676" t="n">
        <v>105807</v>
      </c>
      <c r="B12676" s="37" t="n">
        <v>26</v>
      </c>
      <c r="C12676" s="7" t="n">
        <v>114</v>
      </c>
      <c r="D12676" s="7" t="s">
        <v>863</v>
      </c>
      <c r="E12676" s="7" t="n">
        <v>2</v>
      </c>
      <c r="F12676" s="7" t="n">
        <v>3</v>
      </c>
      <c r="G12676" s="7" t="s">
        <v>864</v>
      </c>
      <c r="H12676" s="7" t="n">
        <v>2</v>
      </c>
      <c r="I12676" s="7" t="n">
        <v>3</v>
      </c>
      <c r="J12676" s="7" t="s">
        <v>865</v>
      </c>
      <c r="K12676" s="7" t="n">
        <v>2</v>
      </c>
      <c r="L12676" s="7" t="n">
        <v>0</v>
      </c>
    </row>
    <row r="12677" spans="1:10">
      <c r="A12677" t="s">
        <v>4</v>
      </c>
      <c r="B12677" s="4" t="s">
        <v>5</v>
      </c>
    </row>
    <row r="12678" spans="1:10">
      <c r="A12678" t="n">
        <v>105996</v>
      </c>
      <c r="B12678" s="28" t="n">
        <v>28</v>
      </c>
    </row>
    <row r="12679" spans="1:10">
      <c r="A12679" t="s">
        <v>4</v>
      </c>
      <c r="B12679" s="4" t="s">
        <v>5</v>
      </c>
      <c r="C12679" s="4" t="s">
        <v>13</v>
      </c>
      <c r="D12679" s="4" t="s">
        <v>10</v>
      </c>
      <c r="E12679" s="4" t="s">
        <v>10</v>
      </c>
      <c r="F12679" s="4" t="s">
        <v>13</v>
      </c>
    </row>
    <row r="12680" spans="1:10">
      <c r="A12680" t="n">
        <v>105997</v>
      </c>
      <c r="B12680" s="26" t="n">
        <v>25</v>
      </c>
      <c r="C12680" s="7" t="n">
        <v>1</v>
      </c>
      <c r="D12680" s="7" t="n">
        <v>160</v>
      </c>
      <c r="E12680" s="7" t="n">
        <v>570</v>
      </c>
      <c r="F12680" s="7" t="n">
        <v>2</v>
      </c>
    </row>
    <row r="12681" spans="1:10">
      <c r="A12681" t="s">
        <v>4</v>
      </c>
      <c r="B12681" s="4" t="s">
        <v>5</v>
      </c>
      <c r="C12681" s="4" t="s">
        <v>13</v>
      </c>
      <c r="D12681" s="4" t="s">
        <v>10</v>
      </c>
      <c r="E12681" s="4" t="s">
        <v>6</v>
      </c>
    </row>
    <row r="12682" spans="1:10">
      <c r="A12682" t="n">
        <v>106004</v>
      </c>
      <c r="B12682" s="36" t="n">
        <v>51</v>
      </c>
      <c r="C12682" s="7" t="n">
        <v>4</v>
      </c>
      <c r="D12682" s="7" t="n">
        <v>0</v>
      </c>
      <c r="E12682" s="7" t="s">
        <v>866</v>
      </c>
    </row>
    <row r="12683" spans="1:10">
      <c r="A12683" t="s">
        <v>4</v>
      </c>
      <c r="B12683" s="4" t="s">
        <v>5</v>
      </c>
      <c r="C12683" s="4" t="s">
        <v>10</v>
      </c>
    </row>
    <row r="12684" spans="1:10">
      <c r="A12684" t="n">
        <v>106018</v>
      </c>
      <c r="B12684" s="30" t="n">
        <v>16</v>
      </c>
      <c r="C12684" s="7" t="n">
        <v>0</v>
      </c>
    </row>
    <row r="12685" spans="1:10">
      <c r="A12685" t="s">
        <v>4</v>
      </c>
      <c r="B12685" s="4" t="s">
        <v>5</v>
      </c>
      <c r="C12685" s="4" t="s">
        <v>10</v>
      </c>
      <c r="D12685" s="4" t="s">
        <v>37</v>
      </c>
      <c r="E12685" s="4" t="s">
        <v>13</v>
      </c>
      <c r="F12685" s="4" t="s">
        <v>13</v>
      </c>
      <c r="G12685" s="4" t="s">
        <v>37</v>
      </c>
      <c r="H12685" s="4" t="s">
        <v>13</v>
      </c>
      <c r="I12685" s="4" t="s">
        <v>13</v>
      </c>
    </row>
    <row r="12686" spans="1:10">
      <c r="A12686" t="n">
        <v>106021</v>
      </c>
      <c r="B12686" s="37" t="n">
        <v>26</v>
      </c>
      <c r="C12686" s="7" t="n">
        <v>0</v>
      </c>
      <c r="D12686" s="7" t="s">
        <v>867</v>
      </c>
      <c r="E12686" s="7" t="n">
        <v>2</v>
      </c>
      <c r="F12686" s="7" t="n">
        <v>3</v>
      </c>
      <c r="G12686" s="7" t="s">
        <v>868</v>
      </c>
      <c r="H12686" s="7" t="n">
        <v>2</v>
      </c>
      <c r="I12686" s="7" t="n">
        <v>0</v>
      </c>
    </row>
    <row r="12687" spans="1:10">
      <c r="A12687" t="s">
        <v>4</v>
      </c>
      <c r="B12687" s="4" t="s">
        <v>5</v>
      </c>
    </row>
    <row r="12688" spans="1:10">
      <c r="A12688" t="n">
        <v>106077</v>
      </c>
      <c r="B12688" s="28" t="n">
        <v>28</v>
      </c>
    </row>
    <row r="12689" spans="1:12">
      <c r="A12689" t="s">
        <v>4</v>
      </c>
      <c r="B12689" s="4" t="s">
        <v>5</v>
      </c>
      <c r="C12689" s="4" t="s">
        <v>13</v>
      </c>
      <c r="D12689" s="4" t="s">
        <v>10</v>
      </c>
      <c r="E12689" s="4" t="s">
        <v>10</v>
      </c>
      <c r="F12689" s="4" t="s">
        <v>13</v>
      </c>
    </row>
    <row r="12690" spans="1:12">
      <c r="A12690" t="n">
        <v>106078</v>
      </c>
      <c r="B12690" s="26" t="n">
        <v>25</v>
      </c>
      <c r="C12690" s="7" t="n">
        <v>1</v>
      </c>
      <c r="D12690" s="7" t="n">
        <v>160</v>
      </c>
      <c r="E12690" s="7" t="n">
        <v>350</v>
      </c>
      <c r="F12690" s="7" t="n">
        <v>1</v>
      </c>
    </row>
    <row r="12691" spans="1:12">
      <c r="A12691" t="s">
        <v>4</v>
      </c>
      <c r="B12691" s="4" t="s">
        <v>5</v>
      </c>
      <c r="C12691" s="4" t="s">
        <v>13</v>
      </c>
      <c r="D12691" s="4" t="s">
        <v>10</v>
      </c>
      <c r="E12691" s="4" t="s">
        <v>6</v>
      </c>
    </row>
    <row r="12692" spans="1:12">
      <c r="A12692" t="n">
        <v>106085</v>
      </c>
      <c r="B12692" s="36" t="n">
        <v>51</v>
      </c>
      <c r="C12692" s="7" t="n">
        <v>4</v>
      </c>
      <c r="D12692" s="7" t="n">
        <v>114</v>
      </c>
      <c r="E12692" s="7" t="s">
        <v>63</v>
      </c>
    </row>
    <row r="12693" spans="1:12">
      <c r="A12693" t="s">
        <v>4</v>
      </c>
      <c r="B12693" s="4" t="s">
        <v>5</v>
      </c>
      <c r="C12693" s="4" t="s">
        <v>10</v>
      </c>
    </row>
    <row r="12694" spans="1:12">
      <c r="A12694" t="n">
        <v>106099</v>
      </c>
      <c r="B12694" s="30" t="n">
        <v>16</v>
      </c>
      <c r="C12694" s="7" t="n">
        <v>0</v>
      </c>
    </row>
    <row r="12695" spans="1:12">
      <c r="A12695" t="s">
        <v>4</v>
      </c>
      <c r="B12695" s="4" t="s">
        <v>5</v>
      </c>
      <c r="C12695" s="4" t="s">
        <v>10</v>
      </c>
      <c r="D12695" s="4" t="s">
        <v>37</v>
      </c>
      <c r="E12695" s="4" t="s">
        <v>13</v>
      </c>
      <c r="F12695" s="4" t="s">
        <v>13</v>
      </c>
      <c r="G12695" s="4" t="s">
        <v>37</v>
      </c>
      <c r="H12695" s="4" t="s">
        <v>13</v>
      </c>
      <c r="I12695" s="4" t="s">
        <v>13</v>
      </c>
    </row>
    <row r="12696" spans="1:12">
      <c r="A12696" t="n">
        <v>106102</v>
      </c>
      <c r="B12696" s="37" t="n">
        <v>26</v>
      </c>
      <c r="C12696" s="7" t="n">
        <v>114</v>
      </c>
      <c r="D12696" s="7" t="s">
        <v>869</v>
      </c>
      <c r="E12696" s="7" t="n">
        <v>2</v>
      </c>
      <c r="F12696" s="7" t="n">
        <v>3</v>
      </c>
      <c r="G12696" s="7" t="s">
        <v>870</v>
      </c>
      <c r="H12696" s="7" t="n">
        <v>2</v>
      </c>
      <c r="I12696" s="7" t="n">
        <v>0</v>
      </c>
    </row>
    <row r="12697" spans="1:12">
      <c r="A12697" t="s">
        <v>4</v>
      </c>
      <c r="B12697" s="4" t="s">
        <v>5</v>
      </c>
    </row>
    <row r="12698" spans="1:12">
      <c r="A12698" t="n">
        <v>106209</v>
      </c>
      <c r="B12698" s="28" t="n">
        <v>28</v>
      </c>
    </row>
    <row r="12699" spans="1:12">
      <c r="A12699" t="s">
        <v>4</v>
      </c>
      <c r="B12699" s="4" t="s">
        <v>5</v>
      </c>
      <c r="C12699" s="4" t="s">
        <v>13</v>
      </c>
      <c r="D12699" s="4" t="s">
        <v>10</v>
      </c>
      <c r="E12699" s="4" t="s">
        <v>22</v>
      </c>
    </row>
    <row r="12700" spans="1:12">
      <c r="A12700" t="n">
        <v>106210</v>
      </c>
      <c r="B12700" s="34" t="n">
        <v>58</v>
      </c>
      <c r="C12700" s="7" t="n">
        <v>0</v>
      </c>
      <c r="D12700" s="7" t="n">
        <v>2000</v>
      </c>
      <c r="E12700" s="7" t="n">
        <v>1</v>
      </c>
    </row>
    <row r="12701" spans="1:12">
      <c r="A12701" t="s">
        <v>4</v>
      </c>
      <c r="B12701" s="4" t="s">
        <v>5</v>
      </c>
      <c r="C12701" s="4" t="s">
        <v>13</v>
      </c>
      <c r="D12701" s="4" t="s">
        <v>10</v>
      </c>
    </row>
    <row r="12702" spans="1:12">
      <c r="A12702" t="n">
        <v>106218</v>
      </c>
      <c r="B12702" s="34" t="n">
        <v>58</v>
      </c>
      <c r="C12702" s="7" t="n">
        <v>255</v>
      </c>
      <c r="D12702" s="7" t="n">
        <v>0</v>
      </c>
    </row>
    <row r="12703" spans="1:12">
      <c r="A12703" t="s">
        <v>4</v>
      </c>
      <c r="B12703" s="4" t="s">
        <v>5</v>
      </c>
      <c r="C12703" s="4" t="s">
        <v>13</v>
      </c>
      <c r="D12703" s="4" t="s">
        <v>22</v>
      </c>
      <c r="E12703" s="4" t="s">
        <v>10</v>
      </c>
      <c r="F12703" s="4" t="s">
        <v>13</v>
      </c>
    </row>
    <row r="12704" spans="1:12">
      <c r="A12704" t="n">
        <v>106222</v>
      </c>
      <c r="B12704" s="33" t="n">
        <v>49</v>
      </c>
      <c r="C12704" s="7" t="n">
        <v>3</v>
      </c>
      <c r="D12704" s="7" t="n">
        <v>1</v>
      </c>
      <c r="E12704" s="7" t="n">
        <v>500</v>
      </c>
      <c r="F12704" s="7" t="n">
        <v>0</v>
      </c>
    </row>
    <row r="12705" spans="1:9">
      <c r="A12705" t="s">
        <v>4</v>
      </c>
      <c r="B12705" s="4" t="s">
        <v>5</v>
      </c>
      <c r="C12705" s="4" t="s">
        <v>13</v>
      </c>
      <c r="D12705" s="4" t="s">
        <v>10</v>
      </c>
    </row>
    <row r="12706" spans="1:9">
      <c r="A12706" t="n">
        <v>106231</v>
      </c>
      <c r="B12706" s="34" t="n">
        <v>58</v>
      </c>
      <c r="C12706" s="7" t="n">
        <v>11</v>
      </c>
      <c r="D12706" s="7" t="n">
        <v>300</v>
      </c>
    </row>
    <row r="12707" spans="1:9">
      <c r="A12707" t="s">
        <v>4</v>
      </c>
      <c r="B12707" s="4" t="s">
        <v>5</v>
      </c>
      <c r="C12707" s="4" t="s">
        <v>13</v>
      </c>
      <c r="D12707" s="4" t="s">
        <v>10</v>
      </c>
    </row>
    <row r="12708" spans="1:9">
      <c r="A12708" t="n">
        <v>106235</v>
      </c>
      <c r="B12708" s="34" t="n">
        <v>58</v>
      </c>
      <c r="C12708" s="7" t="n">
        <v>12</v>
      </c>
      <c r="D12708" s="7" t="n">
        <v>0</v>
      </c>
    </row>
    <row r="12709" spans="1:9">
      <c r="A12709" t="s">
        <v>4</v>
      </c>
      <c r="B12709" s="4" t="s">
        <v>5</v>
      </c>
      <c r="C12709" s="4" t="s">
        <v>13</v>
      </c>
      <c r="D12709" s="4" t="s">
        <v>10</v>
      </c>
      <c r="E12709" s="4" t="s">
        <v>10</v>
      </c>
      <c r="F12709" s="4" t="s">
        <v>10</v>
      </c>
      <c r="G12709" s="4" t="s">
        <v>10</v>
      </c>
      <c r="H12709" s="4" t="s">
        <v>13</v>
      </c>
    </row>
    <row r="12710" spans="1:9">
      <c r="A12710" t="n">
        <v>106239</v>
      </c>
      <c r="B12710" s="26" t="n">
        <v>25</v>
      </c>
      <c r="C12710" s="7" t="n">
        <v>5</v>
      </c>
      <c r="D12710" s="7" t="n">
        <v>65535</v>
      </c>
      <c r="E12710" s="7" t="n">
        <v>65535</v>
      </c>
      <c r="F12710" s="7" t="n">
        <v>65535</v>
      </c>
      <c r="G12710" s="7" t="n">
        <v>65535</v>
      </c>
      <c r="H12710" s="7" t="n">
        <v>0</v>
      </c>
    </row>
    <row r="12711" spans="1:9">
      <c r="A12711" t="s">
        <v>4</v>
      </c>
      <c r="B12711" s="4" t="s">
        <v>5</v>
      </c>
      <c r="C12711" s="4" t="s">
        <v>13</v>
      </c>
      <c r="D12711" s="4" t="s">
        <v>10</v>
      </c>
      <c r="E12711" s="4" t="s">
        <v>22</v>
      </c>
      <c r="F12711" s="4" t="s">
        <v>10</v>
      </c>
      <c r="G12711" s="4" t="s">
        <v>9</v>
      </c>
      <c r="H12711" s="4" t="s">
        <v>9</v>
      </c>
      <c r="I12711" s="4" t="s">
        <v>10</v>
      </c>
      <c r="J12711" s="4" t="s">
        <v>10</v>
      </c>
      <c r="K12711" s="4" t="s">
        <v>9</v>
      </c>
      <c r="L12711" s="4" t="s">
        <v>9</v>
      </c>
      <c r="M12711" s="4" t="s">
        <v>9</v>
      </c>
      <c r="N12711" s="4" t="s">
        <v>9</v>
      </c>
      <c r="O12711" s="4" t="s">
        <v>6</v>
      </c>
    </row>
    <row r="12712" spans="1:9">
      <c r="A12712" t="n">
        <v>106250</v>
      </c>
      <c r="B12712" s="59" t="n">
        <v>50</v>
      </c>
      <c r="C12712" s="7" t="n">
        <v>0</v>
      </c>
      <c r="D12712" s="7" t="n">
        <v>12101</v>
      </c>
      <c r="E12712" s="7" t="n">
        <v>1</v>
      </c>
      <c r="F12712" s="7" t="n">
        <v>0</v>
      </c>
      <c r="G12712" s="7" t="n">
        <v>0</v>
      </c>
      <c r="H12712" s="7" t="n">
        <v>0</v>
      </c>
      <c r="I12712" s="7" t="n">
        <v>0</v>
      </c>
      <c r="J12712" s="7" t="n">
        <v>65533</v>
      </c>
      <c r="K12712" s="7" t="n">
        <v>0</v>
      </c>
      <c r="L12712" s="7" t="n">
        <v>0</v>
      </c>
      <c r="M12712" s="7" t="n">
        <v>0</v>
      </c>
      <c r="N12712" s="7" t="n">
        <v>0</v>
      </c>
      <c r="O12712" s="7" t="s">
        <v>12</v>
      </c>
    </row>
    <row r="12713" spans="1:9">
      <c r="A12713" t="s">
        <v>4</v>
      </c>
      <c r="B12713" s="4" t="s">
        <v>5</v>
      </c>
      <c r="C12713" s="4" t="s">
        <v>10</v>
      </c>
      <c r="D12713" s="4" t="s">
        <v>37</v>
      </c>
      <c r="E12713" s="4" t="s">
        <v>13</v>
      </c>
      <c r="F12713" s="4" t="s">
        <v>13</v>
      </c>
      <c r="G12713" s="4" t="s">
        <v>13</v>
      </c>
    </row>
    <row r="12714" spans="1:9">
      <c r="A12714" t="n">
        <v>106289</v>
      </c>
      <c r="B12714" s="27" t="n">
        <v>24</v>
      </c>
      <c r="C12714" s="7" t="n">
        <v>65533</v>
      </c>
      <c r="D12714" s="7" t="s">
        <v>871</v>
      </c>
      <c r="E12714" s="7" t="n">
        <v>6</v>
      </c>
      <c r="F12714" s="7" t="n">
        <v>2</v>
      </c>
      <c r="G12714" s="7" t="n">
        <v>0</v>
      </c>
    </row>
    <row r="12715" spans="1:9">
      <c r="A12715" t="s">
        <v>4</v>
      </c>
      <c r="B12715" s="4" t="s">
        <v>5</v>
      </c>
    </row>
    <row r="12716" spans="1:9">
      <c r="A12716" t="n">
        <v>106345</v>
      </c>
      <c r="B12716" s="28" t="n">
        <v>28</v>
      </c>
    </row>
    <row r="12717" spans="1:9">
      <c r="A12717" t="s">
        <v>4</v>
      </c>
      <c r="B12717" s="4" t="s">
        <v>5</v>
      </c>
      <c r="C12717" s="4" t="s">
        <v>13</v>
      </c>
    </row>
    <row r="12718" spans="1:9">
      <c r="A12718" t="n">
        <v>106346</v>
      </c>
      <c r="B12718" s="29" t="n">
        <v>27</v>
      </c>
      <c r="C12718" s="7" t="n">
        <v>0</v>
      </c>
    </row>
    <row r="12719" spans="1:9">
      <c r="A12719" t="s">
        <v>4</v>
      </c>
      <c r="B12719" s="4" t="s">
        <v>5</v>
      </c>
      <c r="C12719" s="4" t="s">
        <v>13</v>
      </c>
    </row>
    <row r="12720" spans="1:9">
      <c r="A12720" t="n">
        <v>106348</v>
      </c>
      <c r="B12720" s="29" t="n">
        <v>27</v>
      </c>
      <c r="C12720" s="7" t="n">
        <v>1</v>
      </c>
    </row>
    <row r="12721" spans="1:15">
      <c r="A12721" t="s">
        <v>4</v>
      </c>
      <c r="B12721" s="4" t="s">
        <v>5</v>
      </c>
      <c r="C12721" s="4" t="s">
        <v>13</v>
      </c>
      <c r="D12721" s="4" t="s">
        <v>10</v>
      </c>
      <c r="E12721" s="4" t="s">
        <v>10</v>
      </c>
      <c r="F12721" s="4" t="s">
        <v>10</v>
      </c>
      <c r="G12721" s="4" t="s">
        <v>10</v>
      </c>
      <c r="H12721" s="4" t="s">
        <v>13</v>
      </c>
    </row>
    <row r="12722" spans="1:15">
      <c r="A12722" t="n">
        <v>106350</v>
      </c>
      <c r="B12722" s="26" t="n">
        <v>25</v>
      </c>
      <c r="C12722" s="7" t="n">
        <v>5</v>
      </c>
      <c r="D12722" s="7" t="n">
        <v>65535</v>
      </c>
      <c r="E12722" s="7" t="n">
        <v>65535</v>
      </c>
      <c r="F12722" s="7" t="n">
        <v>65535</v>
      </c>
      <c r="G12722" s="7" t="n">
        <v>65535</v>
      </c>
      <c r="H12722" s="7" t="n">
        <v>0</v>
      </c>
    </row>
    <row r="12723" spans="1:15">
      <c r="A12723" t="s">
        <v>4</v>
      </c>
      <c r="B12723" s="4" t="s">
        <v>5</v>
      </c>
      <c r="C12723" s="4" t="s">
        <v>10</v>
      </c>
      <c r="D12723" s="4" t="s">
        <v>13</v>
      </c>
      <c r="E12723" s="4" t="s">
        <v>13</v>
      </c>
    </row>
    <row r="12724" spans="1:15">
      <c r="A12724" t="n">
        <v>106361</v>
      </c>
      <c r="B12724" s="80" t="n">
        <v>104</v>
      </c>
      <c r="C12724" s="7" t="n">
        <v>81</v>
      </c>
      <c r="D12724" s="7" t="n">
        <v>3</v>
      </c>
      <c r="E12724" s="7" t="n">
        <v>1</v>
      </c>
    </row>
    <row r="12725" spans="1:15">
      <c r="A12725" t="s">
        <v>4</v>
      </c>
      <c r="B12725" s="4" t="s">
        <v>5</v>
      </c>
    </row>
    <row r="12726" spans="1:15">
      <c r="A12726" t="n">
        <v>106366</v>
      </c>
      <c r="B12726" s="5" t="n">
        <v>1</v>
      </c>
    </row>
    <row r="12727" spans="1:15">
      <c r="A12727" t="s">
        <v>4</v>
      </c>
      <c r="B12727" s="4" t="s">
        <v>5</v>
      </c>
      <c r="C12727" s="4" t="s">
        <v>10</v>
      </c>
      <c r="D12727" s="4" t="s">
        <v>13</v>
      </c>
      <c r="E12727" s="4" t="s">
        <v>13</v>
      </c>
    </row>
    <row r="12728" spans="1:15">
      <c r="A12728" t="n">
        <v>106367</v>
      </c>
      <c r="B12728" s="80" t="n">
        <v>104</v>
      </c>
      <c r="C12728" s="7" t="n">
        <v>81</v>
      </c>
      <c r="D12728" s="7" t="n">
        <v>3</v>
      </c>
      <c r="E12728" s="7" t="n">
        <v>2</v>
      </c>
    </row>
    <row r="12729" spans="1:15">
      <c r="A12729" t="s">
        <v>4</v>
      </c>
      <c r="B12729" s="4" t="s">
        <v>5</v>
      </c>
    </row>
    <row r="12730" spans="1:15">
      <c r="A12730" t="n">
        <v>106372</v>
      </c>
      <c r="B12730" s="5" t="n">
        <v>1</v>
      </c>
    </row>
    <row r="12731" spans="1:15">
      <c r="A12731" t="s">
        <v>4</v>
      </c>
      <c r="B12731" s="4" t="s">
        <v>5</v>
      </c>
      <c r="C12731" s="4" t="s">
        <v>10</v>
      </c>
      <c r="D12731" s="4" t="s">
        <v>9</v>
      </c>
    </row>
    <row r="12732" spans="1:15">
      <c r="A12732" t="n">
        <v>106373</v>
      </c>
      <c r="B12732" s="48" t="n">
        <v>43</v>
      </c>
      <c r="C12732" s="7" t="n">
        <v>114</v>
      </c>
      <c r="D12732" s="7" t="n">
        <v>1</v>
      </c>
    </row>
    <row r="12733" spans="1:15">
      <c r="A12733" t="s">
        <v>4</v>
      </c>
      <c r="B12733" s="4" t="s">
        <v>5</v>
      </c>
      <c r="C12733" s="4" t="s">
        <v>10</v>
      </c>
    </row>
    <row r="12734" spans="1:15">
      <c r="A12734" t="n">
        <v>106380</v>
      </c>
      <c r="B12734" s="13" t="n">
        <v>12</v>
      </c>
      <c r="C12734" s="7" t="n">
        <v>10711</v>
      </c>
    </row>
    <row r="12735" spans="1:15">
      <c r="A12735" t="s">
        <v>4</v>
      </c>
      <c r="B12735" s="4" t="s">
        <v>5</v>
      </c>
      <c r="C12735" s="4" t="s">
        <v>10</v>
      </c>
    </row>
    <row r="12736" spans="1:15">
      <c r="A12736" t="n">
        <v>106383</v>
      </c>
      <c r="B12736" s="13" t="n">
        <v>12</v>
      </c>
      <c r="C12736" s="7" t="n">
        <v>10741</v>
      </c>
    </row>
    <row r="12737" spans="1:8">
      <c r="A12737" t="s">
        <v>4</v>
      </c>
      <c r="B12737" s="4" t="s">
        <v>5</v>
      </c>
      <c r="C12737" s="4" t="s">
        <v>10</v>
      </c>
      <c r="D12737" s="4" t="s">
        <v>13</v>
      </c>
      <c r="E12737" s="4" t="s">
        <v>13</v>
      </c>
    </row>
    <row r="12738" spans="1:8">
      <c r="A12738" t="n">
        <v>106386</v>
      </c>
      <c r="B12738" s="80" t="n">
        <v>104</v>
      </c>
      <c r="C12738" s="7" t="n">
        <v>224</v>
      </c>
      <c r="D12738" s="7" t="n">
        <v>3</v>
      </c>
      <c r="E12738" s="7" t="n">
        <v>2</v>
      </c>
    </row>
    <row r="12739" spans="1:8">
      <c r="A12739" t="s">
        <v>4</v>
      </c>
      <c r="B12739" s="4" t="s">
        <v>5</v>
      </c>
    </row>
    <row r="12740" spans="1:8">
      <c r="A12740" t="n">
        <v>106391</v>
      </c>
      <c r="B12740" s="5" t="n">
        <v>1</v>
      </c>
    </row>
    <row r="12741" spans="1:8">
      <c r="A12741" t="s">
        <v>4</v>
      </c>
      <c r="B12741" s="4" t="s">
        <v>5</v>
      </c>
      <c r="C12741" s="4" t="s">
        <v>10</v>
      </c>
      <c r="D12741" s="4" t="s">
        <v>13</v>
      </c>
      <c r="E12741" s="4" t="s">
        <v>13</v>
      </c>
    </row>
    <row r="12742" spans="1:8">
      <c r="A12742" t="n">
        <v>106392</v>
      </c>
      <c r="B12742" s="80" t="n">
        <v>104</v>
      </c>
      <c r="C12742" s="7" t="n">
        <v>224</v>
      </c>
      <c r="D12742" s="7" t="n">
        <v>3</v>
      </c>
      <c r="E12742" s="7" t="n">
        <v>4</v>
      </c>
    </row>
    <row r="12743" spans="1:8">
      <c r="A12743" t="s">
        <v>4</v>
      </c>
      <c r="B12743" s="4" t="s">
        <v>5</v>
      </c>
    </row>
    <row r="12744" spans="1:8">
      <c r="A12744" t="n">
        <v>106397</v>
      </c>
      <c r="B12744" s="5" t="n">
        <v>1</v>
      </c>
    </row>
    <row r="12745" spans="1:8">
      <c r="A12745" t="s">
        <v>4</v>
      </c>
      <c r="B12745" s="4" t="s">
        <v>5</v>
      </c>
      <c r="C12745" s="4" t="s">
        <v>10</v>
      </c>
      <c r="D12745" s="4" t="s">
        <v>13</v>
      </c>
      <c r="E12745" s="4" t="s">
        <v>10</v>
      </c>
    </row>
    <row r="12746" spans="1:8">
      <c r="A12746" t="n">
        <v>106398</v>
      </c>
      <c r="B12746" s="80" t="n">
        <v>104</v>
      </c>
      <c r="C12746" s="7" t="n">
        <v>224</v>
      </c>
      <c r="D12746" s="7" t="n">
        <v>1</v>
      </c>
      <c r="E12746" s="7" t="n">
        <v>1</v>
      </c>
    </row>
    <row r="12747" spans="1:8">
      <c r="A12747" t="s">
        <v>4</v>
      </c>
      <c r="B12747" s="4" t="s">
        <v>5</v>
      </c>
    </row>
    <row r="12748" spans="1:8">
      <c r="A12748" t="n">
        <v>106404</v>
      </c>
      <c r="B12748" s="5" t="n">
        <v>1</v>
      </c>
    </row>
    <row r="12749" spans="1:8">
      <c r="A12749" t="s">
        <v>4</v>
      </c>
      <c r="B12749" s="4" t="s">
        <v>5</v>
      </c>
      <c r="C12749" s="4" t="s">
        <v>13</v>
      </c>
      <c r="D12749" s="4" t="s">
        <v>10</v>
      </c>
      <c r="E12749" s="4" t="s">
        <v>10</v>
      </c>
    </row>
    <row r="12750" spans="1:8">
      <c r="A12750" t="n">
        <v>106405</v>
      </c>
      <c r="B12750" s="90" t="n">
        <v>135</v>
      </c>
      <c r="C12750" s="7" t="n">
        <v>0</v>
      </c>
      <c r="D12750" s="7" t="n">
        <v>114</v>
      </c>
      <c r="E12750" s="7" t="n">
        <v>32</v>
      </c>
    </row>
    <row r="12751" spans="1:8">
      <c r="A12751" t="s">
        <v>4</v>
      </c>
      <c r="B12751" s="4" t="s">
        <v>5</v>
      </c>
      <c r="C12751" s="4" t="s">
        <v>13</v>
      </c>
      <c r="D12751" s="4" t="s">
        <v>6</v>
      </c>
    </row>
    <row r="12752" spans="1:8">
      <c r="A12752" t="n">
        <v>106411</v>
      </c>
      <c r="B12752" s="9" t="n">
        <v>2</v>
      </c>
      <c r="C12752" s="7" t="n">
        <v>10</v>
      </c>
      <c r="D12752" s="7" t="s">
        <v>872</v>
      </c>
    </row>
    <row r="12753" spans="1:5">
      <c r="A12753" t="s">
        <v>4</v>
      </c>
      <c r="B12753" s="4" t="s">
        <v>5</v>
      </c>
      <c r="C12753" s="4" t="s">
        <v>10</v>
      </c>
      <c r="D12753" s="4" t="s">
        <v>22</v>
      </c>
      <c r="E12753" s="4" t="s">
        <v>22</v>
      </c>
      <c r="F12753" s="4" t="s">
        <v>22</v>
      </c>
      <c r="G12753" s="4" t="s">
        <v>22</v>
      </c>
    </row>
    <row r="12754" spans="1:5">
      <c r="A12754" t="n">
        <v>106435</v>
      </c>
      <c r="B12754" s="43" t="n">
        <v>46</v>
      </c>
      <c r="C12754" s="7" t="n">
        <v>61456</v>
      </c>
      <c r="D12754" s="7" t="n">
        <v>88.870002746582</v>
      </c>
      <c r="E12754" s="7" t="n">
        <v>36.0499992370605</v>
      </c>
      <c r="F12754" s="7" t="n">
        <v>-242.279998779297</v>
      </c>
      <c r="G12754" s="7" t="n">
        <v>180</v>
      </c>
    </row>
    <row r="12755" spans="1:5">
      <c r="A12755" t="s">
        <v>4</v>
      </c>
      <c r="B12755" s="4" t="s">
        <v>5</v>
      </c>
      <c r="C12755" s="4" t="s">
        <v>13</v>
      </c>
      <c r="D12755" s="4" t="s">
        <v>13</v>
      </c>
      <c r="E12755" s="4" t="s">
        <v>22</v>
      </c>
      <c r="F12755" s="4" t="s">
        <v>22</v>
      </c>
      <c r="G12755" s="4" t="s">
        <v>22</v>
      </c>
      <c r="H12755" s="4" t="s">
        <v>10</v>
      </c>
      <c r="I12755" s="4" t="s">
        <v>13</v>
      </c>
    </row>
    <row r="12756" spans="1:5">
      <c r="A12756" t="n">
        <v>106454</v>
      </c>
      <c r="B12756" s="32" t="n">
        <v>45</v>
      </c>
      <c r="C12756" s="7" t="n">
        <v>4</v>
      </c>
      <c r="D12756" s="7" t="n">
        <v>3</v>
      </c>
      <c r="E12756" s="7" t="n">
        <v>4.26999998092651</v>
      </c>
      <c r="F12756" s="7" t="n">
        <v>306.540008544922</v>
      </c>
      <c r="G12756" s="7" t="n">
        <v>0</v>
      </c>
      <c r="H12756" s="7" t="n">
        <v>0</v>
      </c>
      <c r="I12756" s="7" t="n">
        <v>0</v>
      </c>
    </row>
    <row r="12757" spans="1:5">
      <c r="A12757" t="s">
        <v>4</v>
      </c>
      <c r="B12757" s="4" t="s">
        <v>5</v>
      </c>
      <c r="C12757" s="4" t="s">
        <v>13</v>
      </c>
      <c r="D12757" s="4" t="s">
        <v>6</v>
      </c>
    </row>
    <row r="12758" spans="1:5">
      <c r="A12758" t="n">
        <v>106472</v>
      </c>
      <c r="B12758" s="9" t="n">
        <v>2</v>
      </c>
      <c r="C12758" s="7" t="n">
        <v>10</v>
      </c>
      <c r="D12758" s="7" t="s">
        <v>369</v>
      </c>
    </row>
    <row r="12759" spans="1:5">
      <c r="A12759" t="s">
        <v>4</v>
      </c>
      <c r="B12759" s="4" t="s">
        <v>5</v>
      </c>
      <c r="C12759" s="4" t="s">
        <v>10</v>
      </c>
    </row>
    <row r="12760" spans="1:5">
      <c r="A12760" t="n">
        <v>106487</v>
      </c>
      <c r="B12760" s="30" t="n">
        <v>16</v>
      </c>
      <c r="C12760" s="7" t="n">
        <v>0</v>
      </c>
    </row>
    <row r="12761" spans="1:5">
      <c r="A12761" t="s">
        <v>4</v>
      </c>
      <c r="B12761" s="4" t="s">
        <v>5</v>
      </c>
      <c r="C12761" s="4" t="s">
        <v>13</v>
      </c>
      <c r="D12761" s="4" t="s">
        <v>10</v>
      </c>
    </row>
    <row r="12762" spans="1:5">
      <c r="A12762" t="n">
        <v>106490</v>
      </c>
      <c r="B12762" s="34" t="n">
        <v>58</v>
      </c>
      <c r="C12762" s="7" t="n">
        <v>105</v>
      </c>
      <c r="D12762" s="7" t="n">
        <v>300</v>
      </c>
    </row>
    <row r="12763" spans="1:5">
      <c r="A12763" t="s">
        <v>4</v>
      </c>
      <c r="B12763" s="4" t="s">
        <v>5</v>
      </c>
      <c r="C12763" s="4" t="s">
        <v>22</v>
      </c>
      <c r="D12763" s="4" t="s">
        <v>10</v>
      </c>
    </row>
    <row r="12764" spans="1:5">
      <c r="A12764" t="n">
        <v>106494</v>
      </c>
      <c r="B12764" s="35" t="n">
        <v>103</v>
      </c>
      <c r="C12764" s="7" t="n">
        <v>1</v>
      </c>
      <c r="D12764" s="7" t="n">
        <v>300</v>
      </c>
    </row>
    <row r="12765" spans="1:5">
      <c r="A12765" t="s">
        <v>4</v>
      </c>
      <c r="B12765" s="4" t="s">
        <v>5</v>
      </c>
      <c r="C12765" s="4" t="s">
        <v>13</v>
      </c>
      <c r="D12765" s="4" t="s">
        <v>10</v>
      </c>
    </row>
    <row r="12766" spans="1:5">
      <c r="A12766" t="n">
        <v>106501</v>
      </c>
      <c r="B12766" s="50" t="n">
        <v>72</v>
      </c>
      <c r="C12766" s="7" t="n">
        <v>4</v>
      </c>
      <c r="D12766" s="7" t="n">
        <v>0</v>
      </c>
    </row>
    <row r="12767" spans="1:5">
      <c r="A12767" t="s">
        <v>4</v>
      </c>
      <c r="B12767" s="4" t="s">
        <v>5</v>
      </c>
      <c r="C12767" s="4" t="s">
        <v>9</v>
      </c>
    </row>
    <row r="12768" spans="1:5">
      <c r="A12768" t="n">
        <v>106505</v>
      </c>
      <c r="B12768" s="38" t="n">
        <v>15</v>
      </c>
      <c r="C12768" s="7" t="n">
        <v>1073741824</v>
      </c>
    </row>
    <row r="12769" spans="1:9">
      <c r="A12769" t="s">
        <v>4</v>
      </c>
      <c r="B12769" s="4" t="s">
        <v>5</v>
      </c>
      <c r="C12769" s="4" t="s">
        <v>13</v>
      </c>
    </row>
    <row r="12770" spans="1:9">
      <c r="A12770" t="n">
        <v>106510</v>
      </c>
      <c r="B12770" s="40" t="n">
        <v>64</v>
      </c>
      <c r="C12770" s="7" t="n">
        <v>3</v>
      </c>
    </row>
    <row r="12771" spans="1:9">
      <c r="A12771" t="s">
        <v>4</v>
      </c>
      <c r="B12771" s="4" t="s">
        <v>5</v>
      </c>
      <c r="C12771" s="4" t="s">
        <v>13</v>
      </c>
    </row>
    <row r="12772" spans="1:9">
      <c r="A12772" t="n">
        <v>106512</v>
      </c>
      <c r="B12772" s="12" t="n">
        <v>74</v>
      </c>
      <c r="C12772" s="7" t="n">
        <v>67</v>
      </c>
    </row>
    <row r="12773" spans="1:9">
      <c r="A12773" t="s">
        <v>4</v>
      </c>
      <c r="B12773" s="4" t="s">
        <v>5</v>
      </c>
      <c r="C12773" s="4" t="s">
        <v>13</v>
      </c>
      <c r="D12773" s="4" t="s">
        <v>13</v>
      </c>
      <c r="E12773" s="4" t="s">
        <v>10</v>
      </c>
    </row>
    <row r="12774" spans="1:9">
      <c r="A12774" t="n">
        <v>106514</v>
      </c>
      <c r="B12774" s="32" t="n">
        <v>45</v>
      </c>
      <c r="C12774" s="7" t="n">
        <v>8</v>
      </c>
      <c r="D12774" s="7" t="n">
        <v>1</v>
      </c>
      <c r="E12774" s="7" t="n">
        <v>0</v>
      </c>
    </row>
    <row r="12775" spans="1:9">
      <c r="A12775" t="s">
        <v>4</v>
      </c>
      <c r="B12775" s="4" t="s">
        <v>5</v>
      </c>
      <c r="C12775" s="4" t="s">
        <v>10</v>
      </c>
    </row>
    <row r="12776" spans="1:9">
      <c r="A12776" t="n">
        <v>106519</v>
      </c>
      <c r="B12776" s="66" t="n">
        <v>13</v>
      </c>
      <c r="C12776" s="7" t="n">
        <v>6409</v>
      </c>
    </row>
    <row r="12777" spans="1:9">
      <c r="A12777" t="s">
        <v>4</v>
      </c>
      <c r="B12777" s="4" t="s">
        <v>5</v>
      </c>
      <c r="C12777" s="4" t="s">
        <v>10</v>
      </c>
    </row>
    <row r="12778" spans="1:9">
      <c r="A12778" t="n">
        <v>106522</v>
      </c>
      <c r="B12778" s="66" t="n">
        <v>13</v>
      </c>
      <c r="C12778" s="7" t="n">
        <v>6408</v>
      </c>
    </row>
    <row r="12779" spans="1:9">
      <c r="A12779" t="s">
        <v>4</v>
      </c>
      <c r="B12779" s="4" t="s">
        <v>5</v>
      </c>
      <c r="C12779" s="4" t="s">
        <v>10</v>
      </c>
    </row>
    <row r="12780" spans="1:9">
      <c r="A12780" t="n">
        <v>106525</v>
      </c>
      <c r="B12780" s="13" t="n">
        <v>12</v>
      </c>
      <c r="C12780" s="7" t="n">
        <v>6464</v>
      </c>
    </row>
    <row r="12781" spans="1:9">
      <c r="A12781" t="s">
        <v>4</v>
      </c>
      <c r="B12781" s="4" t="s">
        <v>5</v>
      </c>
      <c r="C12781" s="4" t="s">
        <v>10</v>
      </c>
    </row>
    <row r="12782" spans="1:9">
      <c r="A12782" t="n">
        <v>106528</v>
      </c>
      <c r="B12782" s="66" t="n">
        <v>13</v>
      </c>
      <c r="C12782" s="7" t="n">
        <v>6465</v>
      </c>
    </row>
    <row r="12783" spans="1:9">
      <c r="A12783" t="s">
        <v>4</v>
      </c>
      <c r="B12783" s="4" t="s">
        <v>5</v>
      </c>
      <c r="C12783" s="4" t="s">
        <v>10</v>
      </c>
    </row>
    <row r="12784" spans="1:9">
      <c r="A12784" t="n">
        <v>106531</v>
      </c>
      <c r="B12784" s="66" t="n">
        <v>13</v>
      </c>
      <c r="C12784" s="7" t="n">
        <v>6466</v>
      </c>
    </row>
    <row r="12785" spans="1:5">
      <c r="A12785" t="s">
        <v>4</v>
      </c>
      <c r="B12785" s="4" t="s">
        <v>5</v>
      </c>
      <c r="C12785" s="4" t="s">
        <v>10</v>
      </c>
    </row>
    <row r="12786" spans="1:5">
      <c r="A12786" t="n">
        <v>106534</v>
      </c>
      <c r="B12786" s="66" t="n">
        <v>13</v>
      </c>
      <c r="C12786" s="7" t="n">
        <v>6467</v>
      </c>
    </row>
    <row r="12787" spans="1:5">
      <c r="A12787" t="s">
        <v>4</v>
      </c>
      <c r="B12787" s="4" t="s">
        <v>5</v>
      </c>
      <c r="C12787" s="4" t="s">
        <v>10</v>
      </c>
    </row>
    <row r="12788" spans="1:5">
      <c r="A12788" t="n">
        <v>106537</v>
      </c>
      <c r="B12788" s="66" t="n">
        <v>13</v>
      </c>
      <c r="C12788" s="7" t="n">
        <v>6468</v>
      </c>
    </row>
    <row r="12789" spans="1:5">
      <c r="A12789" t="s">
        <v>4</v>
      </c>
      <c r="B12789" s="4" t="s">
        <v>5</v>
      </c>
      <c r="C12789" s="4" t="s">
        <v>10</v>
      </c>
    </row>
    <row r="12790" spans="1:5">
      <c r="A12790" t="n">
        <v>106540</v>
      </c>
      <c r="B12790" s="66" t="n">
        <v>13</v>
      </c>
      <c r="C12790" s="7" t="n">
        <v>6469</v>
      </c>
    </row>
    <row r="12791" spans="1:5">
      <c r="A12791" t="s">
        <v>4</v>
      </c>
      <c r="B12791" s="4" t="s">
        <v>5</v>
      </c>
      <c r="C12791" s="4" t="s">
        <v>10</v>
      </c>
    </row>
    <row r="12792" spans="1:5">
      <c r="A12792" t="n">
        <v>106543</v>
      </c>
      <c r="B12792" s="66" t="n">
        <v>13</v>
      </c>
      <c r="C12792" s="7" t="n">
        <v>6470</v>
      </c>
    </row>
    <row r="12793" spans="1:5">
      <c r="A12793" t="s">
        <v>4</v>
      </c>
      <c r="B12793" s="4" t="s">
        <v>5</v>
      </c>
      <c r="C12793" s="4" t="s">
        <v>10</v>
      </c>
    </row>
    <row r="12794" spans="1:5">
      <c r="A12794" t="n">
        <v>106546</v>
      </c>
      <c r="B12794" s="66" t="n">
        <v>13</v>
      </c>
      <c r="C12794" s="7" t="n">
        <v>6471</v>
      </c>
    </row>
    <row r="12795" spans="1:5">
      <c r="A12795" t="s">
        <v>4</v>
      </c>
      <c r="B12795" s="4" t="s">
        <v>5</v>
      </c>
      <c r="C12795" s="4" t="s">
        <v>13</v>
      </c>
    </row>
    <row r="12796" spans="1:5">
      <c r="A12796" t="n">
        <v>106549</v>
      </c>
      <c r="B12796" s="12" t="n">
        <v>74</v>
      </c>
      <c r="C12796" s="7" t="n">
        <v>18</v>
      </c>
    </row>
    <row r="12797" spans="1:5">
      <c r="A12797" t="s">
        <v>4</v>
      </c>
      <c r="B12797" s="4" t="s">
        <v>5</v>
      </c>
      <c r="C12797" s="4" t="s">
        <v>13</v>
      </c>
    </row>
    <row r="12798" spans="1:5">
      <c r="A12798" t="n">
        <v>106551</v>
      </c>
      <c r="B12798" s="12" t="n">
        <v>74</v>
      </c>
      <c r="C12798" s="7" t="n">
        <v>45</v>
      </c>
    </row>
    <row r="12799" spans="1:5">
      <c r="A12799" t="s">
        <v>4</v>
      </c>
      <c r="B12799" s="4" t="s">
        <v>5</v>
      </c>
      <c r="C12799" s="4" t="s">
        <v>10</v>
      </c>
    </row>
    <row r="12800" spans="1:5">
      <c r="A12800" t="n">
        <v>106553</v>
      </c>
      <c r="B12800" s="30" t="n">
        <v>16</v>
      </c>
      <c r="C12800" s="7" t="n">
        <v>0</v>
      </c>
    </row>
    <row r="12801" spans="1:3">
      <c r="A12801" t="s">
        <v>4</v>
      </c>
      <c r="B12801" s="4" t="s">
        <v>5</v>
      </c>
      <c r="C12801" s="4" t="s">
        <v>13</v>
      </c>
      <c r="D12801" s="4" t="s">
        <v>13</v>
      </c>
      <c r="E12801" s="4" t="s">
        <v>13</v>
      </c>
      <c r="F12801" s="4" t="s">
        <v>13</v>
      </c>
    </row>
    <row r="12802" spans="1:3">
      <c r="A12802" t="n">
        <v>106556</v>
      </c>
      <c r="B12802" s="8" t="n">
        <v>14</v>
      </c>
      <c r="C12802" s="7" t="n">
        <v>0</v>
      </c>
      <c r="D12802" s="7" t="n">
        <v>8</v>
      </c>
      <c r="E12802" s="7" t="n">
        <v>0</v>
      </c>
      <c r="F12802" s="7" t="n">
        <v>0</v>
      </c>
    </row>
    <row r="12803" spans="1:3">
      <c r="A12803" t="s">
        <v>4</v>
      </c>
      <c r="B12803" s="4" t="s">
        <v>5</v>
      </c>
      <c r="C12803" s="4" t="s">
        <v>13</v>
      </c>
      <c r="D12803" s="4" t="s">
        <v>6</v>
      </c>
    </row>
    <row r="12804" spans="1:3">
      <c r="A12804" t="n">
        <v>106561</v>
      </c>
      <c r="B12804" s="9" t="n">
        <v>2</v>
      </c>
      <c r="C12804" s="7" t="n">
        <v>11</v>
      </c>
      <c r="D12804" s="7" t="s">
        <v>27</v>
      </c>
    </row>
    <row r="12805" spans="1:3">
      <c r="A12805" t="s">
        <v>4</v>
      </c>
      <c r="B12805" s="4" t="s">
        <v>5</v>
      </c>
      <c r="C12805" s="4" t="s">
        <v>10</v>
      </c>
    </row>
    <row r="12806" spans="1:3">
      <c r="A12806" t="n">
        <v>106575</v>
      </c>
      <c r="B12806" s="30" t="n">
        <v>16</v>
      </c>
      <c r="C12806" s="7" t="n">
        <v>0</v>
      </c>
    </row>
    <row r="12807" spans="1:3">
      <c r="A12807" t="s">
        <v>4</v>
      </c>
      <c r="B12807" s="4" t="s">
        <v>5</v>
      </c>
      <c r="C12807" s="4" t="s">
        <v>13</v>
      </c>
      <c r="D12807" s="4" t="s">
        <v>6</v>
      </c>
    </row>
    <row r="12808" spans="1:3">
      <c r="A12808" t="n">
        <v>106578</v>
      </c>
      <c r="B12808" s="9" t="n">
        <v>2</v>
      </c>
      <c r="C12808" s="7" t="n">
        <v>11</v>
      </c>
      <c r="D12808" s="7" t="s">
        <v>370</v>
      </c>
    </row>
    <row r="12809" spans="1:3">
      <c r="A12809" t="s">
        <v>4</v>
      </c>
      <c r="B12809" s="4" t="s">
        <v>5</v>
      </c>
      <c r="C12809" s="4" t="s">
        <v>10</v>
      </c>
    </row>
    <row r="12810" spans="1:3">
      <c r="A12810" t="n">
        <v>106587</v>
      </c>
      <c r="B12810" s="30" t="n">
        <v>16</v>
      </c>
      <c r="C12810" s="7" t="n">
        <v>0</v>
      </c>
    </row>
    <row r="12811" spans="1:3">
      <c r="A12811" t="s">
        <v>4</v>
      </c>
      <c r="B12811" s="4" t="s">
        <v>5</v>
      </c>
      <c r="C12811" s="4" t="s">
        <v>9</v>
      </c>
    </row>
    <row r="12812" spans="1:3">
      <c r="A12812" t="n">
        <v>106590</v>
      </c>
      <c r="B12812" s="38" t="n">
        <v>15</v>
      </c>
      <c r="C12812" s="7" t="n">
        <v>2048</v>
      </c>
    </row>
    <row r="12813" spans="1:3">
      <c r="A12813" t="s">
        <v>4</v>
      </c>
      <c r="B12813" s="4" t="s">
        <v>5</v>
      </c>
      <c r="C12813" s="4" t="s">
        <v>13</v>
      </c>
      <c r="D12813" s="4" t="s">
        <v>6</v>
      </c>
    </row>
    <row r="12814" spans="1:3">
      <c r="A12814" t="n">
        <v>106595</v>
      </c>
      <c r="B12814" s="9" t="n">
        <v>2</v>
      </c>
      <c r="C12814" s="7" t="n">
        <v>10</v>
      </c>
      <c r="D12814" s="7" t="s">
        <v>40</v>
      </c>
    </row>
    <row r="12815" spans="1:3">
      <c r="A12815" t="s">
        <v>4</v>
      </c>
      <c r="B12815" s="4" t="s">
        <v>5</v>
      </c>
      <c r="C12815" s="4" t="s">
        <v>10</v>
      </c>
    </row>
    <row r="12816" spans="1:3">
      <c r="A12816" t="n">
        <v>106613</v>
      </c>
      <c r="B12816" s="30" t="n">
        <v>16</v>
      </c>
      <c r="C12816" s="7" t="n">
        <v>0</v>
      </c>
    </row>
    <row r="12817" spans="1:6">
      <c r="A12817" t="s">
        <v>4</v>
      </c>
      <c r="B12817" s="4" t="s">
        <v>5</v>
      </c>
      <c r="C12817" s="4" t="s">
        <v>13</v>
      </c>
      <c r="D12817" s="4" t="s">
        <v>6</v>
      </c>
    </row>
    <row r="12818" spans="1:6">
      <c r="A12818" t="n">
        <v>106616</v>
      </c>
      <c r="B12818" s="9" t="n">
        <v>2</v>
      </c>
      <c r="C12818" s="7" t="n">
        <v>10</v>
      </c>
      <c r="D12818" s="7" t="s">
        <v>41</v>
      </c>
    </row>
    <row r="12819" spans="1:6">
      <c r="A12819" t="s">
        <v>4</v>
      </c>
      <c r="B12819" s="4" t="s">
        <v>5</v>
      </c>
      <c r="C12819" s="4" t="s">
        <v>10</v>
      </c>
    </row>
    <row r="12820" spans="1:6">
      <c r="A12820" t="n">
        <v>106635</v>
      </c>
      <c r="B12820" s="30" t="n">
        <v>16</v>
      </c>
      <c r="C12820" s="7" t="n">
        <v>0</v>
      </c>
    </row>
    <row r="12821" spans="1:6">
      <c r="A12821" t="s">
        <v>4</v>
      </c>
      <c r="B12821" s="4" t="s">
        <v>5</v>
      </c>
      <c r="C12821" s="4" t="s">
        <v>13</v>
      </c>
      <c r="D12821" s="4" t="s">
        <v>10</v>
      </c>
      <c r="E12821" s="4" t="s">
        <v>22</v>
      </c>
    </row>
    <row r="12822" spans="1:6">
      <c r="A12822" t="n">
        <v>106638</v>
      </c>
      <c r="B12822" s="34" t="n">
        <v>58</v>
      </c>
      <c r="C12822" s="7" t="n">
        <v>100</v>
      </c>
      <c r="D12822" s="7" t="n">
        <v>300</v>
      </c>
      <c r="E12822" s="7" t="n">
        <v>1</v>
      </c>
    </row>
    <row r="12823" spans="1:6">
      <c r="A12823" t="s">
        <v>4</v>
      </c>
      <c r="B12823" s="4" t="s">
        <v>5</v>
      </c>
      <c r="C12823" s="4" t="s">
        <v>13</v>
      </c>
      <c r="D12823" s="4" t="s">
        <v>10</v>
      </c>
    </row>
    <row r="12824" spans="1:6">
      <c r="A12824" t="n">
        <v>106646</v>
      </c>
      <c r="B12824" s="34" t="n">
        <v>58</v>
      </c>
      <c r="C12824" s="7" t="n">
        <v>255</v>
      </c>
      <c r="D12824" s="7" t="n">
        <v>0</v>
      </c>
    </row>
    <row r="12825" spans="1:6">
      <c r="A12825" t="s">
        <v>4</v>
      </c>
      <c r="B12825" s="4" t="s">
        <v>5</v>
      </c>
      <c r="C12825" s="4" t="s">
        <v>13</v>
      </c>
    </row>
    <row r="12826" spans="1:6">
      <c r="A12826" t="n">
        <v>106650</v>
      </c>
      <c r="B12826" s="31" t="n">
        <v>23</v>
      </c>
      <c r="C12826" s="7" t="n">
        <v>0</v>
      </c>
    </row>
    <row r="12827" spans="1:6">
      <c r="A12827" t="s">
        <v>4</v>
      </c>
      <c r="B12827" s="4" t="s">
        <v>5</v>
      </c>
    </row>
    <row r="12828" spans="1:6">
      <c r="A12828" t="n">
        <v>106652</v>
      </c>
      <c r="B12828" s="5" t="n">
        <v>1</v>
      </c>
    </row>
    <row r="12829" spans="1:6" s="3" customFormat="1" customHeight="0">
      <c r="A12829" s="3" t="s">
        <v>2</v>
      </c>
      <c r="B12829" s="3" t="s">
        <v>873</v>
      </c>
    </row>
    <row r="12830" spans="1:6">
      <c r="A12830" t="s">
        <v>4</v>
      </c>
      <c r="B12830" s="4" t="s">
        <v>5</v>
      </c>
      <c r="C12830" s="4" t="s">
        <v>10</v>
      </c>
    </row>
    <row r="12831" spans="1:6">
      <c r="A12831" t="n">
        <v>106656</v>
      </c>
      <c r="B12831" s="30" t="n">
        <v>16</v>
      </c>
      <c r="C12831" s="7" t="n">
        <v>500</v>
      </c>
    </row>
    <row r="12832" spans="1:6">
      <c r="A12832" t="s">
        <v>4</v>
      </c>
      <c r="B12832" s="4" t="s">
        <v>5</v>
      </c>
      <c r="C12832" s="4" t="s">
        <v>13</v>
      </c>
      <c r="D12832" s="4" t="s">
        <v>10</v>
      </c>
      <c r="E12832" s="4" t="s">
        <v>22</v>
      </c>
      <c r="F12832" s="4" t="s">
        <v>10</v>
      </c>
      <c r="G12832" s="4" t="s">
        <v>9</v>
      </c>
      <c r="H12832" s="4" t="s">
        <v>9</v>
      </c>
      <c r="I12832" s="4" t="s">
        <v>10</v>
      </c>
      <c r="J12832" s="4" t="s">
        <v>10</v>
      </c>
      <c r="K12832" s="4" t="s">
        <v>9</v>
      </c>
      <c r="L12832" s="4" t="s">
        <v>9</v>
      </c>
      <c r="M12832" s="4" t="s">
        <v>9</v>
      </c>
      <c r="N12832" s="4" t="s">
        <v>9</v>
      </c>
      <c r="O12832" s="4" t="s">
        <v>6</v>
      </c>
    </row>
    <row r="12833" spans="1:15">
      <c r="A12833" t="n">
        <v>106659</v>
      </c>
      <c r="B12833" s="59" t="n">
        <v>50</v>
      </c>
      <c r="C12833" s="7" t="n">
        <v>0</v>
      </c>
      <c r="D12833" s="7" t="n">
        <v>12105</v>
      </c>
      <c r="E12833" s="7" t="n">
        <v>1</v>
      </c>
      <c r="F12833" s="7" t="n">
        <v>0</v>
      </c>
      <c r="G12833" s="7" t="n">
        <v>0</v>
      </c>
      <c r="H12833" s="7" t="n">
        <v>0</v>
      </c>
      <c r="I12833" s="7" t="n">
        <v>0</v>
      </c>
      <c r="J12833" s="7" t="n">
        <v>65533</v>
      </c>
      <c r="K12833" s="7" t="n">
        <v>0</v>
      </c>
      <c r="L12833" s="7" t="n">
        <v>0</v>
      </c>
      <c r="M12833" s="7" t="n">
        <v>0</v>
      </c>
      <c r="N12833" s="7" t="n">
        <v>0</v>
      </c>
      <c r="O12833" s="7" t="s">
        <v>12</v>
      </c>
    </row>
    <row r="12834" spans="1:15">
      <c r="A12834" t="s">
        <v>4</v>
      </c>
      <c r="B12834" s="4" t="s">
        <v>5</v>
      </c>
      <c r="C12834" s="4" t="s">
        <v>13</v>
      </c>
      <c r="D12834" s="4" t="s">
        <v>10</v>
      </c>
      <c r="E12834" s="4" t="s">
        <v>10</v>
      </c>
      <c r="F12834" s="4" t="s">
        <v>10</v>
      </c>
      <c r="G12834" s="4" t="s">
        <v>10</v>
      </c>
      <c r="H12834" s="4" t="s">
        <v>13</v>
      </c>
    </row>
    <row r="12835" spans="1:15">
      <c r="A12835" t="n">
        <v>106698</v>
      </c>
      <c r="B12835" s="26" t="n">
        <v>25</v>
      </c>
      <c r="C12835" s="7" t="n">
        <v>5</v>
      </c>
      <c r="D12835" s="7" t="n">
        <v>65535</v>
      </c>
      <c r="E12835" s="7" t="n">
        <v>65535</v>
      </c>
      <c r="F12835" s="7" t="n">
        <v>65535</v>
      </c>
      <c r="G12835" s="7" t="n">
        <v>65535</v>
      </c>
      <c r="H12835" s="7" t="n">
        <v>0</v>
      </c>
    </row>
    <row r="12836" spans="1:15">
      <c r="A12836" t="s">
        <v>4</v>
      </c>
      <c r="B12836" s="4" t="s">
        <v>5</v>
      </c>
      <c r="C12836" s="4" t="s">
        <v>10</v>
      </c>
      <c r="D12836" s="4" t="s">
        <v>13</v>
      </c>
      <c r="E12836" s="4" t="s">
        <v>37</v>
      </c>
      <c r="F12836" s="4" t="s">
        <v>13</v>
      </c>
      <c r="G12836" s="4" t="s">
        <v>13</v>
      </c>
    </row>
    <row r="12837" spans="1:15">
      <c r="A12837" t="n">
        <v>106709</v>
      </c>
      <c r="B12837" s="27" t="n">
        <v>24</v>
      </c>
      <c r="C12837" s="7" t="n">
        <v>65533</v>
      </c>
      <c r="D12837" s="7" t="n">
        <v>11</v>
      </c>
      <c r="E12837" s="7" t="s">
        <v>874</v>
      </c>
      <c r="F12837" s="7" t="n">
        <v>2</v>
      </c>
      <c r="G12837" s="7" t="n">
        <v>0</v>
      </c>
    </row>
    <row r="12838" spans="1:15">
      <c r="A12838" t="s">
        <v>4</v>
      </c>
      <c r="B12838" s="4" t="s">
        <v>5</v>
      </c>
    </row>
    <row r="12839" spans="1:15">
      <c r="A12839" t="n">
        <v>106747</v>
      </c>
      <c r="B12839" s="28" t="n">
        <v>28</v>
      </c>
    </row>
    <row r="12840" spans="1:15">
      <c r="A12840" t="s">
        <v>4</v>
      </c>
      <c r="B12840" s="4" t="s">
        <v>5</v>
      </c>
      <c r="C12840" s="4" t="s">
        <v>13</v>
      </c>
    </row>
    <row r="12841" spans="1:15">
      <c r="A12841" t="n">
        <v>106748</v>
      </c>
      <c r="B12841" s="29" t="n">
        <v>27</v>
      </c>
      <c r="C12841" s="7" t="n">
        <v>0</v>
      </c>
    </row>
    <row r="12842" spans="1:15">
      <c r="A12842" t="s">
        <v>4</v>
      </c>
      <c r="B12842" s="4" t="s">
        <v>5</v>
      </c>
      <c r="C12842" s="4" t="s">
        <v>13</v>
      </c>
    </row>
    <row r="12843" spans="1:15">
      <c r="A12843" t="n">
        <v>106750</v>
      </c>
      <c r="B12843" s="29" t="n">
        <v>27</v>
      </c>
      <c r="C12843" s="7" t="n">
        <v>1</v>
      </c>
    </row>
    <row r="12844" spans="1:15">
      <c r="A12844" t="s">
        <v>4</v>
      </c>
      <c r="B12844" s="4" t="s">
        <v>5</v>
      </c>
      <c r="C12844" s="4" t="s">
        <v>13</v>
      </c>
      <c r="D12844" s="4" t="s">
        <v>10</v>
      </c>
      <c r="E12844" s="4" t="s">
        <v>13</v>
      </c>
      <c r="F12844" s="4" t="s">
        <v>13</v>
      </c>
      <c r="G12844" s="4" t="s">
        <v>26</v>
      </c>
    </row>
    <row r="12845" spans="1:15">
      <c r="A12845" t="n">
        <v>106752</v>
      </c>
      <c r="B12845" s="16" t="n">
        <v>5</v>
      </c>
      <c r="C12845" s="7" t="n">
        <v>30</v>
      </c>
      <c r="D12845" s="7" t="n">
        <v>6496</v>
      </c>
      <c r="E12845" s="7" t="n">
        <v>8</v>
      </c>
      <c r="F12845" s="7" t="n">
        <v>1</v>
      </c>
      <c r="G12845" s="19" t="n">
        <f t="normal" ca="1">A12917</f>
        <v>0</v>
      </c>
    </row>
    <row r="12846" spans="1:15">
      <c r="A12846" t="s">
        <v>4</v>
      </c>
      <c r="B12846" s="4" t="s">
        <v>5</v>
      </c>
      <c r="C12846" s="4" t="s">
        <v>10</v>
      </c>
    </row>
    <row r="12847" spans="1:15">
      <c r="A12847" t="n">
        <v>106762</v>
      </c>
      <c r="B12847" s="30" t="n">
        <v>16</v>
      </c>
      <c r="C12847" s="7" t="n">
        <v>500</v>
      </c>
    </row>
    <row r="12848" spans="1:15">
      <c r="A12848" t="s">
        <v>4</v>
      </c>
      <c r="B12848" s="4" t="s">
        <v>5</v>
      </c>
      <c r="C12848" s="4" t="s">
        <v>13</v>
      </c>
      <c r="D12848" s="4" t="s">
        <v>10</v>
      </c>
      <c r="E12848" s="4" t="s">
        <v>22</v>
      </c>
      <c r="F12848" s="4" t="s">
        <v>10</v>
      </c>
      <c r="G12848" s="4" t="s">
        <v>9</v>
      </c>
      <c r="H12848" s="4" t="s">
        <v>9</v>
      </c>
      <c r="I12848" s="4" t="s">
        <v>10</v>
      </c>
      <c r="J12848" s="4" t="s">
        <v>10</v>
      </c>
      <c r="K12848" s="4" t="s">
        <v>9</v>
      </c>
      <c r="L12848" s="4" t="s">
        <v>9</v>
      </c>
      <c r="M12848" s="4" t="s">
        <v>9</v>
      </c>
      <c r="N12848" s="4" t="s">
        <v>9</v>
      </c>
      <c r="O12848" s="4" t="s">
        <v>6</v>
      </c>
    </row>
    <row r="12849" spans="1:15">
      <c r="A12849" t="n">
        <v>106765</v>
      </c>
      <c r="B12849" s="59" t="n">
        <v>50</v>
      </c>
      <c r="C12849" s="7" t="n">
        <v>0</v>
      </c>
      <c r="D12849" s="7" t="n">
        <v>12105</v>
      </c>
      <c r="E12849" s="7" t="n">
        <v>1</v>
      </c>
      <c r="F12849" s="7" t="n">
        <v>0</v>
      </c>
      <c r="G12849" s="7" t="n">
        <v>0</v>
      </c>
      <c r="H12849" s="7" t="n">
        <v>0</v>
      </c>
      <c r="I12849" s="7" t="n">
        <v>0</v>
      </c>
      <c r="J12849" s="7" t="n">
        <v>65533</v>
      </c>
      <c r="K12849" s="7" t="n">
        <v>0</v>
      </c>
      <c r="L12849" s="7" t="n">
        <v>0</v>
      </c>
      <c r="M12849" s="7" t="n">
        <v>0</v>
      </c>
      <c r="N12849" s="7" t="n">
        <v>0</v>
      </c>
      <c r="O12849" s="7" t="s">
        <v>12</v>
      </c>
    </row>
    <row r="12850" spans="1:15">
      <c r="A12850" t="s">
        <v>4</v>
      </c>
      <c r="B12850" s="4" t="s">
        <v>5</v>
      </c>
      <c r="C12850" s="4" t="s">
        <v>13</v>
      </c>
      <c r="D12850" s="4" t="s">
        <v>10</v>
      </c>
      <c r="E12850" s="4" t="s">
        <v>10</v>
      </c>
      <c r="F12850" s="4" t="s">
        <v>10</v>
      </c>
      <c r="G12850" s="4" t="s">
        <v>10</v>
      </c>
      <c r="H12850" s="4" t="s">
        <v>13</v>
      </c>
    </row>
    <row r="12851" spans="1:15">
      <c r="A12851" t="n">
        <v>106804</v>
      </c>
      <c r="B12851" s="26" t="n">
        <v>25</v>
      </c>
      <c r="C12851" s="7" t="n">
        <v>5</v>
      </c>
      <c r="D12851" s="7" t="n">
        <v>65535</v>
      </c>
      <c r="E12851" s="7" t="n">
        <v>65535</v>
      </c>
      <c r="F12851" s="7" t="n">
        <v>65535</v>
      </c>
      <c r="G12851" s="7" t="n">
        <v>65535</v>
      </c>
      <c r="H12851" s="7" t="n">
        <v>0</v>
      </c>
    </row>
    <row r="12852" spans="1:15">
      <c r="A12852" t="s">
        <v>4</v>
      </c>
      <c r="B12852" s="4" t="s">
        <v>5</v>
      </c>
      <c r="C12852" s="4" t="s">
        <v>10</v>
      </c>
      <c r="D12852" s="4" t="s">
        <v>13</v>
      </c>
      <c r="E12852" s="4" t="s">
        <v>37</v>
      </c>
      <c r="F12852" s="4" t="s">
        <v>13</v>
      </c>
      <c r="G12852" s="4" t="s">
        <v>13</v>
      </c>
    </row>
    <row r="12853" spans="1:15">
      <c r="A12853" t="n">
        <v>106815</v>
      </c>
      <c r="B12853" s="27" t="n">
        <v>24</v>
      </c>
      <c r="C12853" s="7" t="n">
        <v>65533</v>
      </c>
      <c r="D12853" s="7" t="n">
        <v>11</v>
      </c>
      <c r="E12853" s="7" t="s">
        <v>875</v>
      </c>
      <c r="F12853" s="7" t="n">
        <v>2</v>
      </c>
      <c r="G12853" s="7" t="n">
        <v>0</v>
      </c>
    </row>
    <row r="12854" spans="1:15">
      <c r="A12854" t="s">
        <v>4</v>
      </c>
      <c r="B12854" s="4" t="s">
        <v>5</v>
      </c>
    </row>
    <row r="12855" spans="1:15">
      <c r="A12855" t="n">
        <v>106887</v>
      </c>
      <c r="B12855" s="28" t="n">
        <v>28</v>
      </c>
    </row>
    <row r="12856" spans="1:15">
      <c r="A12856" t="s">
        <v>4</v>
      </c>
      <c r="B12856" s="4" t="s">
        <v>5</v>
      </c>
      <c r="C12856" s="4" t="s">
        <v>13</v>
      </c>
    </row>
    <row r="12857" spans="1:15">
      <c r="A12857" t="n">
        <v>106888</v>
      </c>
      <c r="B12857" s="29" t="n">
        <v>27</v>
      </c>
      <c r="C12857" s="7" t="n">
        <v>0</v>
      </c>
    </row>
    <row r="12858" spans="1:15">
      <c r="A12858" t="s">
        <v>4</v>
      </c>
      <c r="B12858" s="4" t="s">
        <v>5</v>
      </c>
      <c r="C12858" s="4" t="s">
        <v>13</v>
      </c>
    </row>
    <row r="12859" spans="1:15">
      <c r="A12859" t="n">
        <v>106890</v>
      </c>
      <c r="B12859" s="29" t="n">
        <v>27</v>
      </c>
      <c r="C12859" s="7" t="n">
        <v>1</v>
      </c>
    </row>
    <row r="12860" spans="1:15">
      <c r="A12860" t="s">
        <v>4</v>
      </c>
      <c r="B12860" s="4" t="s">
        <v>5</v>
      </c>
      <c r="C12860" s="4" t="s">
        <v>10</v>
      </c>
    </row>
    <row r="12861" spans="1:15">
      <c r="A12861" t="n">
        <v>106892</v>
      </c>
      <c r="B12861" s="30" t="n">
        <v>16</v>
      </c>
      <c r="C12861" s="7" t="n">
        <v>300</v>
      </c>
    </row>
    <row r="12862" spans="1:15">
      <c r="A12862" t="s">
        <v>4</v>
      </c>
      <c r="B12862" s="4" t="s">
        <v>5</v>
      </c>
      <c r="C12862" s="4" t="s">
        <v>13</v>
      </c>
      <c r="D12862" s="4" t="s">
        <v>10</v>
      </c>
      <c r="E12862" s="4" t="s">
        <v>22</v>
      </c>
      <c r="F12862" s="4" t="s">
        <v>10</v>
      </c>
      <c r="G12862" s="4" t="s">
        <v>9</v>
      </c>
      <c r="H12862" s="4" t="s">
        <v>9</v>
      </c>
      <c r="I12862" s="4" t="s">
        <v>10</v>
      </c>
      <c r="J12862" s="4" t="s">
        <v>10</v>
      </c>
      <c r="K12862" s="4" t="s">
        <v>9</v>
      </c>
      <c r="L12862" s="4" t="s">
        <v>9</v>
      </c>
      <c r="M12862" s="4" t="s">
        <v>9</v>
      </c>
      <c r="N12862" s="4" t="s">
        <v>9</v>
      </c>
      <c r="O12862" s="4" t="s">
        <v>6</v>
      </c>
    </row>
    <row r="12863" spans="1:15">
      <c r="A12863" t="n">
        <v>106895</v>
      </c>
      <c r="B12863" s="59" t="n">
        <v>50</v>
      </c>
      <c r="C12863" s="7" t="n">
        <v>0</v>
      </c>
      <c r="D12863" s="7" t="n">
        <v>12105</v>
      </c>
      <c r="E12863" s="7" t="n">
        <v>1</v>
      </c>
      <c r="F12863" s="7" t="n">
        <v>0</v>
      </c>
      <c r="G12863" s="7" t="n">
        <v>0</v>
      </c>
      <c r="H12863" s="7" t="n">
        <v>0</v>
      </c>
      <c r="I12863" s="7" t="n">
        <v>0</v>
      </c>
      <c r="J12863" s="7" t="n">
        <v>65533</v>
      </c>
      <c r="K12863" s="7" t="n">
        <v>0</v>
      </c>
      <c r="L12863" s="7" t="n">
        <v>0</v>
      </c>
      <c r="M12863" s="7" t="n">
        <v>0</v>
      </c>
      <c r="N12863" s="7" t="n">
        <v>0</v>
      </c>
      <c r="O12863" s="7" t="s">
        <v>12</v>
      </c>
    </row>
    <row r="12864" spans="1:15">
      <c r="A12864" t="s">
        <v>4</v>
      </c>
      <c r="B12864" s="4" t="s">
        <v>5</v>
      </c>
      <c r="C12864" s="4" t="s">
        <v>13</v>
      </c>
      <c r="D12864" s="4" t="s">
        <v>10</v>
      </c>
      <c r="E12864" s="4" t="s">
        <v>10</v>
      </c>
      <c r="F12864" s="4" t="s">
        <v>10</v>
      </c>
      <c r="G12864" s="4" t="s">
        <v>10</v>
      </c>
      <c r="H12864" s="4" t="s">
        <v>13</v>
      </c>
    </row>
    <row r="12865" spans="1:15">
      <c r="A12865" t="n">
        <v>106934</v>
      </c>
      <c r="B12865" s="26" t="n">
        <v>25</v>
      </c>
      <c r="C12865" s="7" t="n">
        <v>5</v>
      </c>
      <c r="D12865" s="7" t="n">
        <v>65535</v>
      </c>
      <c r="E12865" s="7" t="n">
        <v>65535</v>
      </c>
      <c r="F12865" s="7" t="n">
        <v>65535</v>
      </c>
      <c r="G12865" s="7" t="n">
        <v>65535</v>
      </c>
      <c r="H12865" s="7" t="n">
        <v>0</v>
      </c>
    </row>
    <row r="12866" spans="1:15">
      <c r="A12866" t="s">
        <v>4</v>
      </c>
      <c r="B12866" s="4" t="s">
        <v>5</v>
      </c>
      <c r="C12866" s="4" t="s">
        <v>10</v>
      </c>
      <c r="D12866" s="4" t="s">
        <v>13</v>
      </c>
      <c r="E12866" s="4" t="s">
        <v>37</v>
      </c>
      <c r="F12866" s="4" t="s">
        <v>13</v>
      </c>
      <c r="G12866" s="4" t="s">
        <v>13</v>
      </c>
    </row>
    <row r="12867" spans="1:15">
      <c r="A12867" t="n">
        <v>106945</v>
      </c>
      <c r="B12867" s="27" t="n">
        <v>24</v>
      </c>
      <c r="C12867" s="7" t="n">
        <v>65533</v>
      </c>
      <c r="D12867" s="7" t="n">
        <v>11</v>
      </c>
      <c r="E12867" s="7" t="s">
        <v>876</v>
      </c>
      <c r="F12867" s="7" t="n">
        <v>2</v>
      </c>
      <c r="G12867" s="7" t="n">
        <v>0</v>
      </c>
    </row>
    <row r="12868" spans="1:15">
      <c r="A12868" t="s">
        <v>4</v>
      </c>
      <c r="B12868" s="4" t="s">
        <v>5</v>
      </c>
    </row>
    <row r="12869" spans="1:15">
      <c r="A12869" t="n">
        <v>107016</v>
      </c>
      <c r="B12869" s="28" t="n">
        <v>28</v>
      </c>
    </row>
    <row r="12870" spans="1:15">
      <c r="A12870" t="s">
        <v>4</v>
      </c>
      <c r="B12870" s="4" t="s">
        <v>5</v>
      </c>
      <c r="C12870" s="4" t="s">
        <v>13</v>
      </c>
    </row>
    <row r="12871" spans="1:15">
      <c r="A12871" t="n">
        <v>107017</v>
      </c>
      <c r="B12871" s="29" t="n">
        <v>27</v>
      </c>
      <c r="C12871" s="7" t="n">
        <v>0</v>
      </c>
    </row>
    <row r="12872" spans="1:15">
      <c r="A12872" t="s">
        <v>4</v>
      </c>
      <c r="B12872" s="4" t="s">
        <v>5</v>
      </c>
      <c r="C12872" s="4" t="s">
        <v>13</v>
      </c>
    </row>
    <row r="12873" spans="1:15">
      <c r="A12873" t="n">
        <v>107019</v>
      </c>
      <c r="B12873" s="29" t="n">
        <v>27</v>
      </c>
      <c r="C12873" s="7" t="n">
        <v>1</v>
      </c>
    </row>
    <row r="12874" spans="1:15">
      <c r="A12874" t="s">
        <v>4</v>
      </c>
      <c r="B12874" s="4" t="s">
        <v>5</v>
      </c>
      <c r="C12874" s="4" t="s">
        <v>10</v>
      </c>
    </row>
    <row r="12875" spans="1:15">
      <c r="A12875" t="n">
        <v>107021</v>
      </c>
      <c r="B12875" s="30" t="n">
        <v>16</v>
      </c>
      <c r="C12875" s="7" t="n">
        <v>300</v>
      </c>
    </row>
    <row r="12876" spans="1:15">
      <c r="A12876" t="s">
        <v>4</v>
      </c>
      <c r="B12876" s="4" t="s">
        <v>5</v>
      </c>
      <c r="C12876" s="4" t="s">
        <v>13</v>
      </c>
      <c r="D12876" s="4" t="s">
        <v>10</v>
      </c>
      <c r="E12876" s="4" t="s">
        <v>22</v>
      </c>
      <c r="F12876" s="4" t="s">
        <v>10</v>
      </c>
      <c r="G12876" s="4" t="s">
        <v>9</v>
      </c>
      <c r="H12876" s="4" t="s">
        <v>9</v>
      </c>
      <c r="I12876" s="4" t="s">
        <v>10</v>
      </c>
      <c r="J12876" s="4" t="s">
        <v>10</v>
      </c>
      <c r="K12876" s="4" t="s">
        <v>9</v>
      </c>
      <c r="L12876" s="4" t="s">
        <v>9</v>
      </c>
      <c r="M12876" s="4" t="s">
        <v>9</v>
      </c>
      <c r="N12876" s="4" t="s">
        <v>9</v>
      </c>
      <c r="O12876" s="4" t="s">
        <v>6</v>
      </c>
    </row>
    <row r="12877" spans="1:15">
      <c r="A12877" t="n">
        <v>107024</v>
      </c>
      <c r="B12877" s="59" t="n">
        <v>50</v>
      </c>
      <c r="C12877" s="7" t="n">
        <v>0</v>
      </c>
      <c r="D12877" s="7" t="n">
        <v>12105</v>
      </c>
      <c r="E12877" s="7" t="n">
        <v>1</v>
      </c>
      <c r="F12877" s="7" t="n">
        <v>0</v>
      </c>
      <c r="G12877" s="7" t="n">
        <v>0</v>
      </c>
      <c r="H12877" s="7" t="n">
        <v>0</v>
      </c>
      <c r="I12877" s="7" t="n">
        <v>0</v>
      </c>
      <c r="J12877" s="7" t="n">
        <v>65533</v>
      </c>
      <c r="K12877" s="7" t="n">
        <v>0</v>
      </c>
      <c r="L12877" s="7" t="n">
        <v>0</v>
      </c>
      <c r="M12877" s="7" t="n">
        <v>0</v>
      </c>
      <c r="N12877" s="7" t="n">
        <v>0</v>
      </c>
      <c r="O12877" s="7" t="s">
        <v>12</v>
      </c>
    </row>
    <row r="12878" spans="1:15">
      <c r="A12878" t="s">
        <v>4</v>
      </c>
      <c r="B12878" s="4" t="s">
        <v>5</v>
      </c>
      <c r="C12878" s="4" t="s">
        <v>13</v>
      </c>
      <c r="D12878" s="4" t="s">
        <v>10</v>
      </c>
      <c r="E12878" s="4" t="s">
        <v>10</v>
      </c>
      <c r="F12878" s="4" t="s">
        <v>10</v>
      </c>
      <c r="G12878" s="4" t="s">
        <v>10</v>
      </c>
      <c r="H12878" s="4" t="s">
        <v>13</v>
      </c>
    </row>
    <row r="12879" spans="1:15">
      <c r="A12879" t="n">
        <v>107063</v>
      </c>
      <c r="B12879" s="26" t="n">
        <v>25</v>
      </c>
      <c r="C12879" s="7" t="n">
        <v>5</v>
      </c>
      <c r="D12879" s="7" t="n">
        <v>65535</v>
      </c>
      <c r="E12879" s="7" t="n">
        <v>65535</v>
      </c>
      <c r="F12879" s="7" t="n">
        <v>65535</v>
      </c>
      <c r="G12879" s="7" t="n">
        <v>65535</v>
      </c>
      <c r="H12879" s="7" t="n">
        <v>0</v>
      </c>
    </row>
    <row r="12880" spans="1:15">
      <c r="A12880" t="s">
        <v>4</v>
      </c>
      <c r="B12880" s="4" t="s">
        <v>5</v>
      </c>
      <c r="C12880" s="4" t="s">
        <v>10</v>
      </c>
      <c r="D12880" s="4" t="s">
        <v>13</v>
      </c>
      <c r="E12880" s="4" t="s">
        <v>37</v>
      </c>
      <c r="F12880" s="4" t="s">
        <v>13</v>
      </c>
      <c r="G12880" s="4" t="s">
        <v>13</v>
      </c>
    </row>
    <row r="12881" spans="1:15">
      <c r="A12881" t="n">
        <v>107074</v>
      </c>
      <c r="B12881" s="27" t="n">
        <v>24</v>
      </c>
      <c r="C12881" s="7" t="n">
        <v>65533</v>
      </c>
      <c r="D12881" s="7" t="n">
        <v>11</v>
      </c>
      <c r="E12881" s="7" t="s">
        <v>877</v>
      </c>
      <c r="F12881" s="7" t="n">
        <v>2</v>
      </c>
      <c r="G12881" s="7" t="n">
        <v>0</v>
      </c>
    </row>
    <row r="12882" spans="1:15">
      <c r="A12882" t="s">
        <v>4</v>
      </c>
      <c r="B12882" s="4" t="s">
        <v>5</v>
      </c>
    </row>
    <row r="12883" spans="1:15">
      <c r="A12883" t="n">
        <v>107176</v>
      </c>
      <c r="B12883" s="28" t="n">
        <v>28</v>
      </c>
    </row>
    <row r="12884" spans="1:15">
      <c r="A12884" t="s">
        <v>4</v>
      </c>
      <c r="B12884" s="4" t="s">
        <v>5</v>
      </c>
      <c r="C12884" s="4" t="s">
        <v>13</v>
      </c>
    </row>
    <row r="12885" spans="1:15">
      <c r="A12885" t="n">
        <v>107177</v>
      </c>
      <c r="B12885" s="29" t="n">
        <v>27</v>
      </c>
      <c r="C12885" s="7" t="n">
        <v>0</v>
      </c>
    </row>
    <row r="12886" spans="1:15">
      <c r="A12886" t="s">
        <v>4</v>
      </c>
      <c r="B12886" s="4" t="s">
        <v>5</v>
      </c>
      <c r="C12886" s="4" t="s">
        <v>13</v>
      </c>
    </row>
    <row r="12887" spans="1:15">
      <c r="A12887" t="n">
        <v>107179</v>
      </c>
      <c r="B12887" s="29" t="n">
        <v>27</v>
      </c>
      <c r="C12887" s="7" t="n">
        <v>1</v>
      </c>
    </row>
    <row r="12888" spans="1:15">
      <c r="A12888" t="s">
        <v>4</v>
      </c>
      <c r="B12888" s="4" t="s">
        <v>5</v>
      </c>
      <c r="C12888" s="4" t="s">
        <v>10</v>
      </c>
    </row>
    <row r="12889" spans="1:15">
      <c r="A12889" t="n">
        <v>107181</v>
      </c>
      <c r="B12889" s="30" t="n">
        <v>16</v>
      </c>
      <c r="C12889" s="7" t="n">
        <v>700</v>
      </c>
    </row>
    <row r="12890" spans="1:15">
      <c r="A12890" t="s">
        <v>4</v>
      </c>
      <c r="B12890" s="4" t="s">
        <v>5</v>
      </c>
      <c r="C12890" s="4" t="s">
        <v>13</v>
      </c>
      <c r="D12890" s="4" t="s">
        <v>10</v>
      </c>
      <c r="E12890" s="4" t="s">
        <v>22</v>
      </c>
      <c r="F12890" s="4" t="s">
        <v>10</v>
      </c>
      <c r="G12890" s="4" t="s">
        <v>9</v>
      </c>
      <c r="H12890" s="4" t="s">
        <v>9</v>
      </c>
      <c r="I12890" s="4" t="s">
        <v>10</v>
      </c>
      <c r="J12890" s="4" t="s">
        <v>10</v>
      </c>
      <c r="K12890" s="4" t="s">
        <v>9</v>
      </c>
      <c r="L12890" s="4" t="s">
        <v>9</v>
      </c>
      <c r="M12890" s="4" t="s">
        <v>9</v>
      </c>
      <c r="N12890" s="4" t="s">
        <v>9</v>
      </c>
      <c r="O12890" s="4" t="s">
        <v>6</v>
      </c>
    </row>
    <row r="12891" spans="1:15">
      <c r="A12891" t="n">
        <v>107184</v>
      </c>
      <c r="B12891" s="59" t="n">
        <v>50</v>
      </c>
      <c r="C12891" s="7" t="n">
        <v>0</v>
      </c>
      <c r="D12891" s="7" t="n">
        <v>12105</v>
      </c>
      <c r="E12891" s="7" t="n">
        <v>1</v>
      </c>
      <c r="F12891" s="7" t="n">
        <v>0</v>
      </c>
      <c r="G12891" s="7" t="n">
        <v>0</v>
      </c>
      <c r="H12891" s="7" t="n">
        <v>0</v>
      </c>
      <c r="I12891" s="7" t="n">
        <v>0</v>
      </c>
      <c r="J12891" s="7" t="n">
        <v>65533</v>
      </c>
      <c r="K12891" s="7" t="n">
        <v>0</v>
      </c>
      <c r="L12891" s="7" t="n">
        <v>0</v>
      </c>
      <c r="M12891" s="7" t="n">
        <v>0</v>
      </c>
      <c r="N12891" s="7" t="n">
        <v>0</v>
      </c>
      <c r="O12891" s="7" t="s">
        <v>12</v>
      </c>
    </row>
    <row r="12892" spans="1:15">
      <c r="A12892" t="s">
        <v>4</v>
      </c>
      <c r="B12892" s="4" t="s">
        <v>5</v>
      </c>
      <c r="C12892" s="4" t="s">
        <v>10</v>
      </c>
      <c r="D12892" s="4" t="s">
        <v>13</v>
      </c>
      <c r="E12892" s="4" t="s">
        <v>37</v>
      </c>
      <c r="F12892" s="4" t="s">
        <v>13</v>
      </c>
      <c r="G12892" s="4" t="s">
        <v>13</v>
      </c>
    </row>
    <row r="12893" spans="1:15">
      <c r="A12893" t="n">
        <v>107223</v>
      </c>
      <c r="B12893" s="27" t="n">
        <v>24</v>
      </c>
      <c r="C12893" s="7" t="n">
        <v>65533</v>
      </c>
      <c r="D12893" s="7" t="n">
        <v>11</v>
      </c>
      <c r="E12893" s="7" t="s">
        <v>878</v>
      </c>
      <c r="F12893" s="7" t="n">
        <v>2</v>
      </c>
      <c r="G12893" s="7" t="n">
        <v>0</v>
      </c>
    </row>
    <row r="12894" spans="1:15">
      <c r="A12894" t="s">
        <v>4</v>
      </c>
      <c r="B12894" s="4" t="s">
        <v>5</v>
      </c>
    </row>
    <row r="12895" spans="1:15">
      <c r="A12895" t="n">
        <v>107331</v>
      </c>
      <c r="B12895" s="28" t="n">
        <v>28</v>
      </c>
    </row>
    <row r="12896" spans="1:15">
      <c r="A12896" t="s">
        <v>4</v>
      </c>
      <c r="B12896" s="4" t="s">
        <v>5</v>
      </c>
      <c r="C12896" s="4" t="s">
        <v>13</v>
      </c>
    </row>
    <row r="12897" spans="1:15">
      <c r="A12897" t="n">
        <v>107332</v>
      </c>
      <c r="B12897" s="29" t="n">
        <v>27</v>
      </c>
      <c r="C12897" s="7" t="n">
        <v>0</v>
      </c>
    </row>
    <row r="12898" spans="1:15">
      <c r="A12898" t="s">
        <v>4</v>
      </c>
      <c r="B12898" s="4" t="s">
        <v>5</v>
      </c>
      <c r="C12898" s="4" t="s">
        <v>13</v>
      </c>
    </row>
    <row r="12899" spans="1:15">
      <c r="A12899" t="n">
        <v>107334</v>
      </c>
      <c r="B12899" s="29" t="n">
        <v>27</v>
      </c>
      <c r="C12899" s="7" t="n">
        <v>1</v>
      </c>
    </row>
    <row r="12900" spans="1:15">
      <c r="A12900" t="s">
        <v>4</v>
      </c>
      <c r="B12900" s="4" t="s">
        <v>5</v>
      </c>
      <c r="C12900" s="4" t="s">
        <v>10</v>
      </c>
    </row>
    <row r="12901" spans="1:15">
      <c r="A12901" t="n">
        <v>107336</v>
      </c>
      <c r="B12901" s="30" t="n">
        <v>16</v>
      </c>
      <c r="C12901" s="7" t="n">
        <v>300</v>
      </c>
    </row>
    <row r="12902" spans="1:15">
      <c r="A12902" t="s">
        <v>4</v>
      </c>
      <c r="B12902" s="4" t="s">
        <v>5</v>
      </c>
      <c r="C12902" s="4" t="s">
        <v>13</v>
      </c>
      <c r="D12902" s="4" t="s">
        <v>10</v>
      </c>
      <c r="E12902" s="4" t="s">
        <v>10</v>
      </c>
      <c r="F12902" s="4" t="s">
        <v>10</v>
      </c>
      <c r="G12902" s="4" t="s">
        <v>10</v>
      </c>
      <c r="H12902" s="4" t="s">
        <v>13</v>
      </c>
    </row>
    <row r="12903" spans="1:15">
      <c r="A12903" t="n">
        <v>107339</v>
      </c>
      <c r="B12903" s="26" t="n">
        <v>25</v>
      </c>
      <c r="C12903" s="7" t="n">
        <v>5</v>
      </c>
      <c r="D12903" s="7" t="n">
        <v>65535</v>
      </c>
      <c r="E12903" s="7" t="n">
        <v>500</v>
      </c>
      <c r="F12903" s="7" t="n">
        <v>800</v>
      </c>
      <c r="G12903" s="7" t="n">
        <v>140</v>
      </c>
      <c r="H12903" s="7" t="n">
        <v>0</v>
      </c>
    </row>
    <row r="12904" spans="1:15">
      <c r="A12904" t="s">
        <v>4</v>
      </c>
      <c r="B12904" s="4" t="s">
        <v>5</v>
      </c>
      <c r="C12904" s="4" t="s">
        <v>10</v>
      </c>
      <c r="D12904" s="4" t="s">
        <v>13</v>
      </c>
      <c r="E12904" s="4" t="s">
        <v>37</v>
      </c>
      <c r="F12904" s="4" t="s">
        <v>13</v>
      </c>
      <c r="G12904" s="4" t="s">
        <v>13</v>
      </c>
      <c r="H12904" s="4" t="s">
        <v>13</v>
      </c>
      <c r="I12904" s="4" t="s">
        <v>37</v>
      </c>
      <c r="J12904" s="4" t="s">
        <v>13</v>
      </c>
      <c r="K12904" s="4" t="s">
        <v>13</v>
      </c>
    </row>
    <row r="12905" spans="1:15">
      <c r="A12905" t="n">
        <v>107350</v>
      </c>
      <c r="B12905" s="27" t="n">
        <v>24</v>
      </c>
      <c r="C12905" s="7" t="n">
        <v>65533</v>
      </c>
      <c r="D12905" s="7" t="n">
        <v>11</v>
      </c>
      <c r="E12905" s="7" t="s">
        <v>879</v>
      </c>
      <c r="F12905" s="7" t="n">
        <v>2</v>
      </c>
      <c r="G12905" s="7" t="n">
        <v>3</v>
      </c>
      <c r="H12905" s="7" t="n">
        <v>11</v>
      </c>
      <c r="I12905" s="7" t="s">
        <v>880</v>
      </c>
      <c r="J12905" s="7" t="n">
        <v>2</v>
      </c>
      <c r="K12905" s="7" t="n">
        <v>0</v>
      </c>
    </row>
    <row r="12906" spans="1:15">
      <c r="A12906" t="s">
        <v>4</v>
      </c>
      <c r="B12906" s="4" t="s">
        <v>5</v>
      </c>
    </row>
    <row r="12907" spans="1:15">
      <c r="A12907" t="n">
        <v>107518</v>
      </c>
      <c r="B12907" s="28" t="n">
        <v>28</v>
      </c>
    </row>
    <row r="12908" spans="1:15">
      <c r="A12908" t="s">
        <v>4</v>
      </c>
      <c r="B12908" s="4" t="s">
        <v>5</v>
      </c>
      <c r="C12908" s="4" t="s">
        <v>13</v>
      </c>
    </row>
    <row r="12909" spans="1:15">
      <c r="A12909" t="n">
        <v>107519</v>
      </c>
      <c r="B12909" s="29" t="n">
        <v>27</v>
      </c>
      <c r="C12909" s="7" t="n">
        <v>0</v>
      </c>
    </row>
    <row r="12910" spans="1:15">
      <c r="A12910" t="s">
        <v>4</v>
      </c>
      <c r="B12910" s="4" t="s">
        <v>5</v>
      </c>
      <c r="C12910" s="4" t="s">
        <v>13</v>
      </c>
    </row>
    <row r="12911" spans="1:15">
      <c r="A12911" t="n">
        <v>107521</v>
      </c>
      <c r="B12911" s="29" t="n">
        <v>27</v>
      </c>
      <c r="C12911" s="7" t="n">
        <v>1</v>
      </c>
    </row>
    <row r="12912" spans="1:15">
      <c r="A12912" t="s">
        <v>4</v>
      </c>
      <c r="B12912" s="4" t="s">
        <v>5</v>
      </c>
      <c r="C12912" s="4" t="s">
        <v>13</v>
      </c>
      <c r="D12912" s="4" t="s">
        <v>10</v>
      </c>
      <c r="E12912" s="4" t="s">
        <v>10</v>
      </c>
      <c r="F12912" s="4" t="s">
        <v>10</v>
      </c>
      <c r="G12912" s="4" t="s">
        <v>10</v>
      </c>
      <c r="H12912" s="4" t="s">
        <v>13</v>
      </c>
    </row>
    <row r="12913" spans="1:11">
      <c r="A12913" t="n">
        <v>107523</v>
      </c>
      <c r="B12913" s="26" t="n">
        <v>25</v>
      </c>
      <c r="C12913" s="7" t="n">
        <v>5</v>
      </c>
      <c r="D12913" s="7" t="n">
        <v>65535</v>
      </c>
      <c r="E12913" s="7" t="n">
        <v>65535</v>
      </c>
      <c r="F12913" s="7" t="n">
        <v>65535</v>
      </c>
      <c r="G12913" s="7" t="n">
        <v>65535</v>
      </c>
      <c r="H12913" s="7" t="n">
        <v>0</v>
      </c>
    </row>
    <row r="12914" spans="1:11">
      <c r="A12914" t="s">
        <v>4</v>
      </c>
      <c r="B12914" s="4" t="s">
        <v>5</v>
      </c>
      <c r="C12914" s="4" t="s">
        <v>10</v>
      </c>
    </row>
    <row r="12915" spans="1:11">
      <c r="A12915" t="n">
        <v>107534</v>
      </c>
      <c r="B12915" s="30" t="n">
        <v>16</v>
      </c>
      <c r="C12915" s="7" t="n">
        <v>500</v>
      </c>
    </row>
    <row r="12916" spans="1:11">
      <c r="A12916" t="s">
        <v>4</v>
      </c>
      <c r="B12916" s="4" t="s">
        <v>5</v>
      </c>
      <c r="C12916" s="4" t="s">
        <v>13</v>
      </c>
      <c r="D12916" s="4" t="s">
        <v>10</v>
      </c>
      <c r="E12916" s="4" t="s">
        <v>10</v>
      </c>
      <c r="F12916" s="4" t="s">
        <v>10</v>
      </c>
      <c r="G12916" s="4" t="s">
        <v>10</v>
      </c>
      <c r="H12916" s="4" t="s">
        <v>13</v>
      </c>
    </row>
    <row r="12917" spans="1:11">
      <c r="A12917" t="n">
        <v>107537</v>
      </c>
      <c r="B12917" s="26" t="n">
        <v>25</v>
      </c>
      <c r="C12917" s="7" t="n">
        <v>5</v>
      </c>
      <c r="D12917" s="7" t="n">
        <v>65535</v>
      </c>
      <c r="E12917" s="7" t="n">
        <v>65535</v>
      </c>
      <c r="F12917" s="7" t="n">
        <v>65535</v>
      </c>
      <c r="G12917" s="7" t="n">
        <v>65535</v>
      </c>
      <c r="H12917" s="7" t="n">
        <v>0</v>
      </c>
    </row>
    <row r="12918" spans="1:11">
      <c r="A12918" t="s">
        <v>4</v>
      </c>
      <c r="B12918" s="4" t="s">
        <v>5</v>
      </c>
    </row>
    <row r="12919" spans="1:11">
      <c r="A12919" t="n">
        <v>107548</v>
      </c>
      <c r="B12919" s="5" t="n">
        <v>1</v>
      </c>
    </row>
    <row r="12920" spans="1:11" s="3" customFormat="1" customHeight="0">
      <c r="A12920" s="3" t="s">
        <v>2</v>
      </c>
      <c r="B12920" s="3" t="s">
        <v>881</v>
      </c>
    </row>
    <row r="12921" spans="1:11">
      <c r="A12921" t="s">
        <v>4</v>
      </c>
      <c r="B12921" s="4" t="s">
        <v>5</v>
      </c>
      <c r="C12921" s="4" t="s">
        <v>13</v>
      </c>
      <c r="D12921" s="4" t="s">
        <v>10</v>
      </c>
    </row>
    <row r="12922" spans="1:11">
      <c r="A12922" t="n">
        <v>107552</v>
      </c>
      <c r="B12922" s="25" t="n">
        <v>22</v>
      </c>
      <c r="C12922" s="7" t="n">
        <v>0</v>
      </c>
      <c r="D12922" s="7" t="n">
        <v>0</v>
      </c>
    </row>
    <row r="12923" spans="1:11">
      <c r="A12923" t="s">
        <v>4</v>
      </c>
      <c r="B12923" s="4" t="s">
        <v>5</v>
      </c>
      <c r="C12923" s="4" t="s">
        <v>13</v>
      </c>
      <c r="D12923" s="4" t="s">
        <v>10</v>
      </c>
    </row>
    <row r="12924" spans="1:11">
      <c r="A12924" t="n">
        <v>107556</v>
      </c>
      <c r="B12924" s="34" t="n">
        <v>58</v>
      </c>
      <c r="C12924" s="7" t="n">
        <v>5</v>
      </c>
      <c r="D12924" s="7" t="n">
        <v>300</v>
      </c>
    </row>
    <row r="12925" spans="1:11">
      <c r="A12925" t="s">
        <v>4</v>
      </c>
      <c r="B12925" s="4" t="s">
        <v>5</v>
      </c>
      <c r="C12925" s="4" t="s">
        <v>22</v>
      </c>
      <c r="D12925" s="4" t="s">
        <v>10</v>
      </c>
    </row>
    <row r="12926" spans="1:11">
      <c r="A12926" t="n">
        <v>107560</v>
      </c>
      <c r="B12926" s="35" t="n">
        <v>103</v>
      </c>
      <c r="C12926" s="7" t="n">
        <v>0</v>
      </c>
      <c r="D12926" s="7" t="n">
        <v>300</v>
      </c>
    </row>
    <row r="12927" spans="1:11">
      <c r="A12927" t="s">
        <v>4</v>
      </c>
      <c r="B12927" s="4" t="s">
        <v>5</v>
      </c>
      <c r="C12927" s="4" t="s">
        <v>13</v>
      </c>
      <c r="D12927" s="4" t="s">
        <v>22</v>
      </c>
      <c r="E12927" s="4" t="s">
        <v>10</v>
      </c>
      <c r="F12927" s="4" t="s">
        <v>13</v>
      </c>
    </row>
    <row r="12928" spans="1:11">
      <c r="A12928" t="n">
        <v>107567</v>
      </c>
      <c r="B12928" s="33" t="n">
        <v>49</v>
      </c>
      <c r="C12928" s="7" t="n">
        <v>3</v>
      </c>
      <c r="D12928" s="7" t="n">
        <v>0.699999988079071</v>
      </c>
      <c r="E12928" s="7" t="n">
        <v>500</v>
      </c>
      <c r="F12928" s="7" t="n">
        <v>0</v>
      </c>
    </row>
    <row r="12929" spans="1:8">
      <c r="A12929" t="s">
        <v>4</v>
      </c>
      <c r="B12929" s="4" t="s">
        <v>5</v>
      </c>
      <c r="C12929" s="4" t="s">
        <v>13</v>
      </c>
      <c r="D12929" s="4" t="s">
        <v>10</v>
      </c>
    </row>
    <row r="12930" spans="1:8">
      <c r="A12930" t="n">
        <v>107576</v>
      </c>
      <c r="B12930" s="34" t="n">
        <v>58</v>
      </c>
      <c r="C12930" s="7" t="n">
        <v>10</v>
      </c>
      <c r="D12930" s="7" t="n">
        <v>300</v>
      </c>
    </row>
    <row r="12931" spans="1:8">
      <c r="A12931" t="s">
        <v>4</v>
      </c>
      <c r="B12931" s="4" t="s">
        <v>5</v>
      </c>
      <c r="C12931" s="4" t="s">
        <v>13</v>
      </c>
      <c r="D12931" s="4" t="s">
        <v>10</v>
      </c>
    </row>
    <row r="12932" spans="1:8">
      <c r="A12932" t="n">
        <v>107580</v>
      </c>
      <c r="B12932" s="34" t="n">
        <v>58</v>
      </c>
      <c r="C12932" s="7" t="n">
        <v>12</v>
      </c>
      <c r="D12932" s="7" t="n">
        <v>0</v>
      </c>
    </row>
    <row r="12933" spans="1:8">
      <c r="A12933" t="s">
        <v>4</v>
      </c>
      <c r="B12933" s="4" t="s">
        <v>5</v>
      </c>
      <c r="C12933" s="4" t="s">
        <v>13</v>
      </c>
    </row>
    <row r="12934" spans="1:8">
      <c r="A12934" t="n">
        <v>107584</v>
      </c>
      <c r="B12934" s="40" t="n">
        <v>64</v>
      </c>
      <c r="C12934" s="7" t="n">
        <v>7</v>
      </c>
    </row>
    <row r="12935" spans="1:8">
      <c r="A12935" t="s">
        <v>4</v>
      </c>
      <c r="B12935" s="4" t="s">
        <v>5</v>
      </c>
      <c r="C12935" s="4" t="s">
        <v>13</v>
      </c>
      <c r="D12935" s="4" t="s">
        <v>10</v>
      </c>
      <c r="E12935" s="4" t="s">
        <v>13</v>
      </c>
      <c r="F12935" s="4" t="s">
        <v>10</v>
      </c>
      <c r="G12935" s="4" t="s">
        <v>13</v>
      </c>
      <c r="H12935" s="4" t="s">
        <v>13</v>
      </c>
      <c r="I12935" s="4" t="s">
        <v>13</v>
      </c>
      <c r="J12935" s="4" t="s">
        <v>26</v>
      </c>
    </row>
    <row r="12936" spans="1:8">
      <c r="A12936" t="n">
        <v>107586</v>
      </c>
      <c r="B12936" s="16" t="n">
        <v>5</v>
      </c>
      <c r="C12936" s="7" t="n">
        <v>30</v>
      </c>
      <c r="D12936" s="7" t="n">
        <v>8205</v>
      </c>
      <c r="E12936" s="7" t="n">
        <v>30</v>
      </c>
      <c r="F12936" s="7" t="n">
        <v>8448</v>
      </c>
      <c r="G12936" s="7" t="n">
        <v>8</v>
      </c>
      <c r="H12936" s="7" t="n">
        <v>9</v>
      </c>
      <c r="I12936" s="7" t="n">
        <v>1</v>
      </c>
      <c r="J12936" s="19" t="n">
        <f t="normal" ca="1">A12970</f>
        <v>0</v>
      </c>
    </row>
    <row r="12937" spans="1:8">
      <c r="A12937" t="s">
        <v>4</v>
      </c>
      <c r="B12937" s="4" t="s">
        <v>5</v>
      </c>
      <c r="C12937" s="4" t="s">
        <v>13</v>
      </c>
      <c r="D12937" s="4" t="s">
        <v>10</v>
      </c>
      <c r="E12937" s="4" t="s">
        <v>10</v>
      </c>
      <c r="F12937" s="4" t="s">
        <v>13</v>
      </c>
    </row>
    <row r="12938" spans="1:8">
      <c r="A12938" t="n">
        <v>107600</v>
      </c>
      <c r="B12938" s="26" t="n">
        <v>25</v>
      </c>
      <c r="C12938" s="7" t="n">
        <v>1</v>
      </c>
      <c r="D12938" s="7" t="n">
        <v>65535</v>
      </c>
      <c r="E12938" s="7" t="n">
        <v>420</v>
      </c>
      <c r="F12938" s="7" t="n">
        <v>5</v>
      </c>
    </row>
    <row r="12939" spans="1:8">
      <c r="A12939" t="s">
        <v>4</v>
      </c>
      <c r="B12939" s="4" t="s">
        <v>5</v>
      </c>
      <c r="C12939" s="4" t="s">
        <v>13</v>
      </c>
      <c r="D12939" s="4" t="s">
        <v>10</v>
      </c>
      <c r="E12939" s="4" t="s">
        <v>6</v>
      </c>
    </row>
    <row r="12940" spans="1:8">
      <c r="A12940" t="n">
        <v>107607</v>
      </c>
      <c r="B12940" s="36" t="n">
        <v>51</v>
      </c>
      <c r="C12940" s="7" t="n">
        <v>4</v>
      </c>
      <c r="D12940" s="7" t="n">
        <v>0</v>
      </c>
      <c r="E12940" s="7" t="s">
        <v>882</v>
      </c>
    </row>
    <row r="12941" spans="1:8">
      <c r="A12941" t="s">
        <v>4</v>
      </c>
      <c r="B12941" s="4" t="s">
        <v>5</v>
      </c>
      <c r="C12941" s="4" t="s">
        <v>10</v>
      </c>
    </row>
    <row r="12942" spans="1:8">
      <c r="A12942" t="n">
        <v>107621</v>
      </c>
      <c r="B12942" s="30" t="n">
        <v>16</v>
      </c>
      <c r="C12942" s="7" t="n">
        <v>0</v>
      </c>
    </row>
    <row r="12943" spans="1:8">
      <c r="A12943" t="s">
        <v>4</v>
      </c>
      <c r="B12943" s="4" t="s">
        <v>5</v>
      </c>
      <c r="C12943" s="4" t="s">
        <v>10</v>
      </c>
      <c r="D12943" s="4" t="s">
        <v>37</v>
      </c>
      <c r="E12943" s="4" t="s">
        <v>13</v>
      </c>
      <c r="F12943" s="4" t="s">
        <v>13</v>
      </c>
    </row>
    <row r="12944" spans="1:8">
      <c r="A12944" t="n">
        <v>107624</v>
      </c>
      <c r="B12944" s="37" t="n">
        <v>26</v>
      </c>
      <c r="C12944" s="7" t="n">
        <v>0</v>
      </c>
      <c r="D12944" s="7" t="s">
        <v>883</v>
      </c>
      <c r="E12944" s="7" t="n">
        <v>2</v>
      </c>
      <c r="F12944" s="7" t="n">
        <v>0</v>
      </c>
    </row>
    <row r="12945" spans="1:10">
      <c r="A12945" t="s">
        <v>4</v>
      </c>
      <c r="B12945" s="4" t="s">
        <v>5</v>
      </c>
    </row>
    <row r="12946" spans="1:10">
      <c r="A12946" t="n">
        <v>107668</v>
      </c>
      <c r="B12946" s="28" t="n">
        <v>28</v>
      </c>
    </row>
    <row r="12947" spans="1:10">
      <c r="A12947" t="s">
        <v>4</v>
      </c>
      <c r="B12947" s="4" t="s">
        <v>5</v>
      </c>
      <c r="C12947" s="4" t="s">
        <v>13</v>
      </c>
      <c r="D12947" s="4" t="s">
        <v>10</v>
      </c>
      <c r="E12947" s="4" t="s">
        <v>10</v>
      </c>
      <c r="F12947" s="4" t="s">
        <v>13</v>
      </c>
    </row>
    <row r="12948" spans="1:10">
      <c r="A12948" t="n">
        <v>107669</v>
      </c>
      <c r="B12948" s="26" t="n">
        <v>25</v>
      </c>
      <c r="C12948" s="7" t="n">
        <v>1</v>
      </c>
      <c r="D12948" s="7" t="n">
        <v>160</v>
      </c>
      <c r="E12948" s="7" t="n">
        <v>570</v>
      </c>
      <c r="F12948" s="7" t="n">
        <v>2</v>
      </c>
    </row>
    <row r="12949" spans="1:10">
      <c r="A12949" t="s">
        <v>4</v>
      </c>
      <c r="B12949" s="4" t="s">
        <v>5</v>
      </c>
      <c r="C12949" s="4" t="s">
        <v>13</v>
      </c>
      <c r="D12949" s="4" t="s">
        <v>10</v>
      </c>
      <c r="E12949" s="4" t="s">
        <v>6</v>
      </c>
    </row>
    <row r="12950" spans="1:10">
      <c r="A12950" t="n">
        <v>107676</v>
      </c>
      <c r="B12950" s="36" t="n">
        <v>51</v>
      </c>
      <c r="C12950" s="7" t="n">
        <v>4</v>
      </c>
      <c r="D12950" s="7" t="n">
        <v>16</v>
      </c>
      <c r="E12950" s="7" t="s">
        <v>44</v>
      </c>
    </row>
    <row r="12951" spans="1:10">
      <c r="A12951" t="s">
        <v>4</v>
      </c>
      <c r="B12951" s="4" t="s">
        <v>5</v>
      </c>
      <c r="C12951" s="4" t="s">
        <v>10</v>
      </c>
    </row>
    <row r="12952" spans="1:10">
      <c r="A12952" t="n">
        <v>107689</v>
      </c>
      <c r="B12952" s="30" t="n">
        <v>16</v>
      </c>
      <c r="C12952" s="7" t="n">
        <v>0</v>
      </c>
    </row>
    <row r="12953" spans="1:10">
      <c r="A12953" t="s">
        <v>4</v>
      </c>
      <c r="B12953" s="4" t="s">
        <v>5</v>
      </c>
      <c r="C12953" s="4" t="s">
        <v>10</v>
      </c>
      <c r="D12953" s="4" t="s">
        <v>37</v>
      </c>
      <c r="E12953" s="4" t="s">
        <v>13</v>
      </c>
      <c r="F12953" s="4" t="s">
        <v>13</v>
      </c>
    </row>
    <row r="12954" spans="1:10">
      <c r="A12954" t="n">
        <v>107692</v>
      </c>
      <c r="B12954" s="37" t="n">
        <v>26</v>
      </c>
      <c r="C12954" s="7" t="n">
        <v>16</v>
      </c>
      <c r="D12954" s="7" t="s">
        <v>884</v>
      </c>
      <c r="E12954" s="7" t="n">
        <v>2</v>
      </c>
      <c r="F12954" s="7" t="n">
        <v>0</v>
      </c>
    </row>
    <row r="12955" spans="1:10">
      <c r="A12955" t="s">
        <v>4</v>
      </c>
      <c r="B12955" s="4" t="s">
        <v>5</v>
      </c>
    </row>
    <row r="12956" spans="1:10">
      <c r="A12956" t="n">
        <v>107750</v>
      </c>
      <c r="B12956" s="28" t="n">
        <v>28</v>
      </c>
    </row>
    <row r="12957" spans="1:10">
      <c r="A12957" t="s">
        <v>4</v>
      </c>
      <c r="B12957" s="4" t="s">
        <v>5</v>
      </c>
      <c r="C12957" s="4" t="s">
        <v>13</v>
      </c>
      <c r="D12957" s="4" t="s">
        <v>10</v>
      </c>
      <c r="E12957" s="4" t="s">
        <v>10</v>
      </c>
      <c r="F12957" s="4" t="s">
        <v>13</v>
      </c>
    </row>
    <row r="12958" spans="1:10">
      <c r="A12958" t="n">
        <v>107751</v>
      </c>
      <c r="B12958" s="26" t="n">
        <v>25</v>
      </c>
      <c r="C12958" s="7" t="n">
        <v>1</v>
      </c>
      <c r="D12958" s="7" t="n">
        <v>65535</v>
      </c>
      <c r="E12958" s="7" t="n">
        <v>500</v>
      </c>
      <c r="F12958" s="7" t="n">
        <v>5</v>
      </c>
    </row>
    <row r="12959" spans="1:10">
      <c r="A12959" t="s">
        <v>4</v>
      </c>
      <c r="B12959" s="4" t="s">
        <v>5</v>
      </c>
      <c r="C12959" s="4" t="s">
        <v>13</v>
      </c>
      <c r="D12959" s="4" t="s">
        <v>10</v>
      </c>
      <c r="E12959" s="4" t="s">
        <v>6</v>
      </c>
    </row>
    <row r="12960" spans="1:10">
      <c r="A12960" t="n">
        <v>107758</v>
      </c>
      <c r="B12960" s="36" t="n">
        <v>51</v>
      </c>
      <c r="C12960" s="7" t="n">
        <v>4</v>
      </c>
      <c r="D12960" s="7" t="n">
        <v>122</v>
      </c>
      <c r="E12960" s="7" t="s">
        <v>44</v>
      </c>
    </row>
    <row r="12961" spans="1:6">
      <c r="A12961" t="s">
        <v>4</v>
      </c>
      <c r="B12961" s="4" t="s">
        <v>5</v>
      </c>
      <c r="C12961" s="4" t="s">
        <v>10</v>
      </c>
    </row>
    <row r="12962" spans="1:6">
      <c r="A12962" t="n">
        <v>107771</v>
      </c>
      <c r="B12962" s="30" t="n">
        <v>16</v>
      </c>
      <c r="C12962" s="7" t="n">
        <v>0</v>
      </c>
    </row>
    <row r="12963" spans="1:6">
      <c r="A12963" t="s">
        <v>4</v>
      </c>
      <c r="B12963" s="4" t="s">
        <v>5</v>
      </c>
      <c r="C12963" s="4" t="s">
        <v>10</v>
      </c>
      <c r="D12963" s="4" t="s">
        <v>37</v>
      </c>
      <c r="E12963" s="4" t="s">
        <v>13</v>
      </c>
      <c r="F12963" s="4" t="s">
        <v>13</v>
      </c>
    </row>
    <row r="12964" spans="1:6">
      <c r="A12964" t="n">
        <v>107774</v>
      </c>
      <c r="B12964" s="37" t="n">
        <v>26</v>
      </c>
      <c r="C12964" s="7" t="n">
        <v>122</v>
      </c>
      <c r="D12964" s="7" t="s">
        <v>885</v>
      </c>
      <c r="E12964" s="7" t="n">
        <v>2</v>
      </c>
      <c r="F12964" s="7" t="n">
        <v>0</v>
      </c>
    </row>
    <row r="12965" spans="1:6">
      <c r="A12965" t="s">
        <v>4</v>
      </c>
      <c r="B12965" s="4" t="s">
        <v>5</v>
      </c>
    </row>
    <row r="12966" spans="1:6">
      <c r="A12966" t="n">
        <v>107814</v>
      </c>
      <c r="B12966" s="28" t="n">
        <v>28</v>
      </c>
    </row>
    <row r="12967" spans="1:6">
      <c r="A12967" t="s">
        <v>4</v>
      </c>
      <c r="B12967" s="4" t="s">
        <v>5</v>
      </c>
      <c r="C12967" s="4" t="s">
        <v>26</v>
      </c>
    </row>
    <row r="12968" spans="1:6">
      <c r="A12968" t="n">
        <v>107815</v>
      </c>
      <c r="B12968" s="23" t="n">
        <v>3</v>
      </c>
      <c r="C12968" s="19" t="n">
        <f t="normal" ca="1">A12980</f>
        <v>0</v>
      </c>
    </row>
    <row r="12969" spans="1:6">
      <c r="A12969" t="s">
        <v>4</v>
      </c>
      <c r="B12969" s="4" t="s">
        <v>5</v>
      </c>
      <c r="C12969" s="4" t="s">
        <v>13</v>
      </c>
      <c r="D12969" s="4" t="s">
        <v>10</v>
      </c>
      <c r="E12969" s="4" t="s">
        <v>10</v>
      </c>
      <c r="F12969" s="4" t="s">
        <v>13</v>
      </c>
    </row>
    <row r="12970" spans="1:6">
      <c r="A12970" t="n">
        <v>107820</v>
      </c>
      <c r="B12970" s="26" t="n">
        <v>25</v>
      </c>
      <c r="C12970" s="7" t="n">
        <v>1</v>
      </c>
      <c r="D12970" s="7" t="n">
        <v>65535</v>
      </c>
      <c r="E12970" s="7" t="n">
        <v>420</v>
      </c>
      <c r="F12970" s="7" t="n">
        <v>5</v>
      </c>
    </row>
    <row r="12971" spans="1:6">
      <c r="A12971" t="s">
        <v>4</v>
      </c>
      <c r="B12971" s="4" t="s">
        <v>5</v>
      </c>
      <c r="C12971" s="4" t="s">
        <v>13</v>
      </c>
      <c r="D12971" s="4" t="s">
        <v>10</v>
      </c>
      <c r="E12971" s="4" t="s">
        <v>6</v>
      </c>
    </row>
    <row r="12972" spans="1:6">
      <c r="A12972" t="n">
        <v>107827</v>
      </c>
      <c r="B12972" s="36" t="n">
        <v>51</v>
      </c>
      <c r="C12972" s="7" t="n">
        <v>4</v>
      </c>
      <c r="D12972" s="7" t="n">
        <v>0</v>
      </c>
      <c r="E12972" s="7" t="s">
        <v>61</v>
      </c>
    </row>
    <row r="12973" spans="1:6">
      <c r="A12973" t="s">
        <v>4</v>
      </c>
      <c r="B12973" s="4" t="s">
        <v>5</v>
      </c>
      <c r="C12973" s="4" t="s">
        <v>10</v>
      </c>
    </row>
    <row r="12974" spans="1:6">
      <c r="A12974" t="n">
        <v>107840</v>
      </c>
      <c r="B12974" s="30" t="n">
        <v>16</v>
      </c>
      <c r="C12974" s="7" t="n">
        <v>0</v>
      </c>
    </row>
    <row r="12975" spans="1:6">
      <c r="A12975" t="s">
        <v>4</v>
      </c>
      <c r="B12975" s="4" t="s">
        <v>5</v>
      </c>
      <c r="C12975" s="4" t="s">
        <v>10</v>
      </c>
      <c r="D12975" s="4" t="s">
        <v>37</v>
      </c>
      <c r="E12975" s="4" t="s">
        <v>13</v>
      </c>
      <c r="F12975" s="4" t="s">
        <v>13</v>
      </c>
      <c r="G12975" s="4" t="s">
        <v>37</v>
      </c>
      <c r="H12975" s="4" t="s">
        <v>13</v>
      </c>
      <c r="I12975" s="4" t="s">
        <v>13</v>
      </c>
    </row>
    <row r="12976" spans="1:6">
      <c r="A12976" t="n">
        <v>107843</v>
      </c>
      <c r="B12976" s="37" t="n">
        <v>26</v>
      </c>
      <c r="C12976" s="7" t="n">
        <v>0</v>
      </c>
      <c r="D12976" s="7" t="s">
        <v>886</v>
      </c>
      <c r="E12976" s="7" t="n">
        <v>2</v>
      </c>
      <c r="F12976" s="7" t="n">
        <v>3</v>
      </c>
      <c r="G12976" s="7" t="s">
        <v>887</v>
      </c>
      <c r="H12976" s="7" t="n">
        <v>2</v>
      </c>
      <c r="I12976" s="7" t="n">
        <v>0</v>
      </c>
    </row>
    <row r="12977" spans="1:9">
      <c r="A12977" t="s">
        <v>4</v>
      </c>
      <c r="B12977" s="4" t="s">
        <v>5</v>
      </c>
    </row>
    <row r="12978" spans="1:9">
      <c r="A12978" t="n">
        <v>107980</v>
      </c>
      <c r="B12978" s="28" t="n">
        <v>28</v>
      </c>
    </row>
    <row r="12979" spans="1:9">
      <c r="A12979" t="s">
        <v>4</v>
      </c>
      <c r="B12979" s="4" t="s">
        <v>5</v>
      </c>
      <c r="C12979" s="4" t="s">
        <v>10</v>
      </c>
      <c r="D12979" s="4" t="s">
        <v>13</v>
      </c>
    </row>
    <row r="12980" spans="1:9">
      <c r="A12980" t="n">
        <v>107981</v>
      </c>
      <c r="B12980" s="39" t="n">
        <v>89</v>
      </c>
      <c r="C12980" s="7" t="n">
        <v>65533</v>
      </c>
      <c r="D12980" s="7" t="n">
        <v>1</v>
      </c>
    </row>
    <row r="12981" spans="1:9">
      <c r="A12981" t="s">
        <v>4</v>
      </c>
      <c r="B12981" s="4" t="s">
        <v>5</v>
      </c>
      <c r="C12981" s="4" t="s">
        <v>10</v>
      </c>
      <c r="D12981" s="4" t="s">
        <v>22</v>
      </c>
      <c r="E12981" s="4" t="s">
        <v>22</v>
      </c>
      <c r="F12981" s="4" t="s">
        <v>22</v>
      </c>
      <c r="G12981" s="4" t="s">
        <v>22</v>
      </c>
    </row>
    <row r="12982" spans="1:9">
      <c r="A12982" t="n">
        <v>107985</v>
      </c>
      <c r="B12982" s="43" t="n">
        <v>46</v>
      </c>
      <c r="C12982" s="7" t="n">
        <v>61456</v>
      </c>
      <c r="D12982" s="7" t="n">
        <v>119.870002746582</v>
      </c>
      <c r="E12982" s="7" t="n">
        <v>36.0099983215332</v>
      </c>
      <c r="F12982" s="7" t="n">
        <v>-224.070007324219</v>
      </c>
      <c r="G12982" s="7" t="n">
        <v>285.899993896484</v>
      </c>
    </row>
    <row r="12983" spans="1:9">
      <c r="A12983" t="s">
        <v>4</v>
      </c>
      <c r="B12983" s="4" t="s">
        <v>5</v>
      </c>
      <c r="C12983" s="4" t="s">
        <v>10</v>
      </c>
      <c r="D12983" s="4" t="s">
        <v>22</v>
      </c>
      <c r="E12983" s="4" t="s">
        <v>22</v>
      </c>
      <c r="F12983" s="4" t="s">
        <v>22</v>
      </c>
      <c r="G12983" s="4" t="s">
        <v>22</v>
      </c>
    </row>
    <row r="12984" spans="1:9">
      <c r="A12984" t="n">
        <v>108004</v>
      </c>
      <c r="B12984" s="43" t="n">
        <v>46</v>
      </c>
      <c r="C12984" s="7" t="n">
        <v>61457</v>
      </c>
      <c r="D12984" s="7" t="n">
        <v>119.870002746582</v>
      </c>
      <c r="E12984" s="7" t="n">
        <v>36.0099983215332</v>
      </c>
      <c r="F12984" s="7" t="n">
        <v>-224.070007324219</v>
      </c>
      <c r="G12984" s="7" t="n">
        <v>285.899993896484</v>
      </c>
    </row>
    <row r="12985" spans="1:9">
      <c r="A12985" t="s">
        <v>4</v>
      </c>
      <c r="B12985" s="4" t="s">
        <v>5</v>
      </c>
      <c r="C12985" s="4" t="s">
        <v>13</v>
      </c>
      <c r="D12985" s="4" t="s">
        <v>13</v>
      </c>
      <c r="E12985" s="4" t="s">
        <v>10</v>
      </c>
    </row>
    <row r="12986" spans="1:9">
      <c r="A12986" t="n">
        <v>108023</v>
      </c>
      <c r="B12986" s="32" t="n">
        <v>45</v>
      </c>
      <c r="C12986" s="7" t="n">
        <v>8</v>
      </c>
      <c r="D12986" s="7" t="n">
        <v>1</v>
      </c>
      <c r="E12986" s="7" t="n">
        <v>0</v>
      </c>
    </row>
    <row r="12987" spans="1:9">
      <c r="A12987" t="s">
        <v>4</v>
      </c>
      <c r="B12987" s="4" t="s">
        <v>5</v>
      </c>
      <c r="C12987" s="4" t="s">
        <v>13</v>
      </c>
      <c r="D12987" s="4" t="s">
        <v>10</v>
      </c>
      <c r="E12987" s="4" t="s">
        <v>10</v>
      </c>
      <c r="F12987" s="4" t="s">
        <v>13</v>
      </c>
    </row>
    <row r="12988" spans="1:9">
      <c r="A12988" t="n">
        <v>108028</v>
      </c>
      <c r="B12988" s="26" t="n">
        <v>25</v>
      </c>
      <c r="C12988" s="7" t="n">
        <v>1</v>
      </c>
      <c r="D12988" s="7" t="n">
        <v>65535</v>
      </c>
      <c r="E12988" s="7" t="n">
        <v>65535</v>
      </c>
      <c r="F12988" s="7" t="n">
        <v>0</v>
      </c>
    </row>
    <row r="12989" spans="1:9">
      <c r="A12989" t="s">
        <v>4</v>
      </c>
      <c r="B12989" s="4" t="s">
        <v>5</v>
      </c>
      <c r="C12989" s="4" t="s">
        <v>13</v>
      </c>
      <c r="D12989" s="4" t="s">
        <v>6</v>
      </c>
    </row>
    <row r="12990" spans="1:9">
      <c r="A12990" t="n">
        <v>108035</v>
      </c>
      <c r="B12990" s="9" t="n">
        <v>2</v>
      </c>
      <c r="C12990" s="7" t="n">
        <v>10</v>
      </c>
      <c r="D12990" s="7" t="s">
        <v>39</v>
      </c>
    </row>
    <row r="12991" spans="1:9">
      <c r="A12991" t="s">
        <v>4</v>
      </c>
      <c r="B12991" s="4" t="s">
        <v>5</v>
      </c>
      <c r="C12991" s="4" t="s">
        <v>13</v>
      </c>
      <c r="D12991" s="4" t="s">
        <v>10</v>
      </c>
    </row>
    <row r="12992" spans="1:9">
      <c r="A12992" t="n">
        <v>108058</v>
      </c>
      <c r="B12992" s="34" t="n">
        <v>58</v>
      </c>
      <c r="C12992" s="7" t="n">
        <v>105</v>
      </c>
      <c r="D12992" s="7" t="n">
        <v>300</v>
      </c>
    </row>
    <row r="12993" spans="1:7">
      <c r="A12993" t="s">
        <v>4</v>
      </c>
      <c r="B12993" s="4" t="s">
        <v>5</v>
      </c>
      <c r="C12993" s="4" t="s">
        <v>22</v>
      </c>
      <c r="D12993" s="4" t="s">
        <v>10</v>
      </c>
    </row>
    <row r="12994" spans="1:7">
      <c r="A12994" t="n">
        <v>108062</v>
      </c>
      <c r="B12994" s="35" t="n">
        <v>103</v>
      </c>
      <c r="C12994" s="7" t="n">
        <v>1</v>
      </c>
      <c r="D12994" s="7" t="n">
        <v>300</v>
      </c>
    </row>
    <row r="12995" spans="1:7">
      <c r="A12995" t="s">
        <v>4</v>
      </c>
      <c r="B12995" s="4" t="s">
        <v>5</v>
      </c>
      <c r="C12995" s="4" t="s">
        <v>13</v>
      </c>
    </row>
    <row r="12996" spans="1:7">
      <c r="A12996" t="n">
        <v>108069</v>
      </c>
      <c r="B12996" s="12" t="n">
        <v>74</v>
      </c>
      <c r="C12996" s="7" t="n">
        <v>67</v>
      </c>
    </row>
    <row r="12997" spans="1:7">
      <c r="A12997" t="s">
        <v>4</v>
      </c>
      <c r="B12997" s="4" t="s">
        <v>5</v>
      </c>
      <c r="C12997" s="4" t="s">
        <v>13</v>
      </c>
      <c r="D12997" s="4" t="s">
        <v>22</v>
      </c>
      <c r="E12997" s="4" t="s">
        <v>10</v>
      </c>
      <c r="F12997" s="4" t="s">
        <v>13</v>
      </c>
    </row>
    <row r="12998" spans="1:7">
      <c r="A12998" t="n">
        <v>108071</v>
      </c>
      <c r="B12998" s="33" t="n">
        <v>49</v>
      </c>
      <c r="C12998" s="7" t="n">
        <v>3</v>
      </c>
      <c r="D12998" s="7" t="n">
        <v>1</v>
      </c>
      <c r="E12998" s="7" t="n">
        <v>500</v>
      </c>
      <c r="F12998" s="7" t="n">
        <v>0</v>
      </c>
    </row>
    <row r="12999" spans="1:7">
      <c r="A12999" t="s">
        <v>4</v>
      </c>
      <c r="B12999" s="4" t="s">
        <v>5</v>
      </c>
      <c r="C12999" s="4" t="s">
        <v>13</v>
      </c>
      <c r="D12999" s="4" t="s">
        <v>10</v>
      </c>
    </row>
    <row r="13000" spans="1:7">
      <c r="A13000" t="n">
        <v>108080</v>
      </c>
      <c r="B13000" s="34" t="n">
        <v>58</v>
      </c>
      <c r="C13000" s="7" t="n">
        <v>11</v>
      </c>
      <c r="D13000" s="7" t="n">
        <v>300</v>
      </c>
    </row>
    <row r="13001" spans="1:7">
      <c r="A13001" t="s">
        <v>4</v>
      </c>
      <c r="B13001" s="4" t="s">
        <v>5</v>
      </c>
      <c r="C13001" s="4" t="s">
        <v>13</v>
      </c>
      <c r="D13001" s="4" t="s">
        <v>10</v>
      </c>
    </row>
    <row r="13002" spans="1:7">
      <c r="A13002" t="n">
        <v>108084</v>
      </c>
      <c r="B13002" s="34" t="n">
        <v>58</v>
      </c>
      <c r="C13002" s="7" t="n">
        <v>12</v>
      </c>
      <c r="D13002" s="7" t="n">
        <v>0</v>
      </c>
    </row>
    <row r="13003" spans="1:7">
      <c r="A13003" t="s">
        <v>4</v>
      </c>
      <c r="B13003" s="4" t="s">
        <v>5</v>
      </c>
      <c r="C13003" s="4" t="s">
        <v>13</v>
      </c>
    </row>
    <row r="13004" spans="1:7">
      <c r="A13004" t="n">
        <v>108088</v>
      </c>
      <c r="B13004" s="12" t="n">
        <v>74</v>
      </c>
      <c r="C13004" s="7" t="n">
        <v>46</v>
      </c>
    </row>
    <row r="13005" spans="1:7">
      <c r="A13005" t="s">
        <v>4</v>
      </c>
      <c r="B13005" s="4" t="s">
        <v>5</v>
      </c>
      <c r="C13005" s="4" t="s">
        <v>13</v>
      </c>
    </row>
    <row r="13006" spans="1:7">
      <c r="A13006" t="n">
        <v>108090</v>
      </c>
      <c r="B13006" s="31" t="n">
        <v>23</v>
      </c>
      <c r="C13006" s="7" t="n">
        <v>0</v>
      </c>
    </row>
    <row r="13007" spans="1:7">
      <c r="A13007" t="s">
        <v>4</v>
      </c>
      <c r="B13007" s="4" t="s">
        <v>5</v>
      </c>
      <c r="C13007" s="4" t="s">
        <v>13</v>
      </c>
      <c r="D13007" s="4" t="s">
        <v>9</v>
      </c>
    </row>
    <row r="13008" spans="1:7">
      <c r="A13008" t="n">
        <v>108092</v>
      </c>
      <c r="B13008" s="12" t="n">
        <v>74</v>
      </c>
      <c r="C13008" s="7" t="n">
        <v>52</v>
      </c>
      <c r="D13008" s="7" t="n">
        <v>8192</v>
      </c>
    </row>
    <row r="13009" spans="1:6">
      <c r="A13009" t="s">
        <v>4</v>
      </c>
      <c r="B13009" s="4" t="s">
        <v>5</v>
      </c>
    </row>
    <row r="13010" spans="1:6">
      <c r="A13010" t="n">
        <v>108098</v>
      </c>
      <c r="B13010" s="5" t="n">
        <v>1</v>
      </c>
    </row>
    <row r="13011" spans="1:6" s="3" customFormat="1" customHeight="0">
      <c r="A13011" s="3" t="s">
        <v>2</v>
      </c>
      <c r="B13011" s="3" t="s">
        <v>888</v>
      </c>
    </row>
    <row r="13012" spans="1:6">
      <c r="A13012" t="s">
        <v>4</v>
      </c>
      <c r="B13012" s="4" t="s">
        <v>5</v>
      </c>
      <c r="C13012" s="4" t="s">
        <v>13</v>
      </c>
      <c r="D13012" s="4" t="s">
        <v>10</v>
      </c>
    </row>
    <row r="13013" spans="1:6">
      <c r="A13013" t="n">
        <v>108100</v>
      </c>
      <c r="B13013" s="25" t="n">
        <v>22</v>
      </c>
      <c r="C13013" s="7" t="n">
        <v>0</v>
      </c>
      <c r="D13013" s="7" t="n">
        <v>0</v>
      </c>
    </row>
    <row r="13014" spans="1:6">
      <c r="A13014" t="s">
        <v>4</v>
      </c>
      <c r="B13014" s="4" t="s">
        <v>5</v>
      </c>
      <c r="C13014" s="4" t="s">
        <v>13</v>
      </c>
      <c r="D13014" s="4" t="s">
        <v>13</v>
      </c>
      <c r="E13014" s="4" t="s">
        <v>13</v>
      </c>
      <c r="F13014" s="4" t="s">
        <v>9</v>
      </c>
      <c r="G13014" s="4" t="s">
        <v>13</v>
      </c>
      <c r="H13014" s="4" t="s">
        <v>13</v>
      </c>
      <c r="I13014" s="4" t="s">
        <v>26</v>
      </c>
    </row>
    <row r="13015" spans="1:6">
      <c r="A13015" t="n">
        <v>108104</v>
      </c>
      <c r="B13015" s="16" t="n">
        <v>5</v>
      </c>
      <c r="C13015" s="7" t="n">
        <v>32</v>
      </c>
      <c r="D13015" s="7" t="n">
        <v>7</v>
      </c>
      <c r="E13015" s="7" t="n">
        <v>0</v>
      </c>
      <c r="F13015" s="7" t="n">
        <v>1</v>
      </c>
      <c r="G13015" s="7" t="n">
        <v>3</v>
      </c>
      <c r="H13015" s="7" t="n">
        <v>1</v>
      </c>
      <c r="I13015" s="19" t="n">
        <f t="normal" ca="1">A13019</f>
        <v>0</v>
      </c>
    </row>
    <row r="13016" spans="1:6">
      <c r="A13016" t="s">
        <v>4</v>
      </c>
      <c r="B13016" s="4" t="s">
        <v>5</v>
      </c>
      <c r="C13016" s="4" t="s">
        <v>13</v>
      </c>
      <c r="D13016" s="4" t="s">
        <v>6</v>
      </c>
    </row>
    <row r="13017" spans="1:6">
      <c r="A13017" t="n">
        <v>108118</v>
      </c>
      <c r="B13017" s="9" t="n">
        <v>2</v>
      </c>
      <c r="C13017" s="7" t="n">
        <v>10</v>
      </c>
      <c r="D13017" s="7" t="s">
        <v>832</v>
      </c>
    </row>
    <row r="13018" spans="1:6">
      <c r="A13018" t="s">
        <v>4</v>
      </c>
      <c r="B13018" s="4" t="s">
        <v>5</v>
      </c>
      <c r="C13018" s="4" t="s">
        <v>13</v>
      </c>
      <c r="D13018" s="4" t="s">
        <v>10</v>
      </c>
      <c r="E13018" s="4" t="s">
        <v>22</v>
      </c>
    </row>
    <row r="13019" spans="1:6">
      <c r="A13019" t="n">
        <v>108139</v>
      </c>
      <c r="B13019" s="34" t="n">
        <v>58</v>
      </c>
      <c r="C13019" s="7" t="n">
        <v>101</v>
      </c>
      <c r="D13019" s="7" t="n">
        <v>500</v>
      </c>
      <c r="E13019" s="7" t="n">
        <v>1</v>
      </c>
    </row>
    <row r="13020" spans="1:6">
      <c r="A13020" t="s">
        <v>4</v>
      </c>
      <c r="B13020" s="4" t="s">
        <v>5</v>
      </c>
      <c r="C13020" s="4" t="s">
        <v>13</v>
      </c>
      <c r="D13020" s="4" t="s">
        <v>10</v>
      </c>
    </row>
    <row r="13021" spans="1:6">
      <c r="A13021" t="n">
        <v>108147</v>
      </c>
      <c r="B13021" s="34" t="n">
        <v>58</v>
      </c>
      <c r="C13021" s="7" t="n">
        <v>254</v>
      </c>
      <c r="D13021" s="7" t="n">
        <v>0</v>
      </c>
    </row>
    <row r="13022" spans="1:6">
      <c r="A13022" t="s">
        <v>4</v>
      </c>
      <c r="B13022" s="4" t="s">
        <v>5</v>
      </c>
      <c r="C13022" s="4" t="s">
        <v>13</v>
      </c>
    </row>
    <row r="13023" spans="1:6">
      <c r="A13023" t="n">
        <v>108151</v>
      </c>
      <c r="B13023" s="40" t="n">
        <v>64</v>
      </c>
      <c r="C13023" s="7" t="n">
        <v>7</v>
      </c>
    </row>
    <row r="13024" spans="1:6">
      <c r="A13024" t="s">
        <v>4</v>
      </c>
      <c r="B13024" s="4" t="s">
        <v>5</v>
      </c>
      <c r="C13024" s="4" t="s">
        <v>13</v>
      </c>
      <c r="D13024" s="4" t="s">
        <v>13</v>
      </c>
      <c r="E13024" s="4" t="s">
        <v>22</v>
      </c>
      <c r="F13024" s="4" t="s">
        <v>22</v>
      </c>
      <c r="G13024" s="4" t="s">
        <v>22</v>
      </c>
      <c r="H13024" s="4" t="s">
        <v>10</v>
      </c>
    </row>
    <row r="13025" spans="1:9">
      <c r="A13025" t="n">
        <v>108153</v>
      </c>
      <c r="B13025" s="32" t="n">
        <v>45</v>
      </c>
      <c r="C13025" s="7" t="n">
        <v>2</v>
      </c>
      <c r="D13025" s="7" t="n">
        <v>3</v>
      </c>
      <c r="E13025" s="7" t="n">
        <v>119.849998474121</v>
      </c>
      <c r="F13025" s="7" t="n">
        <v>37.3199996948242</v>
      </c>
      <c r="G13025" s="7" t="n">
        <v>-223.979995727539</v>
      </c>
      <c r="H13025" s="7" t="n">
        <v>0</v>
      </c>
    </row>
    <row r="13026" spans="1:9">
      <c r="A13026" t="s">
        <v>4</v>
      </c>
      <c r="B13026" s="4" t="s">
        <v>5</v>
      </c>
      <c r="C13026" s="4" t="s">
        <v>13</v>
      </c>
      <c r="D13026" s="4" t="s">
        <v>13</v>
      </c>
      <c r="E13026" s="4" t="s">
        <v>22</v>
      </c>
      <c r="F13026" s="4" t="s">
        <v>22</v>
      </c>
      <c r="G13026" s="4" t="s">
        <v>22</v>
      </c>
      <c r="H13026" s="4" t="s">
        <v>10</v>
      </c>
      <c r="I13026" s="4" t="s">
        <v>13</v>
      </c>
    </row>
    <row r="13027" spans="1:9">
      <c r="A13027" t="n">
        <v>108170</v>
      </c>
      <c r="B13027" s="32" t="n">
        <v>45</v>
      </c>
      <c r="C13027" s="7" t="n">
        <v>4</v>
      </c>
      <c r="D13027" s="7" t="n">
        <v>3</v>
      </c>
      <c r="E13027" s="7" t="n">
        <v>-0.959999978542328</v>
      </c>
      <c r="F13027" s="7" t="n">
        <v>312.839996337891</v>
      </c>
      <c r="G13027" s="7" t="n">
        <v>0</v>
      </c>
      <c r="H13027" s="7" t="n">
        <v>0</v>
      </c>
      <c r="I13027" s="7" t="n">
        <v>1</v>
      </c>
    </row>
    <row r="13028" spans="1:9">
      <c r="A13028" t="s">
        <v>4</v>
      </c>
      <c r="B13028" s="4" t="s">
        <v>5</v>
      </c>
      <c r="C13028" s="4" t="s">
        <v>13</v>
      </c>
      <c r="D13028" s="4" t="s">
        <v>13</v>
      </c>
      <c r="E13028" s="4" t="s">
        <v>22</v>
      </c>
      <c r="F13028" s="4" t="s">
        <v>10</v>
      </c>
    </row>
    <row r="13029" spans="1:9">
      <c r="A13029" t="n">
        <v>108188</v>
      </c>
      <c r="B13029" s="32" t="n">
        <v>45</v>
      </c>
      <c r="C13029" s="7" t="n">
        <v>5</v>
      </c>
      <c r="D13029" s="7" t="n">
        <v>3</v>
      </c>
      <c r="E13029" s="7" t="n">
        <v>5.80000019073486</v>
      </c>
      <c r="F13029" s="7" t="n">
        <v>0</v>
      </c>
    </row>
    <row r="13030" spans="1:9">
      <c r="A13030" t="s">
        <v>4</v>
      </c>
      <c r="B13030" s="4" t="s">
        <v>5</v>
      </c>
      <c r="C13030" s="4" t="s">
        <v>13</v>
      </c>
      <c r="D13030" s="4" t="s">
        <v>13</v>
      </c>
      <c r="E13030" s="4" t="s">
        <v>22</v>
      </c>
      <c r="F13030" s="4" t="s">
        <v>10</v>
      </c>
    </row>
    <row r="13031" spans="1:9">
      <c r="A13031" t="n">
        <v>108197</v>
      </c>
      <c r="B13031" s="32" t="n">
        <v>45</v>
      </c>
      <c r="C13031" s="7" t="n">
        <v>11</v>
      </c>
      <c r="D13031" s="7" t="n">
        <v>3</v>
      </c>
      <c r="E13031" s="7" t="n">
        <v>40</v>
      </c>
      <c r="F13031" s="7" t="n">
        <v>0</v>
      </c>
    </row>
    <row r="13032" spans="1:9">
      <c r="A13032" t="s">
        <v>4</v>
      </c>
      <c r="B13032" s="4" t="s">
        <v>5</v>
      </c>
      <c r="C13032" s="4" t="s">
        <v>10</v>
      </c>
      <c r="D13032" s="4" t="s">
        <v>22</v>
      </c>
      <c r="E13032" s="4" t="s">
        <v>22</v>
      </c>
      <c r="F13032" s="4" t="s">
        <v>22</v>
      </c>
      <c r="G13032" s="4" t="s">
        <v>22</v>
      </c>
    </row>
    <row r="13033" spans="1:9">
      <c r="A13033" t="n">
        <v>108206</v>
      </c>
      <c r="B13033" s="43" t="n">
        <v>46</v>
      </c>
      <c r="C13033" s="7" t="n">
        <v>61456</v>
      </c>
      <c r="D13033" s="7" t="n">
        <v>119.769996643066</v>
      </c>
      <c r="E13033" s="7" t="n">
        <v>36.0200004577637</v>
      </c>
      <c r="F13033" s="7" t="n">
        <v>-223.910003662109</v>
      </c>
      <c r="G13033" s="7" t="n">
        <v>107.599998474121</v>
      </c>
    </row>
    <row r="13034" spans="1:9">
      <c r="A13034" t="s">
        <v>4</v>
      </c>
      <c r="B13034" s="4" t="s">
        <v>5</v>
      </c>
      <c r="C13034" s="4" t="s">
        <v>10</v>
      </c>
      <c r="D13034" s="4" t="s">
        <v>22</v>
      </c>
      <c r="E13034" s="4" t="s">
        <v>22</v>
      </c>
      <c r="F13034" s="4" t="s">
        <v>22</v>
      </c>
      <c r="G13034" s="4" t="s">
        <v>22</v>
      </c>
    </row>
    <row r="13035" spans="1:9">
      <c r="A13035" t="n">
        <v>108225</v>
      </c>
      <c r="B13035" s="43" t="n">
        <v>46</v>
      </c>
      <c r="C13035" s="7" t="n">
        <v>61457</v>
      </c>
      <c r="D13035" s="7" t="n">
        <v>119.769996643066</v>
      </c>
      <c r="E13035" s="7" t="n">
        <v>36.0200004577637</v>
      </c>
      <c r="F13035" s="7" t="n">
        <v>-223.910003662109</v>
      </c>
      <c r="G13035" s="7" t="n">
        <v>107.599998474121</v>
      </c>
    </row>
    <row r="13036" spans="1:9">
      <c r="A13036" t="s">
        <v>4</v>
      </c>
      <c r="B13036" s="4" t="s">
        <v>5</v>
      </c>
      <c r="C13036" s="4" t="s">
        <v>13</v>
      </c>
      <c r="D13036" s="4" t="s">
        <v>10</v>
      </c>
    </row>
    <row r="13037" spans="1:9">
      <c r="A13037" t="n">
        <v>108244</v>
      </c>
      <c r="B13037" s="34" t="n">
        <v>58</v>
      </c>
      <c r="C13037" s="7" t="n">
        <v>255</v>
      </c>
      <c r="D13037" s="7" t="n">
        <v>0</v>
      </c>
    </row>
    <row r="13038" spans="1:9">
      <c r="A13038" t="s">
        <v>4</v>
      </c>
      <c r="B13038" s="4" t="s">
        <v>5</v>
      </c>
      <c r="C13038" s="4" t="s">
        <v>13</v>
      </c>
      <c r="D13038" s="4" t="s">
        <v>10</v>
      </c>
      <c r="E13038" s="4" t="s">
        <v>22</v>
      </c>
    </row>
    <row r="13039" spans="1:9">
      <c r="A13039" t="n">
        <v>108248</v>
      </c>
      <c r="B13039" s="34" t="n">
        <v>58</v>
      </c>
      <c r="C13039" s="7" t="n">
        <v>0</v>
      </c>
      <c r="D13039" s="7" t="n">
        <v>300</v>
      </c>
      <c r="E13039" s="7" t="n">
        <v>0.300000011920929</v>
      </c>
    </row>
    <row r="13040" spans="1:9">
      <c r="A13040" t="s">
        <v>4</v>
      </c>
      <c r="B13040" s="4" t="s">
        <v>5</v>
      </c>
      <c r="C13040" s="4" t="s">
        <v>13</v>
      </c>
      <c r="D13040" s="4" t="s">
        <v>10</v>
      </c>
    </row>
    <row r="13041" spans="1:9">
      <c r="A13041" t="n">
        <v>108256</v>
      </c>
      <c r="B13041" s="34" t="n">
        <v>58</v>
      </c>
      <c r="C13041" s="7" t="n">
        <v>255</v>
      </c>
      <c r="D13041" s="7" t="n">
        <v>0</v>
      </c>
    </row>
    <row r="13042" spans="1:9">
      <c r="A13042" t="s">
        <v>4</v>
      </c>
      <c r="B13042" s="4" t="s">
        <v>5</v>
      </c>
      <c r="C13042" s="4" t="s">
        <v>13</v>
      </c>
      <c r="D13042" s="4" t="s">
        <v>10</v>
      </c>
      <c r="E13042" s="4" t="s">
        <v>10</v>
      </c>
      <c r="F13042" s="4" t="s">
        <v>10</v>
      </c>
      <c r="G13042" s="4" t="s">
        <v>10</v>
      </c>
      <c r="H13042" s="4" t="s">
        <v>13</v>
      </c>
    </row>
    <row r="13043" spans="1:9">
      <c r="A13043" t="n">
        <v>108260</v>
      </c>
      <c r="B13043" s="26" t="n">
        <v>25</v>
      </c>
      <c r="C13043" s="7" t="n">
        <v>5</v>
      </c>
      <c r="D13043" s="7" t="n">
        <v>65535</v>
      </c>
      <c r="E13043" s="7" t="n">
        <v>160</v>
      </c>
      <c r="F13043" s="7" t="n">
        <v>65535</v>
      </c>
      <c r="G13043" s="7" t="n">
        <v>65535</v>
      </c>
      <c r="H13043" s="7" t="n">
        <v>0</v>
      </c>
    </row>
    <row r="13044" spans="1:9">
      <c r="A13044" t="s">
        <v>4</v>
      </c>
      <c r="B13044" s="4" t="s">
        <v>5</v>
      </c>
      <c r="C13044" s="4" t="s">
        <v>10</v>
      </c>
      <c r="D13044" s="4" t="s">
        <v>13</v>
      </c>
      <c r="E13044" s="4" t="s">
        <v>13</v>
      </c>
      <c r="F13044" s="4" t="s">
        <v>13</v>
      </c>
      <c r="G13044" s="4" t="s">
        <v>37</v>
      </c>
      <c r="H13044" s="4" t="s">
        <v>13</v>
      </c>
      <c r="I13044" s="4" t="s">
        <v>13</v>
      </c>
      <c r="J13044" s="4" t="s">
        <v>13</v>
      </c>
      <c r="K13044" s="4" t="s">
        <v>13</v>
      </c>
    </row>
    <row r="13045" spans="1:9">
      <c r="A13045" t="n">
        <v>108271</v>
      </c>
      <c r="B13045" s="27" t="n">
        <v>24</v>
      </c>
      <c r="C13045" s="7" t="n">
        <v>65533</v>
      </c>
      <c r="D13045" s="7" t="n">
        <v>11</v>
      </c>
      <c r="E13045" s="7" t="n">
        <v>6</v>
      </c>
      <c r="F13045" s="7" t="n">
        <v>8</v>
      </c>
      <c r="G13045" s="7" t="s">
        <v>889</v>
      </c>
      <c r="H13045" s="7" t="n">
        <v>6</v>
      </c>
      <c r="I13045" s="7" t="n">
        <v>8</v>
      </c>
      <c r="J13045" s="7" t="n">
        <v>2</v>
      </c>
      <c r="K13045" s="7" t="n">
        <v>0</v>
      </c>
    </row>
    <row r="13046" spans="1:9">
      <c r="A13046" t="s">
        <v>4</v>
      </c>
      <c r="B13046" s="4" t="s">
        <v>5</v>
      </c>
      <c r="C13046" s="4" t="s">
        <v>13</v>
      </c>
      <c r="D13046" s="4" t="s">
        <v>13</v>
      </c>
      <c r="E13046" s="4" t="s">
        <v>9</v>
      </c>
      <c r="F13046" s="4" t="s">
        <v>13</v>
      </c>
      <c r="G13046" s="4" t="s">
        <v>13</v>
      </c>
    </row>
    <row r="13047" spans="1:9">
      <c r="A13047" t="n">
        <v>108311</v>
      </c>
      <c r="B13047" s="83" t="n">
        <v>18</v>
      </c>
      <c r="C13047" s="7" t="n">
        <v>0</v>
      </c>
      <c r="D13047" s="7" t="n">
        <v>0</v>
      </c>
      <c r="E13047" s="7" t="n">
        <v>0</v>
      </c>
      <c r="F13047" s="7" t="n">
        <v>19</v>
      </c>
      <c r="G13047" s="7" t="n">
        <v>1</v>
      </c>
    </row>
    <row r="13048" spans="1:9">
      <c r="A13048" t="s">
        <v>4</v>
      </c>
      <c r="B13048" s="4" t="s">
        <v>5</v>
      </c>
      <c r="C13048" s="4" t="s">
        <v>13</v>
      </c>
      <c r="D13048" s="4" t="s">
        <v>13</v>
      </c>
      <c r="E13048" s="4" t="s">
        <v>10</v>
      </c>
      <c r="F13048" s="4" t="s">
        <v>22</v>
      </c>
    </row>
    <row r="13049" spans="1:9">
      <c r="A13049" t="n">
        <v>108320</v>
      </c>
      <c r="B13049" s="91" t="n">
        <v>107</v>
      </c>
      <c r="C13049" s="7" t="n">
        <v>0</v>
      </c>
      <c r="D13049" s="7" t="n">
        <v>0</v>
      </c>
      <c r="E13049" s="7" t="n">
        <v>0</v>
      </c>
      <c r="F13049" s="7" t="n">
        <v>32</v>
      </c>
    </row>
    <row r="13050" spans="1:9">
      <c r="A13050" t="s">
        <v>4</v>
      </c>
      <c r="B13050" s="4" t="s">
        <v>5</v>
      </c>
      <c r="C13050" s="4" t="s">
        <v>13</v>
      </c>
      <c r="D13050" s="4" t="s">
        <v>13</v>
      </c>
      <c r="E13050" s="4" t="s">
        <v>6</v>
      </c>
      <c r="F13050" s="4" t="s">
        <v>10</v>
      </c>
    </row>
    <row r="13051" spans="1:9">
      <c r="A13051" t="n">
        <v>108329</v>
      </c>
      <c r="B13051" s="91" t="n">
        <v>107</v>
      </c>
      <c r="C13051" s="7" t="n">
        <v>1</v>
      </c>
      <c r="D13051" s="7" t="n">
        <v>0</v>
      </c>
      <c r="E13051" s="7" t="s">
        <v>890</v>
      </c>
      <c r="F13051" s="7" t="n">
        <v>1</v>
      </c>
    </row>
    <row r="13052" spans="1:9">
      <c r="A13052" t="s">
        <v>4</v>
      </c>
      <c r="B13052" s="4" t="s">
        <v>5</v>
      </c>
      <c r="C13052" s="4" t="s">
        <v>13</v>
      </c>
      <c r="D13052" s="4" t="s">
        <v>13</v>
      </c>
      <c r="E13052" s="4" t="s">
        <v>6</v>
      </c>
      <c r="F13052" s="4" t="s">
        <v>10</v>
      </c>
    </row>
    <row r="13053" spans="1:9">
      <c r="A13053" t="n">
        <v>108338</v>
      </c>
      <c r="B13053" s="91" t="n">
        <v>107</v>
      </c>
      <c r="C13053" s="7" t="n">
        <v>1</v>
      </c>
      <c r="D13053" s="7" t="n">
        <v>0</v>
      </c>
      <c r="E13053" s="7" t="s">
        <v>891</v>
      </c>
      <c r="F13053" s="7" t="n">
        <v>2</v>
      </c>
    </row>
    <row r="13054" spans="1:9">
      <c r="A13054" t="s">
        <v>4</v>
      </c>
      <c r="B13054" s="4" t="s">
        <v>5</v>
      </c>
      <c r="C13054" s="4" t="s">
        <v>13</v>
      </c>
      <c r="D13054" s="4" t="s">
        <v>13</v>
      </c>
      <c r="E13054" s="4" t="s">
        <v>13</v>
      </c>
      <c r="F13054" s="4" t="s">
        <v>10</v>
      </c>
      <c r="G13054" s="4" t="s">
        <v>10</v>
      </c>
      <c r="H13054" s="4" t="s">
        <v>13</v>
      </c>
    </row>
    <row r="13055" spans="1:9">
      <c r="A13055" t="n">
        <v>108346</v>
      </c>
      <c r="B13055" s="91" t="n">
        <v>107</v>
      </c>
      <c r="C13055" s="7" t="n">
        <v>2</v>
      </c>
      <c r="D13055" s="7" t="n">
        <v>0</v>
      </c>
      <c r="E13055" s="7" t="n">
        <v>1</v>
      </c>
      <c r="F13055" s="7" t="n">
        <v>65535</v>
      </c>
      <c r="G13055" s="7" t="n">
        <v>65535</v>
      </c>
      <c r="H13055" s="7" t="n">
        <v>0</v>
      </c>
    </row>
    <row r="13056" spans="1:9">
      <c r="A13056" t="s">
        <v>4</v>
      </c>
      <c r="B13056" s="4" t="s">
        <v>5</v>
      </c>
      <c r="C13056" s="4" t="s">
        <v>13</v>
      </c>
      <c r="D13056" s="4" t="s">
        <v>13</v>
      </c>
      <c r="E13056" s="4" t="s">
        <v>13</v>
      </c>
    </row>
    <row r="13057" spans="1:11">
      <c r="A13057" t="n">
        <v>108355</v>
      </c>
      <c r="B13057" s="91" t="n">
        <v>107</v>
      </c>
      <c r="C13057" s="7" t="n">
        <v>4</v>
      </c>
      <c r="D13057" s="7" t="n">
        <v>0</v>
      </c>
      <c r="E13057" s="7" t="n">
        <v>0</v>
      </c>
    </row>
    <row r="13058" spans="1:11">
      <c r="A13058" t="s">
        <v>4</v>
      </c>
      <c r="B13058" s="4" t="s">
        <v>5</v>
      </c>
      <c r="C13058" s="4" t="s">
        <v>13</v>
      </c>
      <c r="D13058" s="4" t="s">
        <v>13</v>
      </c>
    </row>
    <row r="13059" spans="1:11">
      <c r="A13059" t="n">
        <v>108359</v>
      </c>
      <c r="B13059" s="91" t="n">
        <v>107</v>
      </c>
      <c r="C13059" s="7" t="n">
        <v>3</v>
      </c>
      <c r="D13059" s="7" t="n">
        <v>0</v>
      </c>
    </row>
    <row r="13060" spans="1:11">
      <c r="A13060" t="s">
        <v>4</v>
      </c>
      <c r="B13060" s="4" t="s">
        <v>5</v>
      </c>
      <c r="C13060" s="4" t="s">
        <v>13</v>
      </c>
    </row>
    <row r="13061" spans="1:11">
      <c r="A13061" t="n">
        <v>108362</v>
      </c>
      <c r="B13061" s="29" t="n">
        <v>27</v>
      </c>
      <c r="C13061" s="7" t="n">
        <v>0</v>
      </c>
    </row>
    <row r="13062" spans="1:11">
      <c r="A13062" t="s">
        <v>4</v>
      </c>
      <c r="B13062" s="4" t="s">
        <v>5</v>
      </c>
      <c r="C13062" s="4" t="s">
        <v>13</v>
      </c>
      <c r="D13062" s="4" t="s">
        <v>10</v>
      </c>
      <c r="E13062" s="4" t="s">
        <v>10</v>
      </c>
      <c r="F13062" s="4" t="s">
        <v>10</v>
      </c>
      <c r="G13062" s="4" t="s">
        <v>10</v>
      </c>
      <c r="H13062" s="4" t="s">
        <v>13</v>
      </c>
    </row>
    <row r="13063" spans="1:11">
      <c r="A13063" t="n">
        <v>108364</v>
      </c>
      <c r="B13063" s="26" t="n">
        <v>25</v>
      </c>
      <c r="C13063" s="7" t="n">
        <v>5</v>
      </c>
      <c r="D13063" s="7" t="n">
        <v>65535</v>
      </c>
      <c r="E13063" s="7" t="n">
        <v>65535</v>
      </c>
      <c r="F13063" s="7" t="n">
        <v>65535</v>
      </c>
      <c r="G13063" s="7" t="n">
        <v>65535</v>
      </c>
      <c r="H13063" s="7" t="n">
        <v>0</v>
      </c>
    </row>
    <row r="13064" spans="1:11">
      <c r="A13064" t="s">
        <v>4</v>
      </c>
      <c r="B13064" s="4" t="s">
        <v>5</v>
      </c>
      <c r="C13064" s="4" t="s">
        <v>13</v>
      </c>
      <c r="D13064" s="4" t="s">
        <v>10</v>
      </c>
      <c r="E13064" s="4" t="s">
        <v>22</v>
      </c>
    </row>
    <row r="13065" spans="1:11">
      <c r="A13065" t="n">
        <v>108375</v>
      </c>
      <c r="B13065" s="34" t="n">
        <v>58</v>
      </c>
      <c r="C13065" s="7" t="n">
        <v>100</v>
      </c>
      <c r="D13065" s="7" t="n">
        <v>300</v>
      </c>
      <c r="E13065" s="7" t="n">
        <v>0.300000011920929</v>
      </c>
    </row>
    <row r="13066" spans="1:11">
      <c r="A13066" t="s">
        <v>4</v>
      </c>
      <c r="B13066" s="4" t="s">
        <v>5</v>
      </c>
      <c r="C13066" s="4" t="s">
        <v>13</v>
      </c>
      <c r="D13066" s="4" t="s">
        <v>10</v>
      </c>
    </row>
    <row r="13067" spans="1:11">
      <c r="A13067" t="n">
        <v>108383</v>
      </c>
      <c r="B13067" s="34" t="n">
        <v>58</v>
      </c>
      <c r="C13067" s="7" t="n">
        <v>255</v>
      </c>
      <c r="D13067" s="7" t="n">
        <v>0</v>
      </c>
    </row>
    <row r="13068" spans="1:11">
      <c r="A13068" t="s">
        <v>4</v>
      </c>
      <c r="B13068" s="4" t="s">
        <v>5</v>
      </c>
      <c r="C13068" s="4" t="s">
        <v>13</v>
      </c>
      <c r="D13068" s="4" t="s">
        <v>13</v>
      </c>
      <c r="E13068" s="4" t="s">
        <v>13</v>
      </c>
      <c r="F13068" s="4" t="s">
        <v>9</v>
      </c>
      <c r="G13068" s="4" t="s">
        <v>13</v>
      </c>
      <c r="H13068" s="4" t="s">
        <v>13</v>
      </c>
      <c r="I13068" s="4" t="s">
        <v>26</v>
      </c>
    </row>
    <row r="13069" spans="1:11">
      <c r="A13069" t="n">
        <v>108387</v>
      </c>
      <c r="B13069" s="16" t="n">
        <v>5</v>
      </c>
      <c r="C13069" s="7" t="n">
        <v>35</v>
      </c>
      <c r="D13069" s="7" t="n">
        <v>0</v>
      </c>
      <c r="E13069" s="7" t="n">
        <v>0</v>
      </c>
      <c r="F13069" s="7" t="n">
        <v>1</v>
      </c>
      <c r="G13069" s="7" t="n">
        <v>2</v>
      </c>
      <c r="H13069" s="7" t="n">
        <v>1</v>
      </c>
      <c r="I13069" s="19" t="n">
        <f t="normal" ca="1">A13077</f>
        <v>0</v>
      </c>
    </row>
    <row r="13070" spans="1:11">
      <c r="A13070" t="s">
        <v>4</v>
      </c>
      <c r="B13070" s="4" t="s">
        <v>5</v>
      </c>
      <c r="C13070" s="4" t="s">
        <v>13</v>
      </c>
      <c r="D13070" s="4" t="s">
        <v>10</v>
      </c>
      <c r="E13070" s="4" t="s">
        <v>22</v>
      </c>
    </row>
    <row r="13071" spans="1:11">
      <c r="A13071" t="n">
        <v>108401</v>
      </c>
      <c r="B13071" s="34" t="n">
        <v>58</v>
      </c>
      <c r="C13071" s="7" t="n">
        <v>0</v>
      </c>
      <c r="D13071" s="7" t="n">
        <v>1000</v>
      </c>
      <c r="E13071" s="7" t="n">
        <v>1</v>
      </c>
    </row>
    <row r="13072" spans="1:11">
      <c r="A13072" t="s">
        <v>4</v>
      </c>
      <c r="B13072" s="4" t="s">
        <v>5</v>
      </c>
      <c r="C13072" s="4" t="s">
        <v>13</v>
      </c>
      <c r="D13072" s="4" t="s">
        <v>10</v>
      </c>
    </row>
    <row r="13073" spans="1:9">
      <c r="A13073" t="n">
        <v>108409</v>
      </c>
      <c r="B13073" s="34" t="n">
        <v>58</v>
      </c>
      <c r="C13073" s="7" t="n">
        <v>255</v>
      </c>
      <c r="D13073" s="7" t="n">
        <v>0</v>
      </c>
    </row>
    <row r="13074" spans="1:9">
      <c r="A13074" t="s">
        <v>4</v>
      </c>
      <c r="B13074" s="4" t="s">
        <v>5</v>
      </c>
      <c r="C13074" s="4" t="s">
        <v>26</v>
      </c>
    </row>
    <row r="13075" spans="1:9">
      <c r="A13075" t="n">
        <v>108413</v>
      </c>
      <c r="B13075" s="23" t="n">
        <v>3</v>
      </c>
      <c r="C13075" s="19" t="n">
        <f t="normal" ca="1">A13077</f>
        <v>0</v>
      </c>
    </row>
    <row r="13076" spans="1:9">
      <c r="A13076" t="s">
        <v>4</v>
      </c>
      <c r="B13076" s="4" t="s">
        <v>5</v>
      </c>
      <c r="C13076" s="4" t="s">
        <v>13</v>
      </c>
      <c r="D13076" s="4" t="s">
        <v>13</v>
      </c>
      <c r="E13076" s="4" t="s">
        <v>13</v>
      </c>
      <c r="F13076" s="4" t="s">
        <v>9</v>
      </c>
      <c r="G13076" s="4" t="s">
        <v>13</v>
      </c>
      <c r="H13076" s="4" t="s">
        <v>13</v>
      </c>
      <c r="I13076" s="4" t="s">
        <v>26</v>
      </c>
    </row>
    <row r="13077" spans="1:9">
      <c r="A13077" t="n">
        <v>108418</v>
      </c>
      <c r="B13077" s="16" t="n">
        <v>5</v>
      </c>
      <c r="C13077" s="7" t="n">
        <v>35</v>
      </c>
      <c r="D13077" s="7" t="n">
        <v>0</v>
      </c>
      <c r="E13077" s="7" t="n">
        <v>0</v>
      </c>
      <c r="F13077" s="7" t="n">
        <v>1</v>
      </c>
      <c r="G13077" s="7" t="n">
        <v>2</v>
      </c>
      <c r="H13077" s="7" t="n">
        <v>1</v>
      </c>
      <c r="I13077" s="19" t="n">
        <f t="normal" ca="1">A13085</f>
        <v>0</v>
      </c>
    </row>
    <row r="13078" spans="1:9">
      <c r="A13078" t="s">
        <v>4</v>
      </c>
      <c r="B13078" s="4" t="s">
        <v>5</v>
      </c>
      <c r="C13078" s="4" t="s">
        <v>6</v>
      </c>
      <c r="D13078" s="4" t="s">
        <v>6</v>
      </c>
      <c r="E13078" s="4" t="s">
        <v>13</v>
      </c>
    </row>
    <row r="13079" spans="1:9">
      <c r="A13079" t="n">
        <v>108432</v>
      </c>
      <c r="B13079" s="92" t="n">
        <v>30</v>
      </c>
      <c r="C13079" s="7" t="s">
        <v>892</v>
      </c>
      <c r="D13079" s="7" t="s">
        <v>893</v>
      </c>
      <c r="E13079" s="7" t="n">
        <v>0</v>
      </c>
    </row>
    <row r="13080" spans="1:9">
      <c r="A13080" t="s">
        <v>4</v>
      </c>
      <c r="B13080" s="4" t="s">
        <v>5</v>
      </c>
      <c r="C13080" s="4" t="s">
        <v>13</v>
      </c>
    </row>
    <row r="13081" spans="1:9">
      <c r="A13081" t="n">
        <v>108449</v>
      </c>
      <c r="B13081" s="31" t="n">
        <v>23</v>
      </c>
      <c r="C13081" s="7" t="n">
        <v>0</v>
      </c>
    </row>
    <row r="13082" spans="1:9">
      <c r="A13082" t="s">
        <v>4</v>
      </c>
      <c r="B13082" s="4" t="s">
        <v>5</v>
      </c>
      <c r="C13082" s="4" t="s">
        <v>26</v>
      </c>
    </row>
    <row r="13083" spans="1:9">
      <c r="A13083" t="n">
        <v>108451</v>
      </c>
      <c r="B13083" s="23" t="n">
        <v>3</v>
      </c>
      <c r="C13083" s="19" t="n">
        <f t="normal" ca="1">A13097</f>
        <v>0</v>
      </c>
    </row>
    <row r="13084" spans="1:9">
      <c r="A13084" t="s">
        <v>4</v>
      </c>
      <c r="B13084" s="4" t="s">
        <v>5</v>
      </c>
      <c r="C13084" s="4" t="s">
        <v>13</v>
      </c>
      <c r="D13084" s="4" t="s">
        <v>10</v>
      </c>
      <c r="E13084" s="4" t="s">
        <v>22</v>
      </c>
    </row>
    <row r="13085" spans="1:9">
      <c r="A13085" t="n">
        <v>108456</v>
      </c>
      <c r="B13085" s="34" t="n">
        <v>58</v>
      </c>
      <c r="C13085" s="7" t="n">
        <v>101</v>
      </c>
      <c r="D13085" s="7" t="n">
        <v>500</v>
      </c>
      <c r="E13085" s="7" t="n">
        <v>1</v>
      </c>
    </row>
    <row r="13086" spans="1:9">
      <c r="A13086" t="s">
        <v>4</v>
      </c>
      <c r="B13086" s="4" t="s">
        <v>5</v>
      </c>
      <c r="C13086" s="4" t="s">
        <v>13</v>
      </c>
      <c r="D13086" s="4" t="s">
        <v>10</v>
      </c>
    </row>
    <row r="13087" spans="1:9">
      <c r="A13087" t="n">
        <v>108464</v>
      </c>
      <c r="B13087" s="34" t="n">
        <v>58</v>
      </c>
      <c r="C13087" s="7" t="n">
        <v>254</v>
      </c>
      <c r="D13087" s="7" t="n">
        <v>0</v>
      </c>
    </row>
    <row r="13088" spans="1:9">
      <c r="A13088" t="s">
        <v>4</v>
      </c>
      <c r="B13088" s="4" t="s">
        <v>5</v>
      </c>
      <c r="C13088" s="4" t="s">
        <v>13</v>
      </c>
      <c r="D13088" s="4" t="s">
        <v>13</v>
      </c>
      <c r="E13088" s="4" t="s">
        <v>10</v>
      </c>
    </row>
    <row r="13089" spans="1:9">
      <c r="A13089" t="n">
        <v>108468</v>
      </c>
      <c r="B13089" s="32" t="n">
        <v>45</v>
      </c>
      <c r="C13089" s="7" t="n">
        <v>8</v>
      </c>
      <c r="D13089" s="7" t="n">
        <v>1</v>
      </c>
      <c r="E13089" s="7" t="n">
        <v>0</v>
      </c>
    </row>
    <row r="13090" spans="1:9">
      <c r="A13090" t="s">
        <v>4</v>
      </c>
      <c r="B13090" s="4" t="s">
        <v>5</v>
      </c>
      <c r="C13090" s="4" t="s">
        <v>10</v>
      </c>
      <c r="D13090" s="4" t="s">
        <v>22</v>
      </c>
      <c r="E13090" s="4" t="s">
        <v>22</v>
      </c>
      <c r="F13090" s="4" t="s">
        <v>22</v>
      </c>
      <c r="G13090" s="4" t="s">
        <v>22</v>
      </c>
    </row>
    <row r="13091" spans="1:9">
      <c r="A13091" t="n">
        <v>108473</v>
      </c>
      <c r="B13091" s="43" t="n">
        <v>46</v>
      </c>
      <c r="C13091" s="7" t="n">
        <v>61456</v>
      </c>
      <c r="D13091" s="7" t="n">
        <v>119.769996643066</v>
      </c>
      <c r="E13091" s="7" t="n">
        <v>36.0200004577637</v>
      </c>
      <c r="F13091" s="7" t="n">
        <v>-223.910003662109</v>
      </c>
      <c r="G13091" s="7" t="n">
        <v>107.599998474121</v>
      </c>
    </row>
    <row r="13092" spans="1:9">
      <c r="A13092" t="s">
        <v>4</v>
      </c>
      <c r="B13092" s="4" t="s">
        <v>5</v>
      </c>
      <c r="C13092" s="4" t="s">
        <v>10</v>
      </c>
      <c r="D13092" s="4" t="s">
        <v>22</v>
      </c>
      <c r="E13092" s="4" t="s">
        <v>22</v>
      </c>
      <c r="F13092" s="4" t="s">
        <v>22</v>
      </c>
      <c r="G13092" s="4" t="s">
        <v>22</v>
      </c>
    </row>
    <row r="13093" spans="1:9">
      <c r="A13093" t="n">
        <v>108492</v>
      </c>
      <c r="B13093" s="43" t="n">
        <v>46</v>
      </c>
      <c r="C13093" s="7" t="n">
        <v>61457</v>
      </c>
      <c r="D13093" s="7" t="n">
        <v>119.769996643066</v>
      </c>
      <c r="E13093" s="7" t="n">
        <v>36.0200004577637</v>
      </c>
      <c r="F13093" s="7" t="n">
        <v>-223.910003662109</v>
      </c>
      <c r="G13093" s="7" t="n">
        <v>107.599998474121</v>
      </c>
    </row>
    <row r="13094" spans="1:9">
      <c r="A13094" t="s">
        <v>4</v>
      </c>
      <c r="B13094" s="4" t="s">
        <v>5</v>
      </c>
      <c r="C13094" s="4" t="s">
        <v>13</v>
      </c>
    </row>
    <row r="13095" spans="1:9">
      <c r="A13095" t="n">
        <v>108511</v>
      </c>
      <c r="B13095" s="31" t="n">
        <v>23</v>
      </c>
      <c r="C13095" s="7" t="n">
        <v>0</v>
      </c>
    </row>
    <row r="13096" spans="1:9">
      <c r="A13096" t="s">
        <v>4</v>
      </c>
      <c r="B13096" s="4" t="s">
        <v>5</v>
      </c>
    </row>
    <row r="13097" spans="1:9">
      <c r="A13097" t="n">
        <v>108513</v>
      </c>
      <c r="B13097" s="5" t="n">
        <v>1</v>
      </c>
    </row>
    <row r="13098" spans="1:9" s="3" customFormat="1" customHeight="0">
      <c r="A13098" s="3" t="s">
        <v>2</v>
      </c>
      <c r="B13098" s="3" t="s">
        <v>894</v>
      </c>
    </row>
    <row r="13099" spans="1:9">
      <c r="A13099" t="s">
        <v>4</v>
      </c>
      <c r="B13099" s="4" t="s">
        <v>5</v>
      </c>
      <c r="C13099" s="4" t="s">
        <v>10</v>
      </c>
      <c r="D13099" s="4" t="s">
        <v>10</v>
      </c>
      <c r="E13099" s="4" t="s">
        <v>9</v>
      </c>
      <c r="F13099" s="4" t="s">
        <v>6</v>
      </c>
      <c r="G13099" s="4" t="s">
        <v>8</v>
      </c>
      <c r="H13099" s="4" t="s">
        <v>10</v>
      </c>
      <c r="I13099" s="4" t="s">
        <v>10</v>
      </c>
      <c r="J13099" s="4" t="s">
        <v>9</v>
      </c>
      <c r="K13099" s="4" t="s">
        <v>6</v>
      </c>
      <c r="L13099" s="4" t="s">
        <v>8</v>
      </c>
      <c r="M13099" s="4" t="s">
        <v>10</v>
      </c>
      <c r="N13099" s="4" t="s">
        <v>10</v>
      </c>
      <c r="O13099" s="4" t="s">
        <v>9</v>
      </c>
      <c r="P13099" s="4" t="s">
        <v>6</v>
      </c>
      <c r="Q13099" s="4" t="s">
        <v>8</v>
      </c>
    </row>
    <row r="13100" spans="1:9">
      <c r="A13100" t="n">
        <v>108528</v>
      </c>
      <c r="B13100" s="93" t="n">
        <v>257</v>
      </c>
      <c r="C13100" s="7" t="n">
        <v>9</v>
      </c>
      <c r="D13100" s="7" t="n">
        <v>65534</v>
      </c>
      <c r="E13100" s="7" t="n">
        <v>0</v>
      </c>
      <c r="F13100" s="7" t="s">
        <v>82</v>
      </c>
      <c r="G13100" s="7" t="n">
        <f t="normal" ca="1">32-LENB(INDIRECT(ADDRESS(13100,6)))</f>
        <v>0</v>
      </c>
      <c r="H13100" s="7" t="n">
        <v>9</v>
      </c>
      <c r="I13100" s="7" t="n">
        <v>65534</v>
      </c>
      <c r="J13100" s="7" t="n">
        <v>0</v>
      </c>
      <c r="K13100" s="7" t="s">
        <v>82</v>
      </c>
      <c r="L13100" s="7" t="n">
        <f t="normal" ca="1">32-LENB(INDIRECT(ADDRESS(13100,11)))</f>
        <v>0</v>
      </c>
      <c r="M13100" s="7" t="n">
        <v>0</v>
      </c>
      <c r="N13100" s="7" t="n">
        <v>65533</v>
      </c>
      <c r="O13100" s="7" t="n">
        <v>0</v>
      </c>
      <c r="P13100" s="7" t="s">
        <v>12</v>
      </c>
      <c r="Q13100" s="7" t="n">
        <f t="normal" ca="1">32-LENB(INDIRECT(ADDRESS(13100,16)))</f>
        <v>0</v>
      </c>
    </row>
    <row r="13101" spans="1:9">
      <c r="A13101" t="s">
        <v>4</v>
      </c>
      <c r="B13101" s="4" t="s">
        <v>5</v>
      </c>
    </row>
    <row r="13102" spans="1:9">
      <c r="A13102" t="n">
        <v>108648</v>
      </c>
      <c r="B13102" s="5" t="n">
        <v>1</v>
      </c>
    </row>
    <row r="13103" spans="1:9" s="3" customFormat="1" customHeight="0">
      <c r="A13103" s="3" t="s">
        <v>2</v>
      </c>
      <c r="B13103" s="3" t="s">
        <v>895</v>
      </c>
    </row>
    <row r="13104" spans="1:9">
      <c r="A13104" t="s">
        <v>4</v>
      </c>
      <c r="B13104" s="4" t="s">
        <v>5</v>
      </c>
      <c r="C13104" s="4" t="s">
        <v>10</v>
      </c>
      <c r="D13104" s="4" t="s">
        <v>10</v>
      </c>
      <c r="E13104" s="4" t="s">
        <v>9</v>
      </c>
      <c r="F13104" s="4" t="s">
        <v>6</v>
      </c>
      <c r="G13104" s="4" t="s">
        <v>8</v>
      </c>
      <c r="H13104" s="4" t="s">
        <v>10</v>
      </c>
      <c r="I13104" s="4" t="s">
        <v>10</v>
      </c>
      <c r="J13104" s="4" t="s">
        <v>9</v>
      </c>
      <c r="K13104" s="4" t="s">
        <v>6</v>
      </c>
      <c r="L13104" s="4" t="s">
        <v>8</v>
      </c>
      <c r="M13104" s="4" t="s">
        <v>10</v>
      </c>
      <c r="N13104" s="4" t="s">
        <v>10</v>
      </c>
      <c r="O13104" s="4" t="s">
        <v>9</v>
      </c>
      <c r="P13104" s="4" t="s">
        <v>6</v>
      </c>
      <c r="Q13104" s="4" t="s">
        <v>8</v>
      </c>
      <c r="R13104" s="4" t="s">
        <v>10</v>
      </c>
      <c r="S13104" s="4" t="s">
        <v>10</v>
      </c>
      <c r="T13104" s="4" t="s">
        <v>9</v>
      </c>
      <c r="U13104" s="4" t="s">
        <v>6</v>
      </c>
      <c r="V13104" s="4" t="s">
        <v>8</v>
      </c>
    </row>
    <row r="13105" spans="1:22">
      <c r="A13105" t="n">
        <v>108656</v>
      </c>
      <c r="B13105" s="93" t="n">
        <v>257</v>
      </c>
      <c r="C13105" s="7" t="n">
        <v>4</v>
      </c>
      <c r="D13105" s="7" t="n">
        <v>65533</v>
      </c>
      <c r="E13105" s="7" t="n">
        <v>2204</v>
      </c>
      <c r="F13105" s="7" t="s">
        <v>12</v>
      </c>
      <c r="G13105" s="7" t="n">
        <f t="normal" ca="1">32-LENB(INDIRECT(ADDRESS(13105,6)))</f>
        <v>0</v>
      </c>
      <c r="H13105" s="7" t="n">
        <v>4</v>
      </c>
      <c r="I13105" s="7" t="n">
        <v>65533</v>
      </c>
      <c r="J13105" s="7" t="n">
        <v>2204</v>
      </c>
      <c r="K13105" s="7" t="s">
        <v>12</v>
      </c>
      <c r="L13105" s="7" t="n">
        <f t="normal" ca="1">32-LENB(INDIRECT(ADDRESS(13105,11)))</f>
        <v>0</v>
      </c>
      <c r="M13105" s="7" t="n">
        <v>4</v>
      </c>
      <c r="N13105" s="7" t="n">
        <v>65533</v>
      </c>
      <c r="O13105" s="7" t="n">
        <v>4427</v>
      </c>
      <c r="P13105" s="7" t="s">
        <v>12</v>
      </c>
      <c r="Q13105" s="7" t="n">
        <f t="normal" ca="1">32-LENB(INDIRECT(ADDRESS(13105,16)))</f>
        <v>0</v>
      </c>
      <c r="R13105" s="7" t="n">
        <v>0</v>
      </c>
      <c r="S13105" s="7" t="n">
        <v>65533</v>
      </c>
      <c r="T13105" s="7" t="n">
        <v>0</v>
      </c>
      <c r="U13105" s="7" t="s">
        <v>12</v>
      </c>
      <c r="V13105" s="7" t="n">
        <f t="normal" ca="1">32-LENB(INDIRECT(ADDRESS(13105,21)))</f>
        <v>0</v>
      </c>
    </row>
    <row r="13106" spans="1:22">
      <c r="A13106" t="s">
        <v>4</v>
      </c>
      <c r="B13106" s="4" t="s">
        <v>5</v>
      </c>
    </row>
    <row r="13107" spans="1:22">
      <c r="A13107" t="n">
        <v>108816</v>
      </c>
      <c r="B13107" s="5" t="n">
        <v>1</v>
      </c>
    </row>
    <row r="13108" spans="1:22" s="3" customFormat="1" customHeight="0">
      <c r="A13108" s="3" t="s">
        <v>2</v>
      </c>
      <c r="B13108" s="3" t="s">
        <v>896</v>
      </c>
    </row>
    <row r="13109" spans="1:22">
      <c r="A13109" t="s">
        <v>4</v>
      </c>
      <c r="B13109" s="4" t="s">
        <v>5</v>
      </c>
      <c r="C13109" s="4" t="s">
        <v>10</v>
      </c>
      <c r="D13109" s="4" t="s">
        <v>10</v>
      </c>
      <c r="E13109" s="4" t="s">
        <v>9</v>
      </c>
      <c r="F13109" s="4" t="s">
        <v>6</v>
      </c>
      <c r="G13109" s="4" t="s">
        <v>8</v>
      </c>
      <c r="H13109" s="4" t="s">
        <v>10</v>
      </c>
      <c r="I13109" s="4" t="s">
        <v>10</v>
      </c>
      <c r="J13109" s="4" t="s">
        <v>9</v>
      </c>
      <c r="K13109" s="4" t="s">
        <v>6</v>
      </c>
      <c r="L13109" s="4" t="s">
        <v>8</v>
      </c>
      <c r="M13109" s="4" t="s">
        <v>10</v>
      </c>
      <c r="N13109" s="4" t="s">
        <v>10</v>
      </c>
      <c r="O13109" s="4" t="s">
        <v>9</v>
      </c>
      <c r="P13109" s="4" t="s">
        <v>6</v>
      </c>
      <c r="Q13109" s="4" t="s">
        <v>8</v>
      </c>
    </row>
    <row r="13110" spans="1:22">
      <c r="A13110" t="n">
        <v>108832</v>
      </c>
      <c r="B13110" s="93" t="n">
        <v>257</v>
      </c>
      <c r="C13110" s="7" t="n">
        <v>4</v>
      </c>
      <c r="D13110" s="7" t="n">
        <v>65533</v>
      </c>
      <c r="E13110" s="7" t="n">
        <v>2023</v>
      </c>
      <c r="F13110" s="7" t="s">
        <v>12</v>
      </c>
      <c r="G13110" s="7" t="n">
        <f t="normal" ca="1">32-LENB(INDIRECT(ADDRESS(13110,6)))</f>
        <v>0</v>
      </c>
      <c r="H13110" s="7" t="n">
        <v>4</v>
      </c>
      <c r="I13110" s="7" t="n">
        <v>65533</v>
      </c>
      <c r="J13110" s="7" t="n">
        <v>2119</v>
      </c>
      <c r="K13110" s="7" t="s">
        <v>12</v>
      </c>
      <c r="L13110" s="7" t="n">
        <f t="normal" ca="1">32-LENB(INDIRECT(ADDRESS(13110,11)))</f>
        <v>0</v>
      </c>
      <c r="M13110" s="7" t="n">
        <v>0</v>
      </c>
      <c r="N13110" s="7" t="n">
        <v>65533</v>
      </c>
      <c r="O13110" s="7" t="n">
        <v>0</v>
      </c>
      <c r="P13110" s="7" t="s">
        <v>12</v>
      </c>
      <c r="Q13110" s="7" t="n">
        <f t="normal" ca="1">32-LENB(INDIRECT(ADDRESS(13110,16)))</f>
        <v>0</v>
      </c>
    </row>
    <row r="13111" spans="1:22">
      <c r="A13111" t="s">
        <v>4</v>
      </c>
      <c r="B13111" s="4" t="s">
        <v>5</v>
      </c>
    </row>
    <row r="13112" spans="1:22">
      <c r="A13112" t="n">
        <v>108952</v>
      </c>
      <c r="B13112" s="5" t="n">
        <v>1</v>
      </c>
    </row>
    <row r="13113" spans="1:22" s="3" customFormat="1" customHeight="0">
      <c r="A13113" s="3" t="s">
        <v>2</v>
      </c>
      <c r="B13113" s="3" t="s">
        <v>897</v>
      </c>
    </row>
    <row r="13114" spans="1:22">
      <c r="A13114" t="s">
        <v>4</v>
      </c>
      <c r="B13114" s="4" t="s">
        <v>5</v>
      </c>
      <c r="C13114" s="4" t="s">
        <v>10</v>
      </c>
      <c r="D13114" s="4" t="s">
        <v>10</v>
      </c>
      <c r="E13114" s="4" t="s">
        <v>9</v>
      </c>
      <c r="F13114" s="4" t="s">
        <v>6</v>
      </c>
      <c r="G13114" s="4" t="s">
        <v>8</v>
      </c>
      <c r="H13114" s="4" t="s">
        <v>10</v>
      </c>
      <c r="I13114" s="4" t="s">
        <v>10</v>
      </c>
      <c r="J13114" s="4" t="s">
        <v>9</v>
      </c>
      <c r="K13114" s="4" t="s">
        <v>6</v>
      </c>
      <c r="L13114" s="4" t="s">
        <v>8</v>
      </c>
      <c r="M13114" s="4" t="s">
        <v>10</v>
      </c>
      <c r="N13114" s="4" t="s">
        <v>10</v>
      </c>
      <c r="O13114" s="4" t="s">
        <v>9</v>
      </c>
      <c r="P13114" s="4" t="s">
        <v>6</v>
      </c>
      <c r="Q13114" s="4" t="s">
        <v>8</v>
      </c>
      <c r="R13114" s="4" t="s">
        <v>10</v>
      </c>
      <c r="S13114" s="4" t="s">
        <v>10</v>
      </c>
      <c r="T13114" s="4" t="s">
        <v>9</v>
      </c>
      <c r="U13114" s="4" t="s">
        <v>6</v>
      </c>
      <c r="V13114" s="4" t="s">
        <v>8</v>
      </c>
      <c r="W13114" s="4" t="s">
        <v>10</v>
      </c>
      <c r="X13114" s="4" t="s">
        <v>10</v>
      </c>
      <c r="Y13114" s="4" t="s">
        <v>9</v>
      </c>
      <c r="Z13114" s="4" t="s">
        <v>6</v>
      </c>
      <c r="AA13114" s="4" t="s">
        <v>8</v>
      </c>
      <c r="AB13114" s="4" t="s">
        <v>10</v>
      </c>
      <c r="AC13114" s="4" t="s">
        <v>10</v>
      </c>
      <c r="AD13114" s="4" t="s">
        <v>9</v>
      </c>
      <c r="AE13114" s="4" t="s">
        <v>6</v>
      </c>
      <c r="AF13114" s="4" t="s">
        <v>8</v>
      </c>
      <c r="AG13114" s="4" t="s">
        <v>10</v>
      </c>
      <c r="AH13114" s="4" t="s">
        <v>10</v>
      </c>
      <c r="AI13114" s="4" t="s">
        <v>9</v>
      </c>
      <c r="AJ13114" s="4" t="s">
        <v>6</v>
      </c>
      <c r="AK13114" s="4" t="s">
        <v>8</v>
      </c>
      <c r="AL13114" s="4" t="s">
        <v>10</v>
      </c>
      <c r="AM13114" s="4" t="s">
        <v>10</v>
      </c>
      <c r="AN13114" s="4" t="s">
        <v>9</v>
      </c>
      <c r="AO13114" s="4" t="s">
        <v>6</v>
      </c>
      <c r="AP13114" s="4" t="s">
        <v>8</v>
      </c>
      <c r="AQ13114" s="4" t="s">
        <v>10</v>
      </c>
      <c r="AR13114" s="4" t="s">
        <v>10</v>
      </c>
      <c r="AS13114" s="4" t="s">
        <v>9</v>
      </c>
      <c r="AT13114" s="4" t="s">
        <v>6</v>
      </c>
      <c r="AU13114" s="4" t="s">
        <v>8</v>
      </c>
    </row>
    <row r="13115" spans="1:22">
      <c r="A13115" t="n">
        <v>108960</v>
      </c>
      <c r="B13115" s="93" t="n">
        <v>257</v>
      </c>
      <c r="C13115" s="7" t="n">
        <v>3</v>
      </c>
      <c r="D13115" s="7" t="n">
        <v>65533</v>
      </c>
      <c r="E13115" s="7" t="n">
        <v>0</v>
      </c>
      <c r="F13115" s="7" t="s">
        <v>135</v>
      </c>
      <c r="G13115" s="7" t="n">
        <f t="normal" ca="1">32-LENB(INDIRECT(ADDRESS(13115,6)))</f>
        <v>0</v>
      </c>
      <c r="H13115" s="7" t="n">
        <v>4</v>
      </c>
      <c r="I13115" s="7" t="n">
        <v>65533</v>
      </c>
      <c r="J13115" s="7" t="n">
        <v>4427</v>
      </c>
      <c r="K13115" s="7" t="s">
        <v>12</v>
      </c>
      <c r="L13115" s="7" t="n">
        <f t="normal" ca="1">32-LENB(INDIRECT(ADDRESS(13115,11)))</f>
        <v>0</v>
      </c>
      <c r="M13115" s="7" t="n">
        <v>4</v>
      </c>
      <c r="N13115" s="7" t="n">
        <v>65533</v>
      </c>
      <c r="O13115" s="7" t="n">
        <v>4255</v>
      </c>
      <c r="P13115" s="7" t="s">
        <v>12</v>
      </c>
      <c r="Q13115" s="7" t="n">
        <f t="normal" ca="1">32-LENB(INDIRECT(ADDRESS(13115,16)))</f>
        <v>0</v>
      </c>
      <c r="R13115" s="7" t="n">
        <v>4</v>
      </c>
      <c r="S13115" s="7" t="n">
        <v>65533</v>
      </c>
      <c r="T13115" s="7" t="n">
        <v>4427</v>
      </c>
      <c r="U13115" s="7" t="s">
        <v>12</v>
      </c>
      <c r="V13115" s="7" t="n">
        <f t="normal" ca="1">32-LENB(INDIRECT(ADDRESS(13115,21)))</f>
        <v>0</v>
      </c>
      <c r="W13115" s="7" t="n">
        <v>4</v>
      </c>
      <c r="X13115" s="7" t="n">
        <v>65533</v>
      </c>
      <c r="Y13115" s="7" t="n">
        <v>4420</v>
      </c>
      <c r="Z13115" s="7" t="s">
        <v>12</v>
      </c>
      <c r="AA13115" s="7" t="n">
        <f t="normal" ca="1">32-LENB(INDIRECT(ADDRESS(13115,26)))</f>
        <v>0</v>
      </c>
      <c r="AB13115" s="7" t="n">
        <v>4</v>
      </c>
      <c r="AC13115" s="7" t="n">
        <v>65533</v>
      </c>
      <c r="AD13115" s="7" t="n">
        <v>2023</v>
      </c>
      <c r="AE13115" s="7" t="s">
        <v>12</v>
      </c>
      <c r="AF13115" s="7" t="n">
        <f t="normal" ca="1">32-LENB(INDIRECT(ADDRESS(13115,31)))</f>
        <v>0</v>
      </c>
      <c r="AG13115" s="7" t="n">
        <v>7</v>
      </c>
      <c r="AH13115" s="7" t="n">
        <v>65533</v>
      </c>
      <c r="AI13115" s="7" t="n">
        <v>53970</v>
      </c>
      <c r="AJ13115" s="7" t="s">
        <v>12</v>
      </c>
      <c r="AK13115" s="7" t="n">
        <f t="normal" ca="1">32-LENB(INDIRECT(ADDRESS(13115,36)))</f>
        <v>0</v>
      </c>
      <c r="AL13115" s="7" t="n">
        <v>7</v>
      </c>
      <c r="AM13115" s="7" t="n">
        <v>65533</v>
      </c>
      <c r="AN13115" s="7" t="n">
        <v>53973</v>
      </c>
      <c r="AO13115" s="7" t="s">
        <v>12</v>
      </c>
      <c r="AP13115" s="7" t="n">
        <f t="normal" ca="1">32-LENB(INDIRECT(ADDRESS(13115,41)))</f>
        <v>0</v>
      </c>
      <c r="AQ13115" s="7" t="n">
        <v>0</v>
      </c>
      <c r="AR13115" s="7" t="n">
        <v>65533</v>
      </c>
      <c r="AS13115" s="7" t="n">
        <v>0</v>
      </c>
      <c r="AT13115" s="7" t="s">
        <v>12</v>
      </c>
      <c r="AU13115" s="7" t="n">
        <f t="normal" ca="1">32-LENB(INDIRECT(ADDRESS(13115,46)))</f>
        <v>0</v>
      </c>
    </row>
    <row r="13116" spans="1:22">
      <c r="A13116" t="s">
        <v>4</v>
      </c>
      <c r="B13116" s="4" t="s">
        <v>5</v>
      </c>
    </row>
    <row r="13117" spans="1:22">
      <c r="A13117" t="n">
        <v>109320</v>
      </c>
      <c r="B13117" s="5" t="n">
        <v>1</v>
      </c>
    </row>
    <row r="13118" spans="1:22" s="3" customFormat="1" customHeight="0">
      <c r="A13118" s="3" t="s">
        <v>2</v>
      </c>
      <c r="B13118" s="3" t="s">
        <v>898</v>
      </c>
    </row>
    <row r="13119" spans="1:22">
      <c r="A13119" t="s">
        <v>4</v>
      </c>
      <c r="B13119" s="4" t="s">
        <v>5</v>
      </c>
      <c r="C13119" s="4" t="s">
        <v>10</v>
      </c>
      <c r="D13119" s="4" t="s">
        <v>10</v>
      </c>
      <c r="E13119" s="4" t="s">
        <v>9</v>
      </c>
      <c r="F13119" s="4" t="s">
        <v>6</v>
      </c>
      <c r="G13119" s="4" t="s">
        <v>8</v>
      </c>
      <c r="H13119" s="4" t="s">
        <v>10</v>
      </c>
      <c r="I13119" s="4" t="s">
        <v>10</v>
      </c>
      <c r="J13119" s="4" t="s">
        <v>9</v>
      </c>
      <c r="K13119" s="4" t="s">
        <v>6</v>
      </c>
      <c r="L13119" s="4" t="s">
        <v>8</v>
      </c>
      <c r="M13119" s="4" t="s">
        <v>10</v>
      </c>
      <c r="N13119" s="4" t="s">
        <v>10</v>
      </c>
      <c r="O13119" s="4" t="s">
        <v>9</v>
      </c>
      <c r="P13119" s="4" t="s">
        <v>6</v>
      </c>
      <c r="Q13119" s="4" t="s">
        <v>8</v>
      </c>
      <c r="R13119" s="4" t="s">
        <v>10</v>
      </c>
      <c r="S13119" s="4" t="s">
        <v>10</v>
      </c>
      <c r="T13119" s="4" t="s">
        <v>9</v>
      </c>
      <c r="U13119" s="4" t="s">
        <v>6</v>
      </c>
      <c r="V13119" s="4" t="s">
        <v>8</v>
      </c>
      <c r="W13119" s="4" t="s">
        <v>10</v>
      </c>
      <c r="X13119" s="4" t="s">
        <v>10</v>
      </c>
      <c r="Y13119" s="4" t="s">
        <v>9</v>
      </c>
      <c r="Z13119" s="4" t="s">
        <v>6</v>
      </c>
      <c r="AA13119" s="4" t="s">
        <v>8</v>
      </c>
      <c r="AB13119" s="4" t="s">
        <v>10</v>
      </c>
      <c r="AC13119" s="4" t="s">
        <v>10</v>
      </c>
      <c r="AD13119" s="4" t="s">
        <v>9</v>
      </c>
      <c r="AE13119" s="4" t="s">
        <v>6</v>
      </c>
      <c r="AF13119" s="4" t="s">
        <v>8</v>
      </c>
      <c r="AG13119" s="4" t="s">
        <v>10</v>
      </c>
      <c r="AH13119" s="4" t="s">
        <v>10</v>
      </c>
      <c r="AI13119" s="4" t="s">
        <v>9</v>
      </c>
      <c r="AJ13119" s="4" t="s">
        <v>6</v>
      </c>
      <c r="AK13119" s="4" t="s">
        <v>8</v>
      </c>
      <c r="AL13119" s="4" t="s">
        <v>10</v>
      </c>
      <c r="AM13119" s="4" t="s">
        <v>10</v>
      </c>
      <c r="AN13119" s="4" t="s">
        <v>9</v>
      </c>
      <c r="AO13119" s="4" t="s">
        <v>6</v>
      </c>
      <c r="AP13119" s="4" t="s">
        <v>8</v>
      </c>
      <c r="AQ13119" s="4" t="s">
        <v>10</v>
      </c>
      <c r="AR13119" s="4" t="s">
        <v>10</v>
      </c>
      <c r="AS13119" s="4" t="s">
        <v>9</v>
      </c>
      <c r="AT13119" s="4" t="s">
        <v>6</v>
      </c>
      <c r="AU13119" s="4" t="s">
        <v>8</v>
      </c>
      <c r="AV13119" s="4" t="s">
        <v>10</v>
      </c>
      <c r="AW13119" s="4" t="s">
        <v>10</v>
      </c>
      <c r="AX13119" s="4" t="s">
        <v>9</v>
      </c>
      <c r="AY13119" s="4" t="s">
        <v>6</v>
      </c>
      <c r="AZ13119" s="4" t="s">
        <v>8</v>
      </c>
      <c r="BA13119" s="4" t="s">
        <v>10</v>
      </c>
      <c r="BB13119" s="4" t="s">
        <v>10</v>
      </c>
      <c r="BC13119" s="4" t="s">
        <v>9</v>
      </c>
      <c r="BD13119" s="4" t="s">
        <v>6</v>
      </c>
      <c r="BE13119" s="4" t="s">
        <v>8</v>
      </c>
      <c r="BF13119" s="4" t="s">
        <v>10</v>
      </c>
      <c r="BG13119" s="4" t="s">
        <v>10</v>
      </c>
      <c r="BH13119" s="4" t="s">
        <v>9</v>
      </c>
      <c r="BI13119" s="4" t="s">
        <v>6</v>
      </c>
      <c r="BJ13119" s="4" t="s">
        <v>8</v>
      </c>
      <c r="BK13119" s="4" t="s">
        <v>10</v>
      </c>
      <c r="BL13119" s="4" t="s">
        <v>10</v>
      </c>
      <c r="BM13119" s="4" t="s">
        <v>9</v>
      </c>
      <c r="BN13119" s="4" t="s">
        <v>6</v>
      </c>
      <c r="BO13119" s="4" t="s">
        <v>8</v>
      </c>
      <c r="BP13119" s="4" t="s">
        <v>10</v>
      </c>
      <c r="BQ13119" s="4" t="s">
        <v>10</v>
      </c>
      <c r="BR13119" s="4" t="s">
        <v>9</v>
      </c>
      <c r="BS13119" s="4" t="s">
        <v>6</v>
      </c>
      <c r="BT13119" s="4" t="s">
        <v>8</v>
      </c>
      <c r="BU13119" s="4" t="s">
        <v>10</v>
      </c>
      <c r="BV13119" s="4" t="s">
        <v>10</v>
      </c>
      <c r="BW13119" s="4" t="s">
        <v>9</v>
      </c>
      <c r="BX13119" s="4" t="s">
        <v>6</v>
      </c>
      <c r="BY13119" s="4" t="s">
        <v>8</v>
      </c>
      <c r="BZ13119" s="4" t="s">
        <v>10</v>
      </c>
      <c r="CA13119" s="4" t="s">
        <v>10</v>
      </c>
      <c r="CB13119" s="4" t="s">
        <v>9</v>
      </c>
      <c r="CC13119" s="4" t="s">
        <v>6</v>
      </c>
      <c r="CD13119" s="4" t="s">
        <v>8</v>
      </c>
      <c r="CE13119" s="4" t="s">
        <v>10</v>
      </c>
      <c r="CF13119" s="4" t="s">
        <v>10</v>
      </c>
      <c r="CG13119" s="4" t="s">
        <v>9</v>
      </c>
      <c r="CH13119" s="4" t="s">
        <v>6</v>
      </c>
      <c r="CI13119" s="4" t="s">
        <v>8</v>
      </c>
      <c r="CJ13119" s="4" t="s">
        <v>10</v>
      </c>
      <c r="CK13119" s="4" t="s">
        <v>10</v>
      </c>
      <c r="CL13119" s="4" t="s">
        <v>9</v>
      </c>
      <c r="CM13119" s="4" t="s">
        <v>6</v>
      </c>
      <c r="CN13119" s="4" t="s">
        <v>8</v>
      </c>
      <c r="CO13119" s="4" t="s">
        <v>10</v>
      </c>
      <c r="CP13119" s="4" t="s">
        <v>10</v>
      </c>
      <c r="CQ13119" s="4" t="s">
        <v>9</v>
      </c>
      <c r="CR13119" s="4" t="s">
        <v>6</v>
      </c>
      <c r="CS13119" s="4" t="s">
        <v>8</v>
      </c>
      <c r="CT13119" s="4" t="s">
        <v>10</v>
      </c>
      <c r="CU13119" s="4" t="s">
        <v>10</v>
      </c>
      <c r="CV13119" s="4" t="s">
        <v>9</v>
      </c>
      <c r="CW13119" s="4" t="s">
        <v>6</v>
      </c>
      <c r="CX13119" s="4" t="s">
        <v>8</v>
      </c>
      <c r="CY13119" s="4" t="s">
        <v>10</v>
      </c>
      <c r="CZ13119" s="4" t="s">
        <v>10</v>
      </c>
      <c r="DA13119" s="4" t="s">
        <v>9</v>
      </c>
      <c r="DB13119" s="4" t="s">
        <v>6</v>
      </c>
      <c r="DC13119" s="4" t="s">
        <v>8</v>
      </c>
      <c r="DD13119" s="4" t="s">
        <v>10</v>
      </c>
      <c r="DE13119" s="4" t="s">
        <v>10</v>
      </c>
      <c r="DF13119" s="4" t="s">
        <v>9</v>
      </c>
      <c r="DG13119" s="4" t="s">
        <v>6</v>
      </c>
      <c r="DH13119" s="4" t="s">
        <v>8</v>
      </c>
      <c r="DI13119" s="4" t="s">
        <v>10</v>
      </c>
      <c r="DJ13119" s="4" t="s">
        <v>10</v>
      </c>
      <c r="DK13119" s="4" t="s">
        <v>9</v>
      </c>
      <c r="DL13119" s="4" t="s">
        <v>6</v>
      </c>
      <c r="DM13119" s="4" t="s">
        <v>8</v>
      </c>
      <c r="DN13119" s="4" t="s">
        <v>10</v>
      </c>
      <c r="DO13119" s="4" t="s">
        <v>10</v>
      </c>
      <c r="DP13119" s="4" t="s">
        <v>9</v>
      </c>
      <c r="DQ13119" s="4" t="s">
        <v>6</v>
      </c>
      <c r="DR13119" s="4" t="s">
        <v>8</v>
      </c>
      <c r="DS13119" s="4" t="s">
        <v>10</v>
      </c>
      <c r="DT13119" s="4" t="s">
        <v>10</v>
      </c>
      <c r="DU13119" s="4" t="s">
        <v>9</v>
      </c>
      <c r="DV13119" s="4" t="s">
        <v>6</v>
      </c>
      <c r="DW13119" s="4" t="s">
        <v>8</v>
      </c>
      <c r="DX13119" s="4" t="s">
        <v>10</v>
      </c>
      <c r="DY13119" s="4" t="s">
        <v>10</v>
      </c>
      <c r="DZ13119" s="4" t="s">
        <v>9</v>
      </c>
      <c r="EA13119" s="4" t="s">
        <v>6</v>
      </c>
      <c r="EB13119" s="4" t="s">
        <v>8</v>
      </c>
      <c r="EC13119" s="4" t="s">
        <v>10</v>
      </c>
      <c r="ED13119" s="4" t="s">
        <v>10</v>
      </c>
      <c r="EE13119" s="4" t="s">
        <v>9</v>
      </c>
      <c r="EF13119" s="4" t="s">
        <v>6</v>
      </c>
      <c r="EG13119" s="4" t="s">
        <v>8</v>
      </c>
      <c r="EH13119" s="4" t="s">
        <v>10</v>
      </c>
      <c r="EI13119" s="4" t="s">
        <v>10</v>
      </c>
      <c r="EJ13119" s="4" t="s">
        <v>9</v>
      </c>
      <c r="EK13119" s="4" t="s">
        <v>6</v>
      </c>
      <c r="EL13119" s="4" t="s">
        <v>8</v>
      </c>
      <c r="EM13119" s="4" t="s">
        <v>10</v>
      </c>
      <c r="EN13119" s="4" t="s">
        <v>10</v>
      </c>
      <c r="EO13119" s="4" t="s">
        <v>9</v>
      </c>
      <c r="EP13119" s="4" t="s">
        <v>6</v>
      </c>
      <c r="EQ13119" s="4" t="s">
        <v>8</v>
      </c>
      <c r="ER13119" s="4" t="s">
        <v>10</v>
      </c>
      <c r="ES13119" s="4" t="s">
        <v>10</v>
      </c>
      <c r="ET13119" s="4" t="s">
        <v>9</v>
      </c>
      <c r="EU13119" s="4" t="s">
        <v>6</v>
      </c>
      <c r="EV13119" s="4" t="s">
        <v>8</v>
      </c>
      <c r="EW13119" s="4" t="s">
        <v>10</v>
      </c>
      <c r="EX13119" s="4" t="s">
        <v>10</v>
      </c>
      <c r="EY13119" s="4" t="s">
        <v>9</v>
      </c>
      <c r="EZ13119" s="4" t="s">
        <v>6</v>
      </c>
      <c r="FA13119" s="4" t="s">
        <v>8</v>
      </c>
      <c r="FB13119" s="4" t="s">
        <v>10</v>
      </c>
      <c r="FC13119" s="4" t="s">
        <v>10</v>
      </c>
      <c r="FD13119" s="4" t="s">
        <v>9</v>
      </c>
      <c r="FE13119" s="4" t="s">
        <v>6</v>
      </c>
      <c r="FF13119" s="4" t="s">
        <v>8</v>
      </c>
      <c r="FG13119" s="4" t="s">
        <v>10</v>
      </c>
      <c r="FH13119" s="4" t="s">
        <v>10</v>
      </c>
      <c r="FI13119" s="4" t="s">
        <v>9</v>
      </c>
      <c r="FJ13119" s="4" t="s">
        <v>6</v>
      </c>
      <c r="FK13119" s="4" t="s">
        <v>8</v>
      </c>
      <c r="FL13119" s="4" t="s">
        <v>10</v>
      </c>
      <c r="FM13119" s="4" t="s">
        <v>10</v>
      </c>
      <c r="FN13119" s="4" t="s">
        <v>9</v>
      </c>
      <c r="FO13119" s="4" t="s">
        <v>6</v>
      </c>
      <c r="FP13119" s="4" t="s">
        <v>8</v>
      </c>
      <c r="FQ13119" s="4" t="s">
        <v>10</v>
      </c>
      <c r="FR13119" s="4" t="s">
        <v>10</v>
      </c>
      <c r="FS13119" s="4" t="s">
        <v>9</v>
      </c>
      <c r="FT13119" s="4" t="s">
        <v>6</v>
      </c>
      <c r="FU13119" s="4" t="s">
        <v>8</v>
      </c>
      <c r="FV13119" s="4" t="s">
        <v>10</v>
      </c>
      <c r="FW13119" s="4" t="s">
        <v>10</v>
      </c>
      <c r="FX13119" s="4" t="s">
        <v>9</v>
      </c>
      <c r="FY13119" s="4" t="s">
        <v>6</v>
      </c>
      <c r="FZ13119" s="4" t="s">
        <v>8</v>
      </c>
      <c r="GA13119" s="4" t="s">
        <v>10</v>
      </c>
      <c r="GB13119" s="4" t="s">
        <v>10</v>
      </c>
      <c r="GC13119" s="4" t="s">
        <v>9</v>
      </c>
      <c r="GD13119" s="4" t="s">
        <v>6</v>
      </c>
      <c r="GE13119" s="4" t="s">
        <v>8</v>
      </c>
      <c r="GF13119" s="4" t="s">
        <v>10</v>
      </c>
      <c r="GG13119" s="4" t="s">
        <v>10</v>
      </c>
      <c r="GH13119" s="4" t="s">
        <v>9</v>
      </c>
      <c r="GI13119" s="4" t="s">
        <v>6</v>
      </c>
      <c r="GJ13119" s="4" t="s">
        <v>8</v>
      </c>
      <c r="GK13119" s="4" t="s">
        <v>10</v>
      </c>
      <c r="GL13119" s="4" t="s">
        <v>10</v>
      </c>
      <c r="GM13119" s="4" t="s">
        <v>9</v>
      </c>
      <c r="GN13119" s="4" t="s">
        <v>6</v>
      </c>
      <c r="GO13119" s="4" t="s">
        <v>8</v>
      </c>
      <c r="GP13119" s="4" t="s">
        <v>10</v>
      </c>
      <c r="GQ13119" s="4" t="s">
        <v>10</v>
      </c>
      <c r="GR13119" s="4" t="s">
        <v>9</v>
      </c>
      <c r="GS13119" s="4" t="s">
        <v>6</v>
      </c>
      <c r="GT13119" s="4" t="s">
        <v>8</v>
      </c>
      <c r="GU13119" s="4" t="s">
        <v>10</v>
      </c>
      <c r="GV13119" s="4" t="s">
        <v>10</v>
      </c>
      <c r="GW13119" s="4" t="s">
        <v>9</v>
      </c>
      <c r="GX13119" s="4" t="s">
        <v>6</v>
      </c>
      <c r="GY13119" s="4" t="s">
        <v>8</v>
      </c>
      <c r="GZ13119" s="4" t="s">
        <v>10</v>
      </c>
      <c r="HA13119" s="4" t="s">
        <v>10</v>
      </c>
      <c r="HB13119" s="4" t="s">
        <v>9</v>
      </c>
      <c r="HC13119" s="4" t="s">
        <v>6</v>
      </c>
      <c r="HD13119" s="4" t="s">
        <v>8</v>
      </c>
      <c r="HE13119" s="4" t="s">
        <v>10</v>
      </c>
      <c r="HF13119" s="4" t="s">
        <v>10</v>
      </c>
      <c r="HG13119" s="4" t="s">
        <v>9</v>
      </c>
      <c r="HH13119" s="4" t="s">
        <v>6</v>
      </c>
      <c r="HI13119" s="4" t="s">
        <v>8</v>
      </c>
      <c r="HJ13119" s="4" t="s">
        <v>10</v>
      </c>
      <c r="HK13119" s="4" t="s">
        <v>10</v>
      </c>
      <c r="HL13119" s="4" t="s">
        <v>9</v>
      </c>
      <c r="HM13119" s="4" t="s">
        <v>6</v>
      </c>
      <c r="HN13119" s="4" t="s">
        <v>8</v>
      </c>
      <c r="HO13119" s="4" t="s">
        <v>10</v>
      </c>
      <c r="HP13119" s="4" t="s">
        <v>10</v>
      </c>
      <c r="HQ13119" s="4" t="s">
        <v>9</v>
      </c>
      <c r="HR13119" s="4" t="s">
        <v>6</v>
      </c>
      <c r="HS13119" s="4" t="s">
        <v>8</v>
      </c>
      <c r="HT13119" s="4" t="s">
        <v>10</v>
      </c>
      <c r="HU13119" s="4" t="s">
        <v>10</v>
      </c>
      <c r="HV13119" s="4" t="s">
        <v>9</v>
      </c>
      <c r="HW13119" s="4" t="s">
        <v>6</v>
      </c>
      <c r="HX13119" s="4" t="s">
        <v>8</v>
      </c>
      <c r="HY13119" s="4" t="s">
        <v>10</v>
      </c>
      <c r="HZ13119" s="4" t="s">
        <v>10</v>
      </c>
      <c r="IA13119" s="4" t="s">
        <v>9</v>
      </c>
      <c r="IB13119" s="4" t="s">
        <v>6</v>
      </c>
      <c r="IC13119" s="4" t="s">
        <v>8</v>
      </c>
      <c r="ID13119" s="4" t="s">
        <v>10</v>
      </c>
      <c r="IE13119" s="4" t="s">
        <v>10</v>
      </c>
      <c r="IF13119" s="4" t="s">
        <v>9</v>
      </c>
      <c r="IG13119" s="4" t="s">
        <v>6</v>
      </c>
      <c r="IH13119" s="4" t="s">
        <v>8</v>
      </c>
      <c r="II13119" s="4" t="s">
        <v>10</v>
      </c>
      <c r="IJ13119" s="4" t="s">
        <v>10</v>
      </c>
      <c r="IK13119" s="4" t="s">
        <v>9</v>
      </c>
      <c r="IL13119" s="4" t="s">
        <v>6</v>
      </c>
      <c r="IM13119" s="4" t="s">
        <v>8</v>
      </c>
    </row>
    <row r="13120" spans="1:22">
      <c r="A13120" t="n">
        <v>109328</v>
      </c>
      <c r="B13120" s="93" t="n">
        <v>257</v>
      </c>
      <c r="C13120" s="7" t="n">
        <v>3</v>
      </c>
      <c r="D13120" s="7" t="n">
        <v>65533</v>
      </c>
      <c r="E13120" s="7" t="n">
        <v>0</v>
      </c>
      <c r="F13120" s="7" t="s">
        <v>167</v>
      </c>
      <c r="G13120" s="7" t="n">
        <f t="normal" ca="1">32-LENB(INDIRECT(ADDRESS(13120,6)))</f>
        <v>0</v>
      </c>
      <c r="H13120" s="7" t="n">
        <v>3</v>
      </c>
      <c r="I13120" s="7" t="n">
        <v>65533</v>
      </c>
      <c r="J13120" s="7" t="n">
        <v>0</v>
      </c>
      <c r="K13120" s="7" t="s">
        <v>168</v>
      </c>
      <c r="L13120" s="7" t="n">
        <f t="normal" ca="1">32-LENB(INDIRECT(ADDRESS(13120,11)))</f>
        <v>0</v>
      </c>
      <c r="M13120" s="7" t="n">
        <v>3</v>
      </c>
      <c r="N13120" s="7" t="n">
        <v>65533</v>
      </c>
      <c r="O13120" s="7" t="n">
        <v>0</v>
      </c>
      <c r="P13120" s="7" t="s">
        <v>169</v>
      </c>
      <c r="Q13120" s="7" t="n">
        <f t="normal" ca="1">32-LENB(INDIRECT(ADDRESS(13120,16)))</f>
        <v>0</v>
      </c>
      <c r="R13120" s="7" t="n">
        <v>3</v>
      </c>
      <c r="S13120" s="7" t="n">
        <v>65533</v>
      </c>
      <c r="T13120" s="7" t="n">
        <v>0</v>
      </c>
      <c r="U13120" s="7" t="s">
        <v>170</v>
      </c>
      <c r="V13120" s="7" t="n">
        <f t="normal" ca="1">32-LENB(INDIRECT(ADDRESS(13120,21)))</f>
        <v>0</v>
      </c>
      <c r="W13120" s="7" t="n">
        <v>3</v>
      </c>
      <c r="X13120" s="7" t="n">
        <v>65533</v>
      </c>
      <c r="Y13120" s="7" t="n">
        <v>0</v>
      </c>
      <c r="Z13120" s="7" t="s">
        <v>171</v>
      </c>
      <c r="AA13120" s="7" t="n">
        <f t="normal" ca="1">32-LENB(INDIRECT(ADDRESS(13120,26)))</f>
        <v>0</v>
      </c>
      <c r="AB13120" s="7" t="n">
        <v>3</v>
      </c>
      <c r="AC13120" s="7" t="n">
        <v>65533</v>
      </c>
      <c r="AD13120" s="7" t="n">
        <v>0</v>
      </c>
      <c r="AE13120" s="7" t="s">
        <v>172</v>
      </c>
      <c r="AF13120" s="7" t="n">
        <f t="normal" ca="1">32-LENB(INDIRECT(ADDRESS(13120,31)))</f>
        <v>0</v>
      </c>
      <c r="AG13120" s="7" t="n">
        <v>3</v>
      </c>
      <c r="AH13120" s="7" t="n">
        <v>65533</v>
      </c>
      <c r="AI13120" s="7" t="n">
        <v>0</v>
      </c>
      <c r="AJ13120" s="7" t="s">
        <v>173</v>
      </c>
      <c r="AK13120" s="7" t="n">
        <f t="normal" ca="1">32-LENB(INDIRECT(ADDRESS(13120,36)))</f>
        <v>0</v>
      </c>
      <c r="AL13120" s="7" t="n">
        <v>3</v>
      </c>
      <c r="AM13120" s="7" t="n">
        <v>65533</v>
      </c>
      <c r="AN13120" s="7" t="n">
        <v>0</v>
      </c>
      <c r="AO13120" s="7" t="s">
        <v>174</v>
      </c>
      <c r="AP13120" s="7" t="n">
        <f t="normal" ca="1">32-LENB(INDIRECT(ADDRESS(13120,41)))</f>
        <v>0</v>
      </c>
      <c r="AQ13120" s="7" t="n">
        <v>4</v>
      </c>
      <c r="AR13120" s="7" t="n">
        <v>65533</v>
      </c>
      <c r="AS13120" s="7" t="n">
        <v>8120</v>
      </c>
      <c r="AT13120" s="7" t="s">
        <v>12</v>
      </c>
      <c r="AU13120" s="7" t="n">
        <f t="normal" ca="1">32-LENB(INDIRECT(ADDRESS(13120,46)))</f>
        <v>0</v>
      </c>
      <c r="AV13120" s="7" t="n">
        <v>4</v>
      </c>
      <c r="AW13120" s="7" t="n">
        <v>65533</v>
      </c>
      <c r="AX13120" s="7" t="n">
        <v>4525</v>
      </c>
      <c r="AY13120" s="7" t="s">
        <v>12</v>
      </c>
      <c r="AZ13120" s="7" t="n">
        <f t="normal" ca="1">32-LENB(INDIRECT(ADDRESS(13120,51)))</f>
        <v>0</v>
      </c>
      <c r="BA13120" s="7" t="n">
        <v>4</v>
      </c>
      <c r="BB13120" s="7" t="n">
        <v>65533</v>
      </c>
      <c r="BC13120" s="7" t="n">
        <v>4527</v>
      </c>
      <c r="BD13120" s="7" t="s">
        <v>12</v>
      </c>
      <c r="BE13120" s="7" t="n">
        <f t="normal" ca="1">32-LENB(INDIRECT(ADDRESS(13120,56)))</f>
        <v>0</v>
      </c>
      <c r="BF13120" s="7" t="n">
        <v>7</v>
      </c>
      <c r="BG13120" s="7" t="n">
        <v>65533</v>
      </c>
      <c r="BH13120" s="7" t="n">
        <v>16373</v>
      </c>
      <c r="BI13120" s="7" t="s">
        <v>12</v>
      </c>
      <c r="BJ13120" s="7" t="n">
        <f t="normal" ca="1">32-LENB(INDIRECT(ADDRESS(13120,61)))</f>
        <v>0</v>
      </c>
      <c r="BK13120" s="7" t="n">
        <v>7</v>
      </c>
      <c r="BL13120" s="7" t="n">
        <v>65533</v>
      </c>
      <c r="BM13120" s="7" t="n">
        <v>14310</v>
      </c>
      <c r="BN13120" s="7" t="s">
        <v>12</v>
      </c>
      <c r="BO13120" s="7" t="n">
        <f t="normal" ca="1">32-LENB(INDIRECT(ADDRESS(13120,66)))</f>
        <v>0</v>
      </c>
      <c r="BP13120" s="7" t="n">
        <v>4</v>
      </c>
      <c r="BQ13120" s="7" t="n">
        <v>65533</v>
      </c>
      <c r="BR13120" s="7" t="n">
        <v>4527</v>
      </c>
      <c r="BS13120" s="7" t="s">
        <v>12</v>
      </c>
      <c r="BT13120" s="7" t="n">
        <f t="normal" ca="1">32-LENB(INDIRECT(ADDRESS(13120,71)))</f>
        <v>0</v>
      </c>
      <c r="BU13120" s="7" t="n">
        <v>4</v>
      </c>
      <c r="BV13120" s="7" t="n">
        <v>65533</v>
      </c>
      <c r="BW13120" s="7" t="n">
        <v>4527</v>
      </c>
      <c r="BX13120" s="7" t="s">
        <v>12</v>
      </c>
      <c r="BY13120" s="7" t="n">
        <f t="normal" ca="1">32-LENB(INDIRECT(ADDRESS(13120,76)))</f>
        <v>0</v>
      </c>
      <c r="BZ13120" s="7" t="n">
        <v>4</v>
      </c>
      <c r="CA13120" s="7" t="n">
        <v>65533</v>
      </c>
      <c r="CB13120" s="7" t="n">
        <v>2023</v>
      </c>
      <c r="CC13120" s="7" t="s">
        <v>12</v>
      </c>
      <c r="CD13120" s="7" t="n">
        <f t="normal" ca="1">32-LENB(INDIRECT(ADDRESS(13120,81)))</f>
        <v>0</v>
      </c>
      <c r="CE13120" s="7" t="n">
        <v>4</v>
      </c>
      <c r="CF13120" s="7" t="n">
        <v>65533</v>
      </c>
      <c r="CG13120" s="7" t="n">
        <v>2119</v>
      </c>
      <c r="CH13120" s="7" t="s">
        <v>12</v>
      </c>
      <c r="CI13120" s="7" t="n">
        <f t="normal" ca="1">32-LENB(INDIRECT(ADDRESS(13120,86)))</f>
        <v>0</v>
      </c>
      <c r="CJ13120" s="7" t="n">
        <v>4</v>
      </c>
      <c r="CK13120" s="7" t="n">
        <v>65533</v>
      </c>
      <c r="CL13120" s="7" t="n">
        <v>5300</v>
      </c>
      <c r="CM13120" s="7" t="s">
        <v>12</v>
      </c>
      <c r="CN13120" s="7" t="n">
        <f t="normal" ca="1">32-LENB(INDIRECT(ADDRESS(13120,91)))</f>
        <v>0</v>
      </c>
      <c r="CO13120" s="7" t="n">
        <v>4</v>
      </c>
      <c r="CP13120" s="7" t="n">
        <v>65533</v>
      </c>
      <c r="CQ13120" s="7" t="n">
        <v>2204</v>
      </c>
      <c r="CR13120" s="7" t="s">
        <v>12</v>
      </c>
      <c r="CS13120" s="7" t="n">
        <f t="normal" ca="1">32-LENB(INDIRECT(ADDRESS(13120,96)))</f>
        <v>0</v>
      </c>
      <c r="CT13120" s="7" t="n">
        <v>4</v>
      </c>
      <c r="CU13120" s="7" t="n">
        <v>65533</v>
      </c>
      <c r="CV13120" s="7" t="n">
        <v>2119</v>
      </c>
      <c r="CW13120" s="7" t="s">
        <v>12</v>
      </c>
      <c r="CX13120" s="7" t="n">
        <f t="normal" ca="1">32-LENB(INDIRECT(ADDRESS(13120,101)))</f>
        <v>0</v>
      </c>
      <c r="CY13120" s="7" t="n">
        <v>4</v>
      </c>
      <c r="CZ13120" s="7" t="n">
        <v>65533</v>
      </c>
      <c r="DA13120" s="7" t="n">
        <v>4407</v>
      </c>
      <c r="DB13120" s="7" t="s">
        <v>12</v>
      </c>
      <c r="DC13120" s="7" t="n">
        <f t="normal" ca="1">32-LENB(INDIRECT(ADDRESS(13120,106)))</f>
        <v>0</v>
      </c>
      <c r="DD13120" s="7" t="n">
        <v>4</v>
      </c>
      <c r="DE13120" s="7" t="n">
        <v>65533</v>
      </c>
      <c r="DF13120" s="7" t="n">
        <v>4120</v>
      </c>
      <c r="DG13120" s="7" t="s">
        <v>12</v>
      </c>
      <c r="DH13120" s="7" t="n">
        <f t="normal" ca="1">32-LENB(INDIRECT(ADDRESS(13120,111)))</f>
        <v>0</v>
      </c>
      <c r="DI13120" s="7" t="n">
        <v>4</v>
      </c>
      <c r="DJ13120" s="7" t="n">
        <v>65533</v>
      </c>
      <c r="DK13120" s="7" t="n">
        <v>4120</v>
      </c>
      <c r="DL13120" s="7" t="s">
        <v>12</v>
      </c>
      <c r="DM13120" s="7" t="n">
        <f t="normal" ca="1">32-LENB(INDIRECT(ADDRESS(13120,116)))</f>
        <v>0</v>
      </c>
      <c r="DN13120" s="7" t="n">
        <v>4</v>
      </c>
      <c r="DO13120" s="7" t="n">
        <v>65533</v>
      </c>
      <c r="DP13120" s="7" t="n">
        <v>13256</v>
      </c>
      <c r="DQ13120" s="7" t="s">
        <v>12</v>
      </c>
      <c r="DR13120" s="7" t="n">
        <f t="normal" ca="1">32-LENB(INDIRECT(ADDRESS(13120,121)))</f>
        <v>0</v>
      </c>
      <c r="DS13120" s="7" t="n">
        <v>4</v>
      </c>
      <c r="DT13120" s="7" t="n">
        <v>65533</v>
      </c>
      <c r="DU13120" s="7" t="n">
        <v>13256</v>
      </c>
      <c r="DV13120" s="7" t="s">
        <v>12</v>
      </c>
      <c r="DW13120" s="7" t="n">
        <f t="normal" ca="1">32-LENB(INDIRECT(ADDRESS(13120,126)))</f>
        <v>0</v>
      </c>
      <c r="DX13120" s="7" t="n">
        <v>4</v>
      </c>
      <c r="DY13120" s="7" t="n">
        <v>65533</v>
      </c>
      <c r="DZ13120" s="7" t="n">
        <v>4536</v>
      </c>
      <c r="EA13120" s="7" t="s">
        <v>12</v>
      </c>
      <c r="EB13120" s="7" t="n">
        <f t="normal" ca="1">32-LENB(INDIRECT(ADDRESS(13120,131)))</f>
        <v>0</v>
      </c>
      <c r="EC13120" s="7" t="n">
        <v>4</v>
      </c>
      <c r="ED13120" s="7" t="n">
        <v>65533</v>
      </c>
      <c r="EE13120" s="7" t="n">
        <v>2130</v>
      </c>
      <c r="EF13120" s="7" t="s">
        <v>12</v>
      </c>
      <c r="EG13120" s="7" t="n">
        <f t="normal" ca="1">32-LENB(INDIRECT(ADDRESS(13120,136)))</f>
        <v>0</v>
      </c>
      <c r="EH13120" s="7" t="n">
        <v>7</v>
      </c>
      <c r="EI13120" s="7" t="n">
        <v>65533</v>
      </c>
      <c r="EJ13120" s="7" t="n">
        <v>18403</v>
      </c>
      <c r="EK13120" s="7" t="s">
        <v>12</v>
      </c>
      <c r="EL13120" s="7" t="n">
        <f t="normal" ca="1">32-LENB(INDIRECT(ADDRESS(13120,141)))</f>
        <v>0</v>
      </c>
      <c r="EM13120" s="7" t="n">
        <v>7</v>
      </c>
      <c r="EN13120" s="7" t="n">
        <v>65533</v>
      </c>
      <c r="EO13120" s="7" t="n">
        <v>18404</v>
      </c>
      <c r="EP13120" s="7" t="s">
        <v>12</v>
      </c>
      <c r="EQ13120" s="7" t="n">
        <f t="normal" ca="1">32-LENB(INDIRECT(ADDRESS(13120,146)))</f>
        <v>0</v>
      </c>
      <c r="ER13120" s="7" t="n">
        <v>7</v>
      </c>
      <c r="ES13120" s="7" t="n">
        <v>65533</v>
      </c>
      <c r="ET13120" s="7" t="n">
        <v>52423</v>
      </c>
      <c r="EU13120" s="7" t="s">
        <v>12</v>
      </c>
      <c r="EV13120" s="7" t="n">
        <f t="normal" ca="1">32-LENB(INDIRECT(ADDRESS(13120,151)))</f>
        <v>0</v>
      </c>
      <c r="EW13120" s="7" t="n">
        <v>7</v>
      </c>
      <c r="EX13120" s="7" t="n">
        <v>65533</v>
      </c>
      <c r="EY13120" s="7" t="n">
        <v>52424</v>
      </c>
      <c r="EZ13120" s="7" t="s">
        <v>12</v>
      </c>
      <c r="FA13120" s="7" t="n">
        <f t="normal" ca="1">32-LENB(INDIRECT(ADDRESS(13120,156)))</f>
        <v>0</v>
      </c>
      <c r="FB13120" s="7" t="n">
        <v>7</v>
      </c>
      <c r="FC13120" s="7" t="n">
        <v>65533</v>
      </c>
      <c r="FD13120" s="7" t="n">
        <v>52425</v>
      </c>
      <c r="FE13120" s="7" t="s">
        <v>12</v>
      </c>
      <c r="FF13120" s="7" t="n">
        <f t="normal" ca="1">32-LENB(INDIRECT(ADDRESS(13120,161)))</f>
        <v>0</v>
      </c>
      <c r="FG13120" s="7" t="n">
        <v>7</v>
      </c>
      <c r="FH13120" s="7" t="n">
        <v>65533</v>
      </c>
      <c r="FI13120" s="7" t="n">
        <v>23301</v>
      </c>
      <c r="FJ13120" s="7" t="s">
        <v>12</v>
      </c>
      <c r="FK13120" s="7" t="n">
        <f t="normal" ca="1">32-LENB(INDIRECT(ADDRESS(13120,166)))</f>
        <v>0</v>
      </c>
      <c r="FL13120" s="7" t="n">
        <v>7</v>
      </c>
      <c r="FM13120" s="7" t="n">
        <v>65533</v>
      </c>
      <c r="FN13120" s="7" t="n">
        <v>23302</v>
      </c>
      <c r="FO13120" s="7" t="s">
        <v>12</v>
      </c>
      <c r="FP13120" s="7" t="n">
        <f t="normal" ca="1">32-LENB(INDIRECT(ADDRESS(13120,171)))</f>
        <v>0</v>
      </c>
      <c r="FQ13120" s="7" t="n">
        <v>7</v>
      </c>
      <c r="FR13120" s="7" t="n">
        <v>65533</v>
      </c>
      <c r="FS13120" s="7" t="n">
        <v>23303</v>
      </c>
      <c r="FT13120" s="7" t="s">
        <v>12</v>
      </c>
      <c r="FU13120" s="7" t="n">
        <f t="normal" ca="1">32-LENB(INDIRECT(ADDRESS(13120,176)))</f>
        <v>0</v>
      </c>
      <c r="FV13120" s="7" t="n">
        <v>7</v>
      </c>
      <c r="FW13120" s="7" t="n">
        <v>65533</v>
      </c>
      <c r="FX13120" s="7" t="n">
        <v>14311</v>
      </c>
      <c r="FY13120" s="7" t="s">
        <v>12</v>
      </c>
      <c r="FZ13120" s="7" t="n">
        <f t="normal" ca="1">32-LENB(INDIRECT(ADDRESS(13120,181)))</f>
        <v>0</v>
      </c>
      <c r="GA13120" s="7" t="n">
        <v>7</v>
      </c>
      <c r="GB13120" s="7" t="n">
        <v>65533</v>
      </c>
      <c r="GC13120" s="7" t="n">
        <v>14312</v>
      </c>
      <c r="GD13120" s="7" t="s">
        <v>12</v>
      </c>
      <c r="GE13120" s="7" t="n">
        <f t="normal" ca="1">32-LENB(INDIRECT(ADDRESS(13120,186)))</f>
        <v>0</v>
      </c>
      <c r="GF13120" s="7" t="n">
        <v>7</v>
      </c>
      <c r="GG13120" s="7" t="n">
        <v>65533</v>
      </c>
      <c r="GH13120" s="7" t="n">
        <v>16374</v>
      </c>
      <c r="GI13120" s="7" t="s">
        <v>12</v>
      </c>
      <c r="GJ13120" s="7" t="n">
        <f t="normal" ca="1">32-LENB(INDIRECT(ADDRESS(13120,191)))</f>
        <v>0</v>
      </c>
      <c r="GK13120" s="7" t="n">
        <v>7</v>
      </c>
      <c r="GL13120" s="7" t="n">
        <v>65533</v>
      </c>
      <c r="GM13120" s="7" t="n">
        <v>52426</v>
      </c>
      <c r="GN13120" s="7" t="s">
        <v>12</v>
      </c>
      <c r="GO13120" s="7" t="n">
        <f t="normal" ca="1">32-LENB(INDIRECT(ADDRESS(13120,196)))</f>
        <v>0</v>
      </c>
      <c r="GP13120" s="7" t="n">
        <v>7</v>
      </c>
      <c r="GQ13120" s="7" t="n">
        <v>65533</v>
      </c>
      <c r="GR13120" s="7" t="n">
        <v>52427</v>
      </c>
      <c r="GS13120" s="7" t="s">
        <v>12</v>
      </c>
      <c r="GT13120" s="7" t="n">
        <f t="normal" ca="1">32-LENB(INDIRECT(ADDRESS(13120,201)))</f>
        <v>0</v>
      </c>
      <c r="GU13120" s="7" t="n">
        <v>7</v>
      </c>
      <c r="GV13120" s="7" t="n">
        <v>65533</v>
      </c>
      <c r="GW13120" s="7" t="n">
        <v>14313</v>
      </c>
      <c r="GX13120" s="7" t="s">
        <v>12</v>
      </c>
      <c r="GY13120" s="7" t="n">
        <f t="normal" ca="1">32-LENB(INDIRECT(ADDRESS(13120,206)))</f>
        <v>0</v>
      </c>
      <c r="GZ13120" s="7" t="n">
        <v>7</v>
      </c>
      <c r="HA13120" s="7" t="n">
        <v>65533</v>
      </c>
      <c r="HB13120" s="7" t="n">
        <v>14314</v>
      </c>
      <c r="HC13120" s="7" t="s">
        <v>12</v>
      </c>
      <c r="HD13120" s="7" t="n">
        <f t="normal" ca="1">32-LENB(INDIRECT(ADDRESS(13120,211)))</f>
        <v>0</v>
      </c>
      <c r="HE13120" s="7" t="n">
        <v>7</v>
      </c>
      <c r="HF13120" s="7" t="n">
        <v>65533</v>
      </c>
      <c r="HG13120" s="7" t="n">
        <v>16375</v>
      </c>
      <c r="HH13120" s="7" t="s">
        <v>12</v>
      </c>
      <c r="HI13120" s="7" t="n">
        <f t="normal" ca="1">32-LENB(INDIRECT(ADDRESS(13120,216)))</f>
        <v>0</v>
      </c>
      <c r="HJ13120" s="7" t="n">
        <v>4</v>
      </c>
      <c r="HK13120" s="7" t="n">
        <v>65533</v>
      </c>
      <c r="HL13120" s="7" t="n">
        <v>2204</v>
      </c>
      <c r="HM13120" s="7" t="s">
        <v>12</v>
      </c>
      <c r="HN13120" s="7" t="n">
        <f t="normal" ca="1">32-LENB(INDIRECT(ADDRESS(13120,221)))</f>
        <v>0</v>
      </c>
      <c r="HO13120" s="7" t="n">
        <v>4</v>
      </c>
      <c r="HP13120" s="7" t="n">
        <v>65533</v>
      </c>
      <c r="HQ13120" s="7" t="n">
        <v>5300</v>
      </c>
      <c r="HR13120" s="7" t="s">
        <v>12</v>
      </c>
      <c r="HS13120" s="7" t="n">
        <f t="normal" ca="1">32-LENB(INDIRECT(ADDRESS(13120,226)))</f>
        <v>0</v>
      </c>
      <c r="HT13120" s="7" t="n">
        <v>4</v>
      </c>
      <c r="HU13120" s="7" t="n">
        <v>65533</v>
      </c>
      <c r="HV13120" s="7" t="n">
        <v>4400</v>
      </c>
      <c r="HW13120" s="7" t="s">
        <v>12</v>
      </c>
      <c r="HX13120" s="7" t="n">
        <f t="normal" ca="1">32-LENB(INDIRECT(ADDRESS(13120,231)))</f>
        <v>0</v>
      </c>
      <c r="HY13120" s="7" t="n">
        <v>7</v>
      </c>
      <c r="HZ13120" s="7" t="n">
        <v>65533</v>
      </c>
      <c r="IA13120" s="7" t="n">
        <v>52428</v>
      </c>
      <c r="IB13120" s="7" t="s">
        <v>12</v>
      </c>
      <c r="IC13120" s="7" t="n">
        <f t="normal" ca="1">32-LENB(INDIRECT(ADDRESS(13120,236)))</f>
        <v>0</v>
      </c>
      <c r="ID13120" s="7" t="n">
        <v>7</v>
      </c>
      <c r="IE13120" s="7" t="n">
        <v>65533</v>
      </c>
      <c r="IF13120" s="7" t="n">
        <v>52429</v>
      </c>
      <c r="IG13120" s="7" t="s">
        <v>12</v>
      </c>
      <c r="IH13120" s="7" t="n">
        <f t="normal" ca="1">32-LENB(INDIRECT(ADDRESS(13120,241)))</f>
        <v>0</v>
      </c>
      <c r="II13120" s="7" t="n">
        <v>0</v>
      </c>
      <c r="IJ13120" s="7" t="n">
        <v>65533</v>
      </c>
      <c r="IK13120" s="7" t="n">
        <v>0</v>
      </c>
      <c r="IL13120" s="7" t="s">
        <v>12</v>
      </c>
      <c r="IM13120" s="7" t="n">
        <f t="normal" ca="1">32-LENB(INDIRECT(ADDRESS(13120,246)))</f>
        <v>0</v>
      </c>
    </row>
    <row r="13121" spans="1:247">
      <c r="A13121" t="s">
        <v>4</v>
      </c>
      <c r="B13121" s="4" t="s">
        <v>5</v>
      </c>
    </row>
    <row r="13122" spans="1:247">
      <c r="A13122" t="n">
        <v>111288</v>
      </c>
      <c r="B13122" s="5" t="n">
        <v>1</v>
      </c>
    </row>
    <row r="13123" spans="1:247" s="3" customFormat="1" customHeight="0">
      <c r="A13123" s="3" t="s">
        <v>2</v>
      </c>
      <c r="B13123" s="3" t="s">
        <v>899</v>
      </c>
    </row>
    <row r="13124" spans="1:247">
      <c r="A13124" t="s">
        <v>4</v>
      </c>
      <c r="B13124" s="4" t="s">
        <v>5</v>
      </c>
      <c r="C13124" s="4" t="s">
        <v>10</v>
      </c>
      <c r="D13124" s="4" t="s">
        <v>10</v>
      </c>
      <c r="E13124" s="4" t="s">
        <v>9</v>
      </c>
      <c r="F13124" s="4" t="s">
        <v>6</v>
      </c>
      <c r="G13124" s="4" t="s">
        <v>8</v>
      </c>
      <c r="H13124" s="4" t="s">
        <v>10</v>
      </c>
      <c r="I13124" s="4" t="s">
        <v>10</v>
      </c>
      <c r="J13124" s="4" t="s">
        <v>9</v>
      </c>
      <c r="K13124" s="4" t="s">
        <v>6</v>
      </c>
      <c r="L13124" s="4" t="s">
        <v>8</v>
      </c>
      <c r="M13124" s="4" t="s">
        <v>10</v>
      </c>
      <c r="N13124" s="4" t="s">
        <v>10</v>
      </c>
      <c r="O13124" s="4" t="s">
        <v>9</v>
      </c>
      <c r="P13124" s="4" t="s">
        <v>6</v>
      </c>
      <c r="Q13124" s="4" t="s">
        <v>8</v>
      </c>
    </row>
    <row r="13125" spans="1:247">
      <c r="A13125" t="n">
        <v>111296</v>
      </c>
      <c r="B13125" s="93" t="n">
        <v>257</v>
      </c>
      <c r="C13125" s="7" t="n">
        <v>4</v>
      </c>
      <c r="D13125" s="7" t="n">
        <v>65533</v>
      </c>
      <c r="E13125" s="7" t="n">
        <v>2023</v>
      </c>
      <c r="F13125" s="7" t="s">
        <v>12</v>
      </c>
      <c r="G13125" s="7" t="n">
        <f t="normal" ca="1">32-LENB(INDIRECT(ADDRESS(13125,6)))</f>
        <v>0</v>
      </c>
      <c r="H13125" s="7" t="n">
        <v>4</v>
      </c>
      <c r="I13125" s="7" t="n">
        <v>65533</v>
      </c>
      <c r="J13125" s="7" t="n">
        <v>2119</v>
      </c>
      <c r="K13125" s="7" t="s">
        <v>12</v>
      </c>
      <c r="L13125" s="7" t="n">
        <f t="normal" ca="1">32-LENB(INDIRECT(ADDRESS(13125,11)))</f>
        <v>0</v>
      </c>
      <c r="M13125" s="7" t="n">
        <v>0</v>
      </c>
      <c r="N13125" s="7" t="n">
        <v>65533</v>
      </c>
      <c r="O13125" s="7" t="n">
        <v>0</v>
      </c>
      <c r="P13125" s="7" t="s">
        <v>12</v>
      </c>
      <c r="Q13125" s="7" t="n">
        <f t="normal" ca="1">32-LENB(INDIRECT(ADDRESS(13125,16)))</f>
        <v>0</v>
      </c>
    </row>
    <row r="13126" spans="1:247">
      <c r="A13126" t="s">
        <v>4</v>
      </c>
      <c r="B13126" s="4" t="s">
        <v>5</v>
      </c>
    </row>
    <row r="13127" spans="1:247">
      <c r="A13127" t="n">
        <v>111416</v>
      </c>
      <c r="B13127" s="5" t="n">
        <v>1</v>
      </c>
    </row>
    <row r="13128" spans="1:247" s="3" customFormat="1" customHeight="0">
      <c r="A13128" s="3" t="s">
        <v>2</v>
      </c>
      <c r="B13128" s="3" t="s">
        <v>900</v>
      </c>
    </row>
    <row r="13129" spans="1:247">
      <c r="A13129" t="s">
        <v>4</v>
      </c>
      <c r="B13129" s="4" t="s">
        <v>5</v>
      </c>
      <c r="C13129" s="4" t="s">
        <v>10</v>
      </c>
      <c r="D13129" s="4" t="s">
        <v>10</v>
      </c>
      <c r="E13129" s="4" t="s">
        <v>9</v>
      </c>
      <c r="F13129" s="4" t="s">
        <v>6</v>
      </c>
      <c r="G13129" s="4" t="s">
        <v>8</v>
      </c>
      <c r="H13129" s="4" t="s">
        <v>10</v>
      </c>
      <c r="I13129" s="4" t="s">
        <v>10</v>
      </c>
      <c r="J13129" s="4" t="s">
        <v>9</v>
      </c>
      <c r="K13129" s="4" t="s">
        <v>6</v>
      </c>
      <c r="L13129" s="4" t="s">
        <v>8</v>
      </c>
      <c r="M13129" s="4" t="s">
        <v>10</v>
      </c>
      <c r="N13129" s="4" t="s">
        <v>10</v>
      </c>
      <c r="O13129" s="4" t="s">
        <v>9</v>
      </c>
      <c r="P13129" s="4" t="s">
        <v>6</v>
      </c>
      <c r="Q13129" s="4" t="s">
        <v>8</v>
      </c>
      <c r="R13129" s="4" t="s">
        <v>10</v>
      </c>
      <c r="S13129" s="4" t="s">
        <v>10</v>
      </c>
      <c r="T13129" s="4" t="s">
        <v>9</v>
      </c>
      <c r="U13129" s="4" t="s">
        <v>6</v>
      </c>
      <c r="V13129" s="4" t="s">
        <v>8</v>
      </c>
      <c r="W13129" s="4" t="s">
        <v>10</v>
      </c>
      <c r="X13129" s="4" t="s">
        <v>10</v>
      </c>
      <c r="Y13129" s="4" t="s">
        <v>9</v>
      </c>
      <c r="Z13129" s="4" t="s">
        <v>6</v>
      </c>
      <c r="AA13129" s="4" t="s">
        <v>8</v>
      </c>
      <c r="AB13129" s="4" t="s">
        <v>10</v>
      </c>
      <c r="AC13129" s="4" t="s">
        <v>10</v>
      </c>
      <c r="AD13129" s="4" t="s">
        <v>9</v>
      </c>
      <c r="AE13129" s="4" t="s">
        <v>6</v>
      </c>
      <c r="AF13129" s="4" t="s">
        <v>8</v>
      </c>
      <c r="AG13129" s="4" t="s">
        <v>10</v>
      </c>
      <c r="AH13129" s="4" t="s">
        <v>10</v>
      </c>
      <c r="AI13129" s="4" t="s">
        <v>9</v>
      </c>
      <c r="AJ13129" s="4" t="s">
        <v>6</v>
      </c>
      <c r="AK13129" s="4" t="s">
        <v>8</v>
      </c>
      <c r="AL13129" s="4" t="s">
        <v>10</v>
      </c>
      <c r="AM13129" s="4" t="s">
        <v>10</v>
      </c>
      <c r="AN13129" s="4" t="s">
        <v>9</v>
      </c>
      <c r="AO13129" s="4" t="s">
        <v>6</v>
      </c>
      <c r="AP13129" s="4" t="s">
        <v>8</v>
      </c>
      <c r="AQ13129" s="4" t="s">
        <v>10</v>
      </c>
      <c r="AR13129" s="4" t="s">
        <v>10</v>
      </c>
      <c r="AS13129" s="4" t="s">
        <v>9</v>
      </c>
      <c r="AT13129" s="4" t="s">
        <v>6</v>
      </c>
      <c r="AU13129" s="4" t="s">
        <v>8</v>
      </c>
      <c r="AV13129" s="4" t="s">
        <v>10</v>
      </c>
      <c r="AW13129" s="4" t="s">
        <v>10</v>
      </c>
      <c r="AX13129" s="4" t="s">
        <v>9</v>
      </c>
      <c r="AY13129" s="4" t="s">
        <v>6</v>
      </c>
      <c r="AZ13129" s="4" t="s">
        <v>8</v>
      </c>
      <c r="BA13129" s="4" t="s">
        <v>10</v>
      </c>
      <c r="BB13129" s="4" t="s">
        <v>10</v>
      </c>
      <c r="BC13129" s="4" t="s">
        <v>9</v>
      </c>
      <c r="BD13129" s="4" t="s">
        <v>6</v>
      </c>
      <c r="BE13129" s="4" t="s">
        <v>8</v>
      </c>
      <c r="BF13129" s="4" t="s">
        <v>10</v>
      </c>
      <c r="BG13129" s="4" t="s">
        <v>10</v>
      </c>
      <c r="BH13129" s="4" t="s">
        <v>9</v>
      </c>
      <c r="BI13129" s="4" t="s">
        <v>6</v>
      </c>
      <c r="BJ13129" s="4" t="s">
        <v>8</v>
      </c>
      <c r="BK13129" s="4" t="s">
        <v>10</v>
      </c>
      <c r="BL13129" s="4" t="s">
        <v>10</v>
      </c>
      <c r="BM13129" s="4" t="s">
        <v>9</v>
      </c>
      <c r="BN13129" s="4" t="s">
        <v>6</v>
      </c>
      <c r="BO13129" s="4" t="s">
        <v>8</v>
      </c>
      <c r="BP13129" s="4" t="s">
        <v>10</v>
      </c>
      <c r="BQ13129" s="4" t="s">
        <v>10</v>
      </c>
      <c r="BR13129" s="4" t="s">
        <v>9</v>
      </c>
      <c r="BS13129" s="4" t="s">
        <v>6</v>
      </c>
      <c r="BT13129" s="4" t="s">
        <v>8</v>
      </c>
      <c r="BU13129" s="4" t="s">
        <v>10</v>
      </c>
      <c r="BV13129" s="4" t="s">
        <v>10</v>
      </c>
      <c r="BW13129" s="4" t="s">
        <v>9</v>
      </c>
      <c r="BX13129" s="4" t="s">
        <v>6</v>
      </c>
      <c r="BY13129" s="4" t="s">
        <v>8</v>
      </c>
      <c r="BZ13129" s="4" t="s">
        <v>10</v>
      </c>
      <c r="CA13129" s="4" t="s">
        <v>10</v>
      </c>
      <c r="CB13129" s="4" t="s">
        <v>9</v>
      </c>
      <c r="CC13129" s="4" t="s">
        <v>6</v>
      </c>
      <c r="CD13129" s="4" t="s">
        <v>8</v>
      </c>
      <c r="CE13129" s="4" t="s">
        <v>10</v>
      </c>
      <c r="CF13129" s="4" t="s">
        <v>10</v>
      </c>
      <c r="CG13129" s="4" t="s">
        <v>9</v>
      </c>
      <c r="CH13129" s="4" t="s">
        <v>6</v>
      </c>
      <c r="CI13129" s="4" t="s">
        <v>8</v>
      </c>
      <c r="CJ13129" s="4" t="s">
        <v>10</v>
      </c>
      <c r="CK13129" s="4" t="s">
        <v>10</v>
      </c>
      <c r="CL13129" s="4" t="s">
        <v>9</v>
      </c>
      <c r="CM13129" s="4" t="s">
        <v>6</v>
      </c>
      <c r="CN13129" s="4" t="s">
        <v>8</v>
      </c>
      <c r="CO13129" s="4" t="s">
        <v>10</v>
      </c>
      <c r="CP13129" s="4" t="s">
        <v>10</v>
      </c>
      <c r="CQ13129" s="4" t="s">
        <v>9</v>
      </c>
      <c r="CR13129" s="4" t="s">
        <v>6</v>
      </c>
      <c r="CS13129" s="4" t="s">
        <v>8</v>
      </c>
      <c r="CT13129" s="4" t="s">
        <v>10</v>
      </c>
      <c r="CU13129" s="4" t="s">
        <v>10</v>
      </c>
      <c r="CV13129" s="4" t="s">
        <v>9</v>
      </c>
      <c r="CW13129" s="4" t="s">
        <v>6</v>
      </c>
      <c r="CX13129" s="4" t="s">
        <v>8</v>
      </c>
      <c r="CY13129" s="4" t="s">
        <v>10</v>
      </c>
      <c r="CZ13129" s="4" t="s">
        <v>10</v>
      </c>
      <c r="DA13129" s="4" t="s">
        <v>9</v>
      </c>
      <c r="DB13129" s="4" t="s">
        <v>6</v>
      </c>
      <c r="DC13129" s="4" t="s">
        <v>8</v>
      </c>
      <c r="DD13129" s="4" t="s">
        <v>10</v>
      </c>
      <c r="DE13129" s="4" t="s">
        <v>10</v>
      </c>
      <c r="DF13129" s="4" t="s">
        <v>9</v>
      </c>
      <c r="DG13129" s="4" t="s">
        <v>6</v>
      </c>
      <c r="DH13129" s="4" t="s">
        <v>8</v>
      </c>
      <c r="DI13129" s="4" t="s">
        <v>10</v>
      </c>
      <c r="DJ13129" s="4" t="s">
        <v>10</v>
      </c>
      <c r="DK13129" s="4" t="s">
        <v>9</v>
      </c>
      <c r="DL13129" s="4" t="s">
        <v>6</v>
      </c>
      <c r="DM13129" s="4" t="s">
        <v>8</v>
      </c>
      <c r="DN13129" s="4" t="s">
        <v>10</v>
      </c>
      <c r="DO13129" s="4" t="s">
        <v>10</v>
      </c>
      <c r="DP13129" s="4" t="s">
        <v>9</v>
      </c>
      <c r="DQ13129" s="4" t="s">
        <v>6</v>
      </c>
      <c r="DR13129" s="4" t="s">
        <v>8</v>
      </c>
      <c r="DS13129" s="4" t="s">
        <v>10</v>
      </c>
      <c r="DT13129" s="4" t="s">
        <v>10</v>
      </c>
      <c r="DU13129" s="4" t="s">
        <v>9</v>
      </c>
      <c r="DV13129" s="4" t="s">
        <v>6</v>
      </c>
      <c r="DW13129" s="4" t="s">
        <v>8</v>
      </c>
      <c r="DX13129" s="4" t="s">
        <v>10</v>
      </c>
      <c r="DY13129" s="4" t="s">
        <v>10</v>
      </c>
      <c r="DZ13129" s="4" t="s">
        <v>9</v>
      </c>
      <c r="EA13129" s="4" t="s">
        <v>6</v>
      </c>
      <c r="EB13129" s="4" t="s">
        <v>8</v>
      </c>
      <c r="EC13129" s="4" t="s">
        <v>10</v>
      </c>
      <c r="ED13129" s="4" t="s">
        <v>10</v>
      </c>
      <c r="EE13129" s="4" t="s">
        <v>9</v>
      </c>
      <c r="EF13129" s="4" t="s">
        <v>6</v>
      </c>
      <c r="EG13129" s="4" t="s">
        <v>8</v>
      </c>
      <c r="EH13129" s="4" t="s">
        <v>10</v>
      </c>
      <c r="EI13129" s="4" t="s">
        <v>10</v>
      </c>
      <c r="EJ13129" s="4" t="s">
        <v>9</v>
      </c>
      <c r="EK13129" s="4" t="s">
        <v>6</v>
      </c>
      <c r="EL13129" s="4" t="s">
        <v>8</v>
      </c>
      <c r="EM13129" s="4" t="s">
        <v>10</v>
      </c>
      <c r="EN13129" s="4" t="s">
        <v>10</v>
      </c>
      <c r="EO13129" s="4" t="s">
        <v>9</v>
      </c>
      <c r="EP13129" s="4" t="s">
        <v>6</v>
      </c>
      <c r="EQ13129" s="4" t="s">
        <v>8</v>
      </c>
      <c r="ER13129" s="4" t="s">
        <v>10</v>
      </c>
      <c r="ES13129" s="4" t="s">
        <v>10</v>
      </c>
      <c r="ET13129" s="4" t="s">
        <v>9</v>
      </c>
      <c r="EU13129" s="4" t="s">
        <v>6</v>
      </c>
      <c r="EV13129" s="4" t="s">
        <v>8</v>
      </c>
      <c r="EW13129" s="4" t="s">
        <v>10</v>
      </c>
      <c r="EX13129" s="4" t="s">
        <v>10</v>
      </c>
      <c r="EY13129" s="4" t="s">
        <v>9</v>
      </c>
      <c r="EZ13129" s="4" t="s">
        <v>6</v>
      </c>
      <c r="FA13129" s="4" t="s">
        <v>8</v>
      </c>
      <c r="FB13129" s="4" t="s">
        <v>10</v>
      </c>
      <c r="FC13129" s="4" t="s">
        <v>10</v>
      </c>
      <c r="FD13129" s="4" t="s">
        <v>9</v>
      </c>
      <c r="FE13129" s="4" t="s">
        <v>6</v>
      </c>
      <c r="FF13129" s="4" t="s">
        <v>8</v>
      </c>
      <c r="FG13129" s="4" t="s">
        <v>10</v>
      </c>
      <c r="FH13129" s="4" t="s">
        <v>10</v>
      </c>
      <c r="FI13129" s="4" t="s">
        <v>9</v>
      </c>
      <c r="FJ13129" s="4" t="s">
        <v>6</v>
      </c>
      <c r="FK13129" s="4" t="s">
        <v>8</v>
      </c>
      <c r="FL13129" s="4" t="s">
        <v>10</v>
      </c>
      <c r="FM13129" s="4" t="s">
        <v>10</v>
      </c>
      <c r="FN13129" s="4" t="s">
        <v>9</v>
      </c>
      <c r="FO13129" s="4" t="s">
        <v>6</v>
      </c>
      <c r="FP13129" s="4" t="s">
        <v>8</v>
      </c>
      <c r="FQ13129" s="4" t="s">
        <v>10</v>
      </c>
      <c r="FR13129" s="4" t="s">
        <v>10</v>
      </c>
      <c r="FS13129" s="4" t="s">
        <v>9</v>
      </c>
      <c r="FT13129" s="4" t="s">
        <v>6</v>
      </c>
      <c r="FU13129" s="4" t="s">
        <v>8</v>
      </c>
      <c r="FV13129" s="4" t="s">
        <v>10</v>
      </c>
      <c r="FW13129" s="4" t="s">
        <v>10</v>
      </c>
      <c r="FX13129" s="4" t="s">
        <v>9</v>
      </c>
      <c r="FY13129" s="4" t="s">
        <v>6</v>
      </c>
      <c r="FZ13129" s="4" t="s">
        <v>8</v>
      </c>
      <c r="GA13129" s="4" t="s">
        <v>10</v>
      </c>
      <c r="GB13129" s="4" t="s">
        <v>10</v>
      </c>
      <c r="GC13129" s="4" t="s">
        <v>9</v>
      </c>
      <c r="GD13129" s="4" t="s">
        <v>6</v>
      </c>
      <c r="GE13129" s="4" t="s">
        <v>8</v>
      </c>
      <c r="GF13129" s="4" t="s">
        <v>10</v>
      </c>
      <c r="GG13129" s="4" t="s">
        <v>10</v>
      </c>
      <c r="GH13129" s="4" t="s">
        <v>9</v>
      </c>
      <c r="GI13129" s="4" t="s">
        <v>6</v>
      </c>
      <c r="GJ13129" s="4" t="s">
        <v>8</v>
      </c>
      <c r="GK13129" s="4" t="s">
        <v>10</v>
      </c>
      <c r="GL13129" s="4" t="s">
        <v>10</v>
      </c>
      <c r="GM13129" s="4" t="s">
        <v>9</v>
      </c>
      <c r="GN13129" s="4" t="s">
        <v>6</v>
      </c>
      <c r="GO13129" s="4" t="s">
        <v>8</v>
      </c>
      <c r="GP13129" s="4" t="s">
        <v>10</v>
      </c>
      <c r="GQ13129" s="4" t="s">
        <v>10</v>
      </c>
      <c r="GR13129" s="4" t="s">
        <v>9</v>
      </c>
      <c r="GS13129" s="4" t="s">
        <v>6</v>
      </c>
      <c r="GT13129" s="4" t="s">
        <v>8</v>
      </c>
      <c r="GU13129" s="4" t="s">
        <v>10</v>
      </c>
      <c r="GV13129" s="4" t="s">
        <v>10</v>
      </c>
      <c r="GW13129" s="4" t="s">
        <v>9</v>
      </c>
      <c r="GX13129" s="4" t="s">
        <v>6</v>
      </c>
      <c r="GY13129" s="4" t="s">
        <v>8</v>
      </c>
      <c r="GZ13129" s="4" t="s">
        <v>10</v>
      </c>
      <c r="HA13129" s="4" t="s">
        <v>10</v>
      </c>
      <c r="HB13129" s="4" t="s">
        <v>9</v>
      </c>
      <c r="HC13129" s="4" t="s">
        <v>6</v>
      </c>
      <c r="HD13129" s="4" t="s">
        <v>8</v>
      </c>
      <c r="HE13129" s="4" t="s">
        <v>10</v>
      </c>
      <c r="HF13129" s="4" t="s">
        <v>10</v>
      </c>
      <c r="HG13129" s="4" t="s">
        <v>9</v>
      </c>
      <c r="HH13129" s="4" t="s">
        <v>6</v>
      </c>
      <c r="HI13129" s="4" t="s">
        <v>8</v>
      </c>
      <c r="HJ13129" s="4" t="s">
        <v>10</v>
      </c>
      <c r="HK13129" s="4" t="s">
        <v>10</v>
      </c>
      <c r="HL13129" s="4" t="s">
        <v>9</v>
      </c>
      <c r="HM13129" s="4" t="s">
        <v>6</v>
      </c>
      <c r="HN13129" s="4" t="s">
        <v>8</v>
      </c>
      <c r="HO13129" s="4" t="s">
        <v>10</v>
      </c>
      <c r="HP13129" s="4" t="s">
        <v>10</v>
      </c>
      <c r="HQ13129" s="4" t="s">
        <v>9</v>
      </c>
      <c r="HR13129" s="4" t="s">
        <v>6</v>
      </c>
      <c r="HS13129" s="4" t="s">
        <v>8</v>
      </c>
      <c r="HT13129" s="4" t="s">
        <v>10</v>
      </c>
      <c r="HU13129" s="4" t="s">
        <v>10</v>
      </c>
      <c r="HV13129" s="4" t="s">
        <v>9</v>
      </c>
      <c r="HW13129" s="4" t="s">
        <v>6</v>
      </c>
      <c r="HX13129" s="4" t="s">
        <v>8</v>
      </c>
      <c r="HY13129" s="4" t="s">
        <v>10</v>
      </c>
      <c r="HZ13129" s="4" t="s">
        <v>10</v>
      </c>
      <c r="IA13129" s="4" t="s">
        <v>9</v>
      </c>
      <c r="IB13129" s="4" t="s">
        <v>6</v>
      </c>
      <c r="IC13129" s="4" t="s">
        <v>8</v>
      </c>
      <c r="ID13129" s="4" t="s">
        <v>10</v>
      </c>
      <c r="IE13129" s="4" t="s">
        <v>10</v>
      </c>
      <c r="IF13129" s="4" t="s">
        <v>9</v>
      </c>
      <c r="IG13129" s="4" t="s">
        <v>6</v>
      </c>
      <c r="IH13129" s="4" t="s">
        <v>8</v>
      </c>
      <c r="II13129" s="4" t="s">
        <v>10</v>
      </c>
      <c r="IJ13129" s="4" t="s">
        <v>10</v>
      </c>
      <c r="IK13129" s="4" t="s">
        <v>9</v>
      </c>
      <c r="IL13129" s="4" t="s">
        <v>6</v>
      </c>
      <c r="IM13129" s="4" t="s">
        <v>8</v>
      </c>
      <c r="IN13129" s="4" t="s">
        <v>10</v>
      </c>
      <c r="IO13129" s="4" t="s">
        <v>10</v>
      </c>
      <c r="IP13129" s="4" t="s">
        <v>9</v>
      </c>
      <c r="IQ13129" s="4" t="s">
        <v>6</v>
      </c>
      <c r="IR13129" s="4" t="s">
        <v>8</v>
      </c>
      <c r="IS13129" s="4" t="s">
        <v>10</v>
      </c>
      <c r="IT13129" s="4" t="s">
        <v>10</v>
      </c>
      <c r="IU13129" s="4" t="s">
        <v>9</v>
      </c>
      <c r="IV13129" s="4" t="s">
        <v>6</v>
      </c>
      <c r="IW13129" s="4" t="s">
        <v>8</v>
      </c>
      <c r="IX13129" s="4" t="s">
        <v>10</v>
      </c>
      <c r="IY13129" s="4" t="s">
        <v>10</v>
      </c>
      <c r="IZ13129" s="4" t="s">
        <v>9</v>
      </c>
      <c r="JA13129" s="4" t="s">
        <v>6</v>
      </c>
      <c r="JB13129" s="4" t="s">
        <v>8</v>
      </c>
      <c r="JC13129" s="4" t="s">
        <v>10</v>
      </c>
      <c r="JD13129" s="4" t="s">
        <v>10</v>
      </c>
      <c r="JE13129" s="4" t="s">
        <v>9</v>
      </c>
      <c r="JF13129" s="4" t="s">
        <v>6</v>
      </c>
      <c r="JG13129" s="4" t="s">
        <v>8</v>
      </c>
      <c r="JH13129" s="4" t="s">
        <v>10</v>
      </c>
      <c r="JI13129" s="4" t="s">
        <v>10</v>
      </c>
      <c r="JJ13129" s="4" t="s">
        <v>9</v>
      </c>
      <c r="JK13129" s="4" t="s">
        <v>6</v>
      </c>
      <c r="JL13129" s="4" t="s">
        <v>8</v>
      </c>
      <c r="JM13129" s="4" t="s">
        <v>10</v>
      </c>
      <c r="JN13129" s="4" t="s">
        <v>10</v>
      </c>
      <c r="JO13129" s="4" t="s">
        <v>9</v>
      </c>
      <c r="JP13129" s="4" t="s">
        <v>6</v>
      </c>
      <c r="JQ13129" s="4" t="s">
        <v>8</v>
      </c>
      <c r="JR13129" s="4" t="s">
        <v>10</v>
      </c>
      <c r="JS13129" s="4" t="s">
        <v>10</v>
      </c>
      <c r="JT13129" s="4" t="s">
        <v>9</v>
      </c>
      <c r="JU13129" s="4" t="s">
        <v>6</v>
      </c>
      <c r="JV13129" s="4" t="s">
        <v>8</v>
      </c>
      <c r="JW13129" s="4" t="s">
        <v>10</v>
      </c>
      <c r="JX13129" s="4" t="s">
        <v>10</v>
      </c>
      <c r="JY13129" s="4" t="s">
        <v>9</v>
      </c>
      <c r="JZ13129" s="4" t="s">
        <v>6</v>
      </c>
      <c r="KA13129" s="4" t="s">
        <v>8</v>
      </c>
      <c r="KB13129" s="4" t="s">
        <v>10</v>
      </c>
      <c r="KC13129" s="4" t="s">
        <v>10</v>
      </c>
      <c r="KD13129" s="4" t="s">
        <v>9</v>
      </c>
      <c r="KE13129" s="4" t="s">
        <v>6</v>
      </c>
      <c r="KF13129" s="4" t="s">
        <v>8</v>
      </c>
      <c r="KG13129" s="4" t="s">
        <v>10</v>
      </c>
      <c r="KH13129" s="4" t="s">
        <v>10</v>
      </c>
      <c r="KI13129" s="4" t="s">
        <v>9</v>
      </c>
      <c r="KJ13129" s="4" t="s">
        <v>6</v>
      </c>
      <c r="KK13129" s="4" t="s">
        <v>8</v>
      </c>
      <c r="KL13129" s="4" t="s">
        <v>10</v>
      </c>
      <c r="KM13129" s="4" t="s">
        <v>10</v>
      </c>
      <c r="KN13129" s="4" t="s">
        <v>9</v>
      </c>
      <c r="KO13129" s="4" t="s">
        <v>6</v>
      </c>
      <c r="KP13129" s="4" t="s">
        <v>8</v>
      </c>
      <c r="KQ13129" s="4" t="s">
        <v>10</v>
      </c>
      <c r="KR13129" s="4" t="s">
        <v>10</v>
      </c>
      <c r="KS13129" s="4" t="s">
        <v>9</v>
      </c>
      <c r="KT13129" s="4" t="s">
        <v>6</v>
      </c>
      <c r="KU13129" s="4" t="s">
        <v>8</v>
      </c>
      <c r="KV13129" s="4" t="s">
        <v>10</v>
      </c>
      <c r="KW13129" s="4" t="s">
        <v>10</v>
      </c>
      <c r="KX13129" s="4" t="s">
        <v>9</v>
      </c>
      <c r="KY13129" s="4" t="s">
        <v>6</v>
      </c>
      <c r="KZ13129" s="4" t="s">
        <v>8</v>
      </c>
      <c r="LA13129" s="4" t="s">
        <v>10</v>
      </c>
      <c r="LB13129" s="4" t="s">
        <v>10</v>
      </c>
      <c r="LC13129" s="4" t="s">
        <v>9</v>
      </c>
      <c r="LD13129" s="4" t="s">
        <v>6</v>
      </c>
      <c r="LE13129" s="4" t="s">
        <v>8</v>
      </c>
      <c r="LF13129" s="4" t="s">
        <v>10</v>
      </c>
      <c r="LG13129" s="4" t="s">
        <v>10</v>
      </c>
      <c r="LH13129" s="4" t="s">
        <v>9</v>
      </c>
      <c r="LI13129" s="4" t="s">
        <v>6</v>
      </c>
      <c r="LJ13129" s="4" t="s">
        <v>8</v>
      </c>
      <c r="LK13129" s="4" t="s">
        <v>10</v>
      </c>
      <c r="LL13129" s="4" t="s">
        <v>10</v>
      </c>
      <c r="LM13129" s="4" t="s">
        <v>9</v>
      </c>
      <c r="LN13129" s="4" t="s">
        <v>6</v>
      </c>
      <c r="LO13129" s="4" t="s">
        <v>8</v>
      </c>
      <c r="LP13129" s="4" t="s">
        <v>10</v>
      </c>
      <c r="LQ13129" s="4" t="s">
        <v>10</v>
      </c>
      <c r="LR13129" s="4" t="s">
        <v>9</v>
      </c>
      <c r="LS13129" s="4" t="s">
        <v>6</v>
      </c>
      <c r="LT13129" s="4" t="s">
        <v>8</v>
      </c>
      <c r="LU13129" s="4" t="s">
        <v>10</v>
      </c>
      <c r="LV13129" s="4" t="s">
        <v>10</v>
      </c>
      <c r="LW13129" s="4" t="s">
        <v>9</v>
      </c>
      <c r="LX13129" s="4" t="s">
        <v>6</v>
      </c>
      <c r="LY13129" s="4" t="s">
        <v>8</v>
      </c>
      <c r="LZ13129" s="4" t="s">
        <v>10</v>
      </c>
      <c r="MA13129" s="4" t="s">
        <v>10</v>
      </c>
      <c r="MB13129" s="4" t="s">
        <v>9</v>
      </c>
      <c r="MC13129" s="4" t="s">
        <v>6</v>
      </c>
      <c r="MD13129" s="4" t="s">
        <v>8</v>
      </c>
      <c r="ME13129" s="4" t="s">
        <v>10</v>
      </c>
      <c r="MF13129" s="4" t="s">
        <v>10</v>
      </c>
      <c r="MG13129" s="4" t="s">
        <v>9</v>
      </c>
      <c r="MH13129" s="4" t="s">
        <v>6</v>
      </c>
      <c r="MI13129" s="4" t="s">
        <v>8</v>
      </c>
      <c r="MJ13129" s="4" t="s">
        <v>10</v>
      </c>
      <c r="MK13129" s="4" t="s">
        <v>10</v>
      </c>
      <c r="ML13129" s="4" t="s">
        <v>9</v>
      </c>
      <c r="MM13129" s="4" t="s">
        <v>6</v>
      </c>
      <c r="MN13129" s="4" t="s">
        <v>8</v>
      </c>
      <c r="MO13129" s="4" t="s">
        <v>10</v>
      </c>
      <c r="MP13129" s="4" t="s">
        <v>10</v>
      </c>
      <c r="MQ13129" s="4" t="s">
        <v>9</v>
      </c>
      <c r="MR13129" s="4" t="s">
        <v>6</v>
      </c>
      <c r="MS13129" s="4" t="s">
        <v>8</v>
      </c>
      <c r="MT13129" s="4" t="s">
        <v>10</v>
      </c>
      <c r="MU13129" s="4" t="s">
        <v>10</v>
      </c>
      <c r="MV13129" s="4" t="s">
        <v>9</v>
      </c>
      <c r="MW13129" s="4" t="s">
        <v>6</v>
      </c>
      <c r="MX13129" s="4" t="s">
        <v>8</v>
      </c>
      <c r="MY13129" s="4" t="s">
        <v>10</v>
      </c>
      <c r="MZ13129" s="4" t="s">
        <v>10</v>
      </c>
      <c r="NA13129" s="4" t="s">
        <v>9</v>
      </c>
      <c r="NB13129" s="4" t="s">
        <v>6</v>
      </c>
      <c r="NC13129" s="4" t="s">
        <v>8</v>
      </c>
      <c r="ND13129" s="4" t="s">
        <v>10</v>
      </c>
      <c r="NE13129" s="4" t="s">
        <v>10</v>
      </c>
      <c r="NF13129" s="4" t="s">
        <v>9</v>
      </c>
      <c r="NG13129" s="4" t="s">
        <v>6</v>
      </c>
      <c r="NH13129" s="4" t="s">
        <v>8</v>
      </c>
      <c r="NI13129" s="4" t="s">
        <v>10</v>
      </c>
      <c r="NJ13129" s="4" t="s">
        <v>10</v>
      </c>
      <c r="NK13129" s="4" t="s">
        <v>9</v>
      </c>
      <c r="NL13129" s="4" t="s">
        <v>6</v>
      </c>
      <c r="NM13129" s="4" t="s">
        <v>8</v>
      </c>
      <c r="NN13129" s="4" t="s">
        <v>10</v>
      </c>
      <c r="NO13129" s="4" t="s">
        <v>10</v>
      </c>
      <c r="NP13129" s="4" t="s">
        <v>9</v>
      </c>
      <c r="NQ13129" s="4" t="s">
        <v>6</v>
      </c>
      <c r="NR13129" s="4" t="s">
        <v>8</v>
      </c>
      <c r="NS13129" s="4" t="s">
        <v>10</v>
      </c>
      <c r="NT13129" s="4" t="s">
        <v>10</v>
      </c>
      <c r="NU13129" s="4" t="s">
        <v>9</v>
      </c>
      <c r="NV13129" s="4" t="s">
        <v>6</v>
      </c>
      <c r="NW13129" s="4" t="s">
        <v>8</v>
      </c>
      <c r="NX13129" s="4" t="s">
        <v>10</v>
      </c>
      <c r="NY13129" s="4" t="s">
        <v>10</v>
      </c>
      <c r="NZ13129" s="4" t="s">
        <v>9</v>
      </c>
      <c r="OA13129" s="4" t="s">
        <v>6</v>
      </c>
      <c r="OB13129" s="4" t="s">
        <v>8</v>
      </c>
      <c r="OC13129" s="4" t="s">
        <v>10</v>
      </c>
      <c r="OD13129" s="4" t="s">
        <v>10</v>
      </c>
      <c r="OE13129" s="4" t="s">
        <v>9</v>
      </c>
      <c r="OF13129" s="4" t="s">
        <v>6</v>
      </c>
      <c r="OG13129" s="4" t="s">
        <v>8</v>
      </c>
      <c r="OH13129" s="4" t="s">
        <v>10</v>
      </c>
      <c r="OI13129" s="4" t="s">
        <v>10</v>
      </c>
      <c r="OJ13129" s="4" t="s">
        <v>9</v>
      </c>
      <c r="OK13129" s="4" t="s">
        <v>6</v>
      </c>
      <c r="OL13129" s="4" t="s">
        <v>8</v>
      </c>
      <c r="OM13129" s="4" t="s">
        <v>10</v>
      </c>
      <c r="ON13129" s="4" t="s">
        <v>10</v>
      </c>
      <c r="OO13129" s="4" t="s">
        <v>9</v>
      </c>
      <c r="OP13129" s="4" t="s">
        <v>6</v>
      </c>
      <c r="OQ13129" s="4" t="s">
        <v>8</v>
      </c>
      <c r="OR13129" s="4" t="s">
        <v>10</v>
      </c>
      <c r="OS13129" s="4" t="s">
        <v>10</v>
      </c>
      <c r="OT13129" s="4" t="s">
        <v>9</v>
      </c>
      <c r="OU13129" s="4" t="s">
        <v>6</v>
      </c>
      <c r="OV13129" s="4" t="s">
        <v>8</v>
      </c>
      <c r="OW13129" s="4" t="s">
        <v>10</v>
      </c>
      <c r="OX13129" s="4" t="s">
        <v>10</v>
      </c>
      <c r="OY13129" s="4" t="s">
        <v>9</v>
      </c>
      <c r="OZ13129" s="4" t="s">
        <v>6</v>
      </c>
      <c r="PA13129" s="4" t="s">
        <v>8</v>
      </c>
      <c r="PB13129" s="4" t="s">
        <v>10</v>
      </c>
      <c r="PC13129" s="4" t="s">
        <v>10</v>
      </c>
      <c r="PD13129" s="4" t="s">
        <v>9</v>
      </c>
      <c r="PE13129" s="4" t="s">
        <v>6</v>
      </c>
      <c r="PF13129" s="4" t="s">
        <v>8</v>
      </c>
      <c r="PG13129" s="4" t="s">
        <v>10</v>
      </c>
      <c r="PH13129" s="4" t="s">
        <v>10</v>
      </c>
      <c r="PI13129" s="4" t="s">
        <v>9</v>
      </c>
      <c r="PJ13129" s="4" t="s">
        <v>6</v>
      </c>
      <c r="PK13129" s="4" t="s">
        <v>8</v>
      </c>
      <c r="PL13129" s="4" t="s">
        <v>10</v>
      </c>
      <c r="PM13129" s="4" t="s">
        <v>10</v>
      </c>
      <c r="PN13129" s="4" t="s">
        <v>9</v>
      </c>
      <c r="PO13129" s="4" t="s">
        <v>6</v>
      </c>
      <c r="PP13129" s="4" t="s">
        <v>8</v>
      </c>
      <c r="PQ13129" s="4" t="s">
        <v>10</v>
      </c>
      <c r="PR13129" s="4" t="s">
        <v>10</v>
      </c>
      <c r="PS13129" s="4" t="s">
        <v>9</v>
      </c>
      <c r="PT13129" s="4" t="s">
        <v>6</v>
      </c>
      <c r="PU13129" s="4" t="s">
        <v>8</v>
      </c>
      <c r="PV13129" s="4" t="s">
        <v>10</v>
      </c>
      <c r="PW13129" s="4" t="s">
        <v>10</v>
      </c>
      <c r="PX13129" s="4" t="s">
        <v>9</v>
      </c>
      <c r="PY13129" s="4" t="s">
        <v>6</v>
      </c>
      <c r="PZ13129" s="4" t="s">
        <v>8</v>
      </c>
      <c r="QA13129" s="4" t="s">
        <v>10</v>
      </c>
      <c r="QB13129" s="4" t="s">
        <v>10</v>
      </c>
      <c r="QC13129" s="4" t="s">
        <v>9</v>
      </c>
      <c r="QD13129" s="4" t="s">
        <v>6</v>
      </c>
      <c r="QE13129" s="4" t="s">
        <v>8</v>
      </c>
      <c r="QF13129" s="4" t="s">
        <v>10</v>
      </c>
      <c r="QG13129" s="4" t="s">
        <v>10</v>
      </c>
      <c r="QH13129" s="4" t="s">
        <v>9</v>
      </c>
      <c r="QI13129" s="4" t="s">
        <v>6</v>
      </c>
      <c r="QJ13129" s="4" t="s">
        <v>8</v>
      </c>
      <c r="QK13129" s="4" t="s">
        <v>10</v>
      </c>
      <c r="QL13129" s="4" t="s">
        <v>10</v>
      </c>
      <c r="QM13129" s="4" t="s">
        <v>9</v>
      </c>
      <c r="QN13129" s="4" t="s">
        <v>6</v>
      </c>
      <c r="QO13129" s="4" t="s">
        <v>8</v>
      </c>
      <c r="QP13129" s="4" t="s">
        <v>10</v>
      </c>
      <c r="QQ13129" s="4" t="s">
        <v>10</v>
      </c>
      <c r="QR13129" s="4" t="s">
        <v>9</v>
      </c>
      <c r="QS13129" s="4" t="s">
        <v>6</v>
      </c>
      <c r="QT13129" s="4" t="s">
        <v>8</v>
      </c>
      <c r="QU13129" s="4" t="s">
        <v>10</v>
      </c>
      <c r="QV13129" s="4" t="s">
        <v>10</v>
      </c>
      <c r="QW13129" s="4" t="s">
        <v>9</v>
      </c>
      <c r="QX13129" s="4" t="s">
        <v>6</v>
      </c>
      <c r="QY13129" s="4" t="s">
        <v>8</v>
      </c>
      <c r="QZ13129" s="4" t="s">
        <v>10</v>
      </c>
      <c r="RA13129" s="4" t="s">
        <v>10</v>
      </c>
      <c r="RB13129" s="4" t="s">
        <v>9</v>
      </c>
      <c r="RC13129" s="4" t="s">
        <v>6</v>
      </c>
      <c r="RD13129" s="4" t="s">
        <v>8</v>
      </c>
      <c r="RE13129" s="4" t="s">
        <v>10</v>
      </c>
      <c r="RF13129" s="4" t="s">
        <v>10</v>
      </c>
      <c r="RG13129" s="4" t="s">
        <v>9</v>
      </c>
      <c r="RH13129" s="4" t="s">
        <v>6</v>
      </c>
      <c r="RI13129" s="4" t="s">
        <v>8</v>
      </c>
      <c r="RJ13129" s="4" t="s">
        <v>10</v>
      </c>
      <c r="RK13129" s="4" t="s">
        <v>10</v>
      </c>
      <c r="RL13129" s="4" t="s">
        <v>9</v>
      </c>
      <c r="RM13129" s="4" t="s">
        <v>6</v>
      </c>
      <c r="RN13129" s="4" t="s">
        <v>8</v>
      </c>
      <c r="RO13129" s="4" t="s">
        <v>10</v>
      </c>
      <c r="RP13129" s="4" t="s">
        <v>10</v>
      </c>
      <c r="RQ13129" s="4" t="s">
        <v>9</v>
      </c>
      <c r="RR13129" s="4" t="s">
        <v>6</v>
      </c>
      <c r="RS13129" s="4" t="s">
        <v>8</v>
      </c>
      <c r="RT13129" s="4" t="s">
        <v>10</v>
      </c>
      <c r="RU13129" s="4" t="s">
        <v>10</v>
      </c>
      <c r="RV13129" s="4" t="s">
        <v>9</v>
      </c>
      <c r="RW13129" s="4" t="s">
        <v>6</v>
      </c>
      <c r="RX13129" s="4" t="s">
        <v>8</v>
      </c>
      <c r="RY13129" s="4" t="s">
        <v>10</v>
      </c>
      <c r="RZ13129" s="4" t="s">
        <v>10</v>
      </c>
      <c r="SA13129" s="4" t="s">
        <v>9</v>
      </c>
      <c r="SB13129" s="4" t="s">
        <v>6</v>
      </c>
      <c r="SC13129" s="4" t="s">
        <v>8</v>
      </c>
      <c r="SD13129" s="4" t="s">
        <v>10</v>
      </c>
      <c r="SE13129" s="4" t="s">
        <v>10</v>
      </c>
      <c r="SF13129" s="4" t="s">
        <v>9</v>
      </c>
      <c r="SG13129" s="4" t="s">
        <v>6</v>
      </c>
      <c r="SH13129" s="4" t="s">
        <v>8</v>
      </c>
      <c r="SI13129" s="4" t="s">
        <v>10</v>
      </c>
      <c r="SJ13129" s="4" t="s">
        <v>10</v>
      </c>
      <c r="SK13129" s="4" t="s">
        <v>9</v>
      </c>
      <c r="SL13129" s="4" t="s">
        <v>6</v>
      </c>
      <c r="SM13129" s="4" t="s">
        <v>8</v>
      </c>
      <c r="SN13129" s="4" t="s">
        <v>10</v>
      </c>
      <c r="SO13129" s="4" t="s">
        <v>10</v>
      </c>
      <c r="SP13129" s="4" t="s">
        <v>9</v>
      </c>
      <c r="SQ13129" s="4" t="s">
        <v>6</v>
      </c>
      <c r="SR13129" s="4" t="s">
        <v>8</v>
      </c>
      <c r="SS13129" s="4" t="s">
        <v>10</v>
      </c>
      <c r="ST13129" s="4" t="s">
        <v>10</v>
      </c>
      <c r="SU13129" s="4" t="s">
        <v>9</v>
      </c>
      <c r="SV13129" s="4" t="s">
        <v>6</v>
      </c>
      <c r="SW13129" s="4" t="s">
        <v>8</v>
      </c>
      <c r="SX13129" s="4" t="s">
        <v>10</v>
      </c>
      <c r="SY13129" s="4" t="s">
        <v>10</v>
      </c>
      <c r="SZ13129" s="4" t="s">
        <v>9</v>
      </c>
      <c r="TA13129" s="4" t="s">
        <v>6</v>
      </c>
      <c r="TB13129" s="4" t="s">
        <v>8</v>
      </c>
      <c r="TC13129" s="4" t="s">
        <v>10</v>
      </c>
      <c r="TD13129" s="4" t="s">
        <v>10</v>
      </c>
      <c r="TE13129" s="4" t="s">
        <v>9</v>
      </c>
      <c r="TF13129" s="4" t="s">
        <v>6</v>
      </c>
      <c r="TG13129" s="4" t="s">
        <v>8</v>
      </c>
      <c r="TH13129" s="4" t="s">
        <v>10</v>
      </c>
      <c r="TI13129" s="4" t="s">
        <v>10</v>
      </c>
      <c r="TJ13129" s="4" t="s">
        <v>9</v>
      </c>
      <c r="TK13129" s="4" t="s">
        <v>6</v>
      </c>
      <c r="TL13129" s="4" t="s">
        <v>8</v>
      </c>
      <c r="TM13129" s="4" t="s">
        <v>10</v>
      </c>
      <c r="TN13129" s="4" t="s">
        <v>10</v>
      </c>
      <c r="TO13129" s="4" t="s">
        <v>9</v>
      </c>
      <c r="TP13129" s="4" t="s">
        <v>6</v>
      </c>
      <c r="TQ13129" s="4" t="s">
        <v>8</v>
      </c>
      <c r="TR13129" s="4" t="s">
        <v>10</v>
      </c>
      <c r="TS13129" s="4" t="s">
        <v>10</v>
      </c>
      <c r="TT13129" s="4" t="s">
        <v>9</v>
      </c>
      <c r="TU13129" s="4" t="s">
        <v>6</v>
      </c>
      <c r="TV13129" s="4" t="s">
        <v>8</v>
      </c>
      <c r="TW13129" s="4" t="s">
        <v>10</v>
      </c>
      <c r="TX13129" s="4" t="s">
        <v>10</v>
      </c>
      <c r="TY13129" s="4" t="s">
        <v>9</v>
      </c>
      <c r="TZ13129" s="4" t="s">
        <v>6</v>
      </c>
      <c r="UA13129" s="4" t="s">
        <v>8</v>
      </c>
      <c r="UB13129" s="4" t="s">
        <v>10</v>
      </c>
      <c r="UC13129" s="4" t="s">
        <v>10</v>
      </c>
      <c r="UD13129" s="4" t="s">
        <v>9</v>
      </c>
      <c r="UE13129" s="4" t="s">
        <v>6</v>
      </c>
      <c r="UF13129" s="4" t="s">
        <v>8</v>
      </c>
      <c r="UG13129" s="4" t="s">
        <v>10</v>
      </c>
      <c r="UH13129" s="4" t="s">
        <v>10</v>
      </c>
      <c r="UI13129" s="4" t="s">
        <v>9</v>
      </c>
      <c r="UJ13129" s="4" t="s">
        <v>6</v>
      </c>
      <c r="UK13129" s="4" t="s">
        <v>8</v>
      </c>
      <c r="UL13129" s="4" t="s">
        <v>10</v>
      </c>
      <c r="UM13129" s="4" t="s">
        <v>10</v>
      </c>
      <c r="UN13129" s="4" t="s">
        <v>9</v>
      </c>
      <c r="UO13129" s="4" t="s">
        <v>6</v>
      </c>
      <c r="UP13129" s="4" t="s">
        <v>8</v>
      </c>
      <c r="UQ13129" s="4" t="s">
        <v>10</v>
      </c>
      <c r="UR13129" s="4" t="s">
        <v>10</v>
      </c>
      <c r="US13129" s="4" t="s">
        <v>9</v>
      </c>
      <c r="UT13129" s="4" t="s">
        <v>6</v>
      </c>
      <c r="UU13129" s="4" t="s">
        <v>8</v>
      </c>
      <c r="UV13129" s="4" t="s">
        <v>10</v>
      </c>
      <c r="UW13129" s="4" t="s">
        <v>10</v>
      </c>
      <c r="UX13129" s="4" t="s">
        <v>9</v>
      </c>
      <c r="UY13129" s="4" t="s">
        <v>6</v>
      </c>
      <c r="UZ13129" s="4" t="s">
        <v>8</v>
      </c>
      <c r="VA13129" s="4" t="s">
        <v>10</v>
      </c>
      <c r="VB13129" s="4" t="s">
        <v>10</v>
      </c>
      <c r="VC13129" s="4" t="s">
        <v>9</v>
      </c>
      <c r="VD13129" s="4" t="s">
        <v>6</v>
      </c>
      <c r="VE13129" s="4" t="s">
        <v>8</v>
      </c>
      <c r="VF13129" s="4" t="s">
        <v>10</v>
      </c>
      <c r="VG13129" s="4" t="s">
        <v>10</v>
      </c>
      <c r="VH13129" s="4" t="s">
        <v>9</v>
      </c>
      <c r="VI13129" s="4" t="s">
        <v>6</v>
      </c>
      <c r="VJ13129" s="4" t="s">
        <v>8</v>
      </c>
      <c r="VK13129" s="4" t="s">
        <v>10</v>
      </c>
      <c r="VL13129" s="4" t="s">
        <v>10</v>
      </c>
      <c r="VM13129" s="4" t="s">
        <v>9</v>
      </c>
      <c r="VN13129" s="4" t="s">
        <v>6</v>
      </c>
      <c r="VO13129" s="4" t="s">
        <v>8</v>
      </c>
      <c r="VP13129" s="4" t="s">
        <v>10</v>
      </c>
      <c r="VQ13129" s="4" t="s">
        <v>10</v>
      </c>
      <c r="VR13129" s="4" t="s">
        <v>9</v>
      </c>
      <c r="VS13129" s="4" t="s">
        <v>6</v>
      </c>
      <c r="VT13129" s="4" t="s">
        <v>8</v>
      </c>
    </row>
    <row r="13130" spans="1:247">
      <c r="A13130" t="n">
        <v>111424</v>
      </c>
      <c r="B13130" s="93" t="n">
        <v>257</v>
      </c>
      <c r="C13130" s="7" t="n">
        <v>3</v>
      </c>
      <c r="D13130" s="7" t="n">
        <v>65533</v>
      </c>
      <c r="E13130" s="7" t="n">
        <v>0</v>
      </c>
      <c r="F13130" s="7" t="s">
        <v>226</v>
      </c>
      <c r="G13130" s="7" t="n">
        <f t="normal" ca="1">32-LENB(INDIRECT(ADDRESS(13130,6)))</f>
        <v>0</v>
      </c>
      <c r="H13130" s="7" t="n">
        <v>3</v>
      </c>
      <c r="I13130" s="7" t="n">
        <v>65533</v>
      </c>
      <c r="J13130" s="7" t="n">
        <v>0</v>
      </c>
      <c r="K13130" s="7" t="s">
        <v>227</v>
      </c>
      <c r="L13130" s="7" t="n">
        <f t="normal" ca="1">32-LENB(INDIRECT(ADDRESS(13130,11)))</f>
        <v>0</v>
      </c>
      <c r="M13130" s="7" t="n">
        <v>3</v>
      </c>
      <c r="N13130" s="7" t="n">
        <v>65533</v>
      </c>
      <c r="O13130" s="7" t="n">
        <v>0</v>
      </c>
      <c r="P13130" s="7" t="s">
        <v>228</v>
      </c>
      <c r="Q13130" s="7" t="n">
        <f t="normal" ca="1">32-LENB(INDIRECT(ADDRESS(13130,16)))</f>
        <v>0</v>
      </c>
      <c r="R13130" s="7" t="n">
        <v>3</v>
      </c>
      <c r="S13130" s="7" t="n">
        <v>65533</v>
      </c>
      <c r="T13130" s="7" t="n">
        <v>0</v>
      </c>
      <c r="U13130" s="7" t="s">
        <v>173</v>
      </c>
      <c r="V13130" s="7" t="n">
        <f t="normal" ca="1">32-LENB(INDIRECT(ADDRESS(13130,21)))</f>
        <v>0</v>
      </c>
      <c r="W13130" s="7" t="n">
        <v>3</v>
      </c>
      <c r="X13130" s="7" t="n">
        <v>65533</v>
      </c>
      <c r="Y13130" s="7" t="n">
        <v>0</v>
      </c>
      <c r="Z13130" s="7" t="s">
        <v>229</v>
      </c>
      <c r="AA13130" s="7" t="n">
        <f t="normal" ca="1">32-LENB(INDIRECT(ADDRESS(13130,26)))</f>
        <v>0</v>
      </c>
      <c r="AB13130" s="7" t="n">
        <v>3</v>
      </c>
      <c r="AC13130" s="7" t="n">
        <v>65533</v>
      </c>
      <c r="AD13130" s="7" t="n">
        <v>0</v>
      </c>
      <c r="AE13130" s="7" t="s">
        <v>174</v>
      </c>
      <c r="AF13130" s="7" t="n">
        <f t="normal" ca="1">32-LENB(INDIRECT(ADDRESS(13130,31)))</f>
        <v>0</v>
      </c>
      <c r="AG13130" s="7" t="n">
        <v>4</v>
      </c>
      <c r="AH13130" s="7" t="n">
        <v>65533</v>
      </c>
      <c r="AI13130" s="7" t="n">
        <v>4427</v>
      </c>
      <c r="AJ13130" s="7" t="s">
        <v>12</v>
      </c>
      <c r="AK13130" s="7" t="n">
        <f t="normal" ca="1">32-LENB(INDIRECT(ADDRESS(13130,36)))</f>
        <v>0</v>
      </c>
      <c r="AL13130" s="7" t="n">
        <v>4</v>
      </c>
      <c r="AM13130" s="7" t="n">
        <v>65533</v>
      </c>
      <c r="AN13130" s="7" t="n">
        <v>2023</v>
      </c>
      <c r="AO13130" s="7" t="s">
        <v>12</v>
      </c>
      <c r="AP13130" s="7" t="n">
        <f t="normal" ca="1">32-LENB(INDIRECT(ADDRESS(13130,41)))</f>
        <v>0</v>
      </c>
      <c r="AQ13130" s="7" t="n">
        <v>7</v>
      </c>
      <c r="AR13130" s="7" t="n">
        <v>65533</v>
      </c>
      <c r="AS13130" s="7" t="n">
        <v>60671</v>
      </c>
      <c r="AT13130" s="7" t="s">
        <v>12</v>
      </c>
      <c r="AU13130" s="7" t="n">
        <f t="normal" ca="1">32-LENB(INDIRECT(ADDRESS(13130,46)))</f>
        <v>0</v>
      </c>
      <c r="AV13130" s="7" t="n">
        <v>7</v>
      </c>
      <c r="AW13130" s="7" t="n">
        <v>65533</v>
      </c>
      <c r="AX13130" s="7" t="n">
        <v>60672</v>
      </c>
      <c r="AY13130" s="7" t="s">
        <v>12</v>
      </c>
      <c r="AZ13130" s="7" t="n">
        <f t="normal" ca="1">32-LENB(INDIRECT(ADDRESS(13130,51)))</f>
        <v>0</v>
      </c>
      <c r="BA13130" s="7" t="n">
        <v>4</v>
      </c>
      <c r="BB13130" s="7" t="n">
        <v>65533</v>
      </c>
      <c r="BC13130" s="7" t="n">
        <v>2207</v>
      </c>
      <c r="BD13130" s="7" t="s">
        <v>12</v>
      </c>
      <c r="BE13130" s="7" t="n">
        <f t="normal" ca="1">32-LENB(INDIRECT(ADDRESS(13130,56)))</f>
        <v>0</v>
      </c>
      <c r="BF13130" s="7" t="n">
        <v>7</v>
      </c>
      <c r="BG13130" s="7" t="n">
        <v>65533</v>
      </c>
      <c r="BH13130" s="7" t="n">
        <v>60673</v>
      </c>
      <c r="BI13130" s="7" t="s">
        <v>12</v>
      </c>
      <c r="BJ13130" s="7" t="n">
        <f t="normal" ca="1">32-LENB(INDIRECT(ADDRESS(13130,61)))</f>
        <v>0</v>
      </c>
      <c r="BK13130" s="7" t="n">
        <v>7</v>
      </c>
      <c r="BL13130" s="7" t="n">
        <v>65533</v>
      </c>
      <c r="BM13130" s="7" t="n">
        <v>60674</v>
      </c>
      <c r="BN13130" s="7" t="s">
        <v>12</v>
      </c>
      <c r="BO13130" s="7" t="n">
        <f t="normal" ca="1">32-LENB(INDIRECT(ADDRESS(13130,66)))</f>
        <v>0</v>
      </c>
      <c r="BP13130" s="7" t="n">
        <v>7</v>
      </c>
      <c r="BQ13130" s="7" t="n">
        <v>65533</v>
      </c>
      <c r="BR13130" s="7" t="n">
        <v>60675</v>
      </c>
      <c r="BS13130" s="7" t="s">
        <v>12</v>
      </c>
      <c r="BT13130" s="7" t="n">
        <f t="normal" ca="1">32-LENB(INDIRECT(ADDRESS(13130,71)))</f>
        <v>0</v>
      </c>
      <c r="BU13130" s="7" t="n">
        <v>7</v>
      </c>
      <c r="BV13130" s="7" t="n">
        <v>65533</v>
      </c>
      <c r="BW13130" s="7" t="n">
        <v>60676</v>
      </c>
      <c r="BX13130" s="7" t="s">
        <v>12</v>
      </c>
      <c r="BY13130" s="7" t="n">
        <f t="normal" ca="1">32-LENB(INDIRECT(ADDRESS(13130,76)))</f>
        <v>0</v>
      </c>
      <c r="BZ13130" s="7" t="n">
        <v>7</v>
      </c>
      <c r="CA13130" s="7" t="n">
        <v>65533</v>
      </c>
      <c r="CB13130" s="7" t="n">
        <v>60677</v>
      </c>
      <c r="CC13130" s="7" t="s">
        <v>12</v>
      </c>
      <c r="CD13130" s="7" t="n">
        <f t="normal" ca="1">32-LENB(INDIRECT(ADDRESS(13130,81)))</f>
        <v>0</v>
      </c>
      <c r="CE13130" s="7" t="n">
        <v>4</v>
      </c>
      <c r="CF13130" s="7" t="n">
        <v>65533</v>
      </c>
      <c r="CG13130" s="7" t="n">
        <v>2206</v>
      </c>
      <c r="CH13130" s="7" t="s">
        <v>12</v>
      </c>
      <c r="CI13130" s="7" t="n">
        <f t="normal" ca="1">32-LENB(INDIRECT(ADDRESS(13130,86)))</f>
        <v>0</v>
      </c>
      <c r="CJ13130" s="7" t="n">
        <v>7</v>
      </c>
      <c r="CK13130" s="7" t="n">
        <v>65533</v>
      </c>
      <c r="CL13130" s="7" t="n">
        <v>60678</v>
      </c>
      <c r="CM13130" s="7" t="s">
        <v>12</v>
      </c>
      <c r="CN13130" s="7" t="n">
        <f t="normal" ca="1">32-LENB(INDIRECT(ADDRESS(13130,91)))</f>
        <v>0</v>
      </c>
      <c r="CO13130" s="7" t="n">
        <v>7</v>
      </c>
      <c r="CP13130" s="7" t="n">
        <v>65533</v>
      </c>
      <c r="CQ13130" s="7" t="n">
        <v>60679</v>
      </c>
      <c r="CR13130" s="7" t="s">
        <v>12</v>
      </c>
      <c r="CS13130" s="7" t="n">
        <f t="normal" ca="1">32-LENB(INDIRECT(ADDRESS(13130,96)))</f>
        <v>0</v>
      </c>
      <c r="CT13130" s="7" t="n">
        <v>7</v>
      </c>
      <c r="CU13130" s="7" t="n">
        <v>65533</v>
      </c>
      <c r="CV13130" s="7" t="n">
        <v>60680</v>
      </c>
      <c r="CW13130" s="7" t="s">
        <v>12</v>
      </c>
      <c r="CX13130" s="7" t="n">
        <f t="normal" ca="1">32-LENB(INDIRECT(ADDRESS(13130,101)))</f>
        <v>0</v>
      </c>
      <c r="CY13130" s="7" t="n">
        <v>7</v>
      </c>
      <c r="CZ13130" s="7" t="n">
        <v>65533</v>
      </c>
      <c r="DA13130" s="7" t="n">
        <v>60681</v>
      </c>
      <c r="DB13130" s="7" t="s">
        <v>12</v>
      </c>
      <c r="DC13130" s="7" t="n">
        <f t="normal" ca="1">32-LENB(INDIRECT(ADDRESS(13130,106)))</f>
        <v>0</v>
      </c>
      <c r="DD13130" s="7" t="n">
        <v>7</v>
      </c>
      <c r="DE13130" s="7" t="n">
        <v>65533</v>
      </c>
      <c r="DF13130" s="7" t="n">
        <v>60682</v>
      </c>
      <c r="DG13130" s="7" t="s">
        <v>12</v>
      </c>
      <c r="DH13130" s="7" t="n">
        <f t="normal" ca="1">32-LENB(INDIRECT(ADDRESS(13130,111)))</f>
        <v>0</v>
      </c>
      <c r="DI13130" s="7" t="n">
        <v>7</v>
      </c>
      <c r="DJ13130" s="7" t="n">
        <v>65533</v>
      </c>
      <c r="DK13130" s="7" t="n">
        <v>60683</v>
      </c>
      <c r="DL13130" s="7" t="s">
        <v>12</v>
      </c>
      <c r="DM13130" s="7" t="n">
        <f t="normal" ca="1">32-LENB(INDIRECT(ADDRESS(13130,116)))</f>
        <v>0</v>
      </c>
      <c r="DN13130" s="7" t="n">
        <v>7</v>
      </c>
      <c r="DO13130" s="7" t="n">
        <v>65533</v>
      </c>
      <c r="DP13130" s="7" t="n">
        <v>60684</v>
      </c>
      <c r="DQ13130" s="7" t="s">
        <v>12</v>
      </c>
      <c r="DR13130" s="7" t="n">
        <f t="normal" ca="1">32-LENB(INDIRECT(ADDRESS(13130,121)))</f>
        <v>0</v>
      </c>
      <c r="DS13130" s="7" t="n">
        <v>7</v>
      </c>
      <c r="DT13130" s="7" t="n">
        <v>65533</v>
      </c>
      <c r="DU13130" s="7" t="n">
        <v>60685</v>
      </c>
      <c r="DV13130" s="7" t="s">
        <v>12</v>
      </c>
      <c r="DW13130" s="7" t="n">
        <f t="normal" ca="1">32-LENB(INDIRECT(ADDRESS(13130,126)))</f>
        <v>0</v>
      </c>
      <c r="DX13130" s="7" t="n">
        <v>7</v>
      </c>
      <c r="DY13130" s="7" t="n">
        <v>65533</v>
      </c>
      <c r="DZ13130" s="7" t="n">
        <v>60686</v>
      </c>
      <c r="EA13130" s="7" t="s">
        <v>12</v>
      </c>
      <c r="EB13130" s="7" t="n">
        <f t="normal" ca="1">32-LENB(INDIRECT(ADDRESS(13130,131)))</f>
        <v>0</v>
      </c>
      <c r="EC13130" s="7" t="n">
        <v>7</v>
      </c>
      <c r="ED13130" s="7" t="n">
        <v>65533</v>
      </c>
      <c r="EE13130" s="7" t="n">
        <v>60687</v>
      </c>
      <c r="EF13130" s="7" t="s">
        <v>12</v>
      </c>
      <c r="EG13130" s="7" t="n">
        <f t="normal" ca="1">32-LENB(INDIRECT(ADDRESS(13130,136)))</f>
        <v>0</v>
      </c>
      <c r="EH13130" s="7" t="n">
        <v>7</v>
      </c>
      <c r="EI13130" s="7" t="n">
        <v>65533</v>
      </c>
      <c r="EJ13130" s="7" t="n">
        <v>60688</v>
      </c>
      <c r="EK13130" s="7" t="s">
        <v>12</v>
      </c>
      <c r="EL13130" s="7" t="n">
        <f t="normal" ca="1">32-LENB(INDIRECT(ADDRESS(13130,141)))</f>
        <v>0</v>
      </c>
      <c r="EM13130" s="7" t="n">
        <v>7</v>
      </c>
      <c r="EN13130" s="7" t="n">
        <v>65533</v>
      </c>
      <c r="EO13130" s="7" t="n">
        <v>60689</v>
      </c>
      <c r="EP13130" s="7" t="s">
        <v>12</v>
      </c>
      <c r="EQ13130" s="7" t="n">
        <f t="normal" ca="1">32-LENB(INDIRECT(ADDRESS(13130,146)))</f>
        <v>0</v>
      </c>
      <c r="ER13130" s="7" t="n">
        <v>4</v>
      </c>
      <c r="ES13130" s="7" t="n">
        <v>65533</v>
      </c>
      <c r="ET13130" s="7" t="n">
        <v>2130</v>
      </c>
      <c r="EU13130" s="7" t="s">
        <v>12</v>
      </c>
      <c r="EV13130" s="7" t="n">
        <f t="normal" ca="1">32-LENB(INDIRECT(ADDRESS(13130,151)))</f>
        <v>0</v>
      </c>
      <c r="EW13130" s="7" t="n">
        <v>4</v>
      </c>
      <c r="EX13130" s="7" t="n">
        <v>65533</v>
      </c>
      <c r="EY13130" s="7" t="n">
        <v>4120</v>
      </c>
      <c r="EZ13130" s="7" t="s">
        <v>12</v>
      </c>
      <c r="FA13130" s="7" t="n">
        <f t="normal" ca="1">32-LENB(INDIRECT(ADDRESS(13130,156)))</f>
        <v>0</v>
      </c>
      <c r="FB13130" s="7" t="n">
        <v>4</v>
      </c>
      <c r="FC13130" s="7" t="n">
        <v>65533</v>
      </c>
      <c r="FD13130" s="7" t="n">
        <v>4407</v>
      </c>
      <c r="FE13130" s="7" t="s">
        <v>12</v>
      </c>
      <c r="FF13130" s="7" t="n">
        <f t="normal" ca="1">32-LENB(INDIRECT(ADDRESS(13130,161)))</f>
        <v>0</v>
      </c>
      <c r="FG13130" s="7" t="n">
        <v>4</v>
      </c>
      <c r="FH13130" s="7" t="n">
        <v>65533</v>
      </c>
      <c r="FI13130" s="7" t="n">
        <v>13256</v>
      </c>
      <c r="FJ13130" s="7" t="s">
        <v>12</v>
      </c>
      <c r="FK13130" s="7" t="n">
        <f t="normal" ca="1">32-LENB(INDIRECT(ADDRESS(13130,166)))</f>
        <v>0</v>
      </c>
      <c r="FL13130" s="7" t="n">
        <v>4</v>
      </c>
      <c r="FM13130" s="7" t="n">
        <v>65533</v>
      </c>
      <c r="FN13130" s="7" t="n">
        <v>13256</v>
      </c>
      <c r="FO13130" s="7" t="s">
        <v>12</v>
      </c>
      <c r="FP13130" s="7" t="n">
        <f t="normal" ca="1">32-LENB(INDIRECT(ADDRESS(13130,171)))</f>
        <v>0</v>
      </c>
      <c r="FQ13130" s="7" t="n">
        <v>7</v>
      </c>
      <c r="FR13130" s="7" t="n">
        <v>65533</v>
      </c>
      <c r="FS13130" s="7" t="n">
        <v>60690</v>
      </c>
      <c r="FT13130" s="7" t="s">
        <v>12</v>
      </c>
      <c r="FU13130" s="7" t="n">
        <f t="normal" ca="1">32-LENB(INDIRECT(ADDRESS(13130,176)))</f>
        <v>0</v>
      </c>
      <c r="FV13130" s="7" t="n">
        <v>7</v>
      </c>
      <c r="FW13130" s="7" t="n">
        <v>65533</v>
      </c>
      <c r="FX13130" s="7" t="n">
        <v>60691</v>
      </c>
      <c r="FY13130" s="7" t="s">
        <v>12</v>
      </c>
      <c r="FZ13130" s="7" t="n">
        <f t="normal" ca="1">32-LENB(INDIRECT(ADDRESS(13130,181)))</f>
        <v>0</v>
      </c>
      <c r="GA13130" s="7" t="n">
        <v>7</v>
      </c>
      <c r="GB13130" s="7" t="n">
        <v>65533</v>
      </c>
      <c r="GC13130" s="7" t="n">
        <v>60692</v>
      </c>
      <c r="GD13130" s="7" t="s">
        <v>12</v>
      </c>
      <c r="GE13130" s="7" t="n">
        <f t="normal" ca="1">32-LENB(INDIRECT(ADDRESS(13130,186)))</f>
        <v>0</v>
      </c>
      <c r="GF13130" s="7" t="n">
        <v>7</v>
      </c>
      <c r="GG13130" s="7" t="n">
        <v>65533</v>
      </c>
      <c r="GH13130" s="7" t="n">
        <v>60693</v>
      </c>
      <c r="GI13130" s="7" t="s">
        <v>12</v>
      </c>
      <c r="GJ13130" s="7" t="n">
        <f t="normal" ca="1">32-LENB(INDIRECT(ADDRESS(13130,191)))</f>
        <v>0</v>
      </c>
      <c r="GK13130" s="7" t="n">
        <v>7</v>
      </c>
      <c r="GL13130" s="7" t="n">
        <v>65533</v>
      </c>
      <c r="GM13130" s="7" t="n">
        <v>60694</v>
      </c>
      <c r="GN13130" s="7" t="s">
        <v>12</v>
      </c>
      <c r="GO13130" s="7" t="n">
        <f t="normal" ca="1">32-LENB(INDIRECT(ADDRESS(13130,196)))</f>
        <v>0</v>
      </c>
      <c r="GP13130" s="7" t="n">
        <v>7</v>
      </c>
      <c r="GQ13130" s="7" t="n">
        <v>65533</v>
      </c>
      <c r="GR13130" s="7" t="n">
        <v>60695</v>
      </c>
      <c r="GS13130" s="7" t="s">
        <v>12</v>
      </c>
      <c r="GT13130" s="7" t="n">
        <f t="normal" ca="1">32-LENB(INDIRECT(ADDRESS(13130,201)))</f>
        <v>0</v>
      </c>
      <c r="GU13130" s="7" t="n">
        <v>7</v>
      </c>
      <c r="GV13130" s="7" t="n">
        <v>65533</v>
      </c>
      <c r="GW13130" s="7" t="n">
        <v>60696</v>
      </c>
      <c r="GX13130" s="7" t="s">
        <v>12</v>
      </c>
      <c r="GY13130" s="7" t="n">
        <f t="normal" ca="1">32-LENB(INDIRECT(ADDRESS(13130,206)))</f>
        <v>0</v>
      </c>
      <c r="GZ13130" s="7" t="n">
        <v>7</v>
      </c>
      <c r="HA13130" s="7" t="n">
        <v>65533</v>
      </c>
      <c r="HB13130" s="7" t="n">
        <v>60697</v>
      </c>
      <c r="HC13130" s="7" t="s">
        <v>12</v>
      </c>
      <c r="HD13130" s="7" t="n">
        <f t="normal" ca="1">32-LENB(INDIRECT(ADDRESS(13130,211)))</f>
        <v>0</v>
      </c>
      <c r="HE13130" s="7" t="n">
        <v>7</v>
      </c>
      <c r="HF13130" s="7" t="n">
        <v>65533</v>
      </c>
      <c r="HG13130" s="7" t="n">
        <v>60698</v>
      </c>
      <c r="HH13130" s="7" t="s">
        <v>12</v>
      </c>
      <c r="HI13130" s="7" t="n">
        <f t="normal" ca="1">32-LENB(INDIRECT(ADDRESS(13130,216)))</f>
        <v>0</v>
      </c>
      <c r="HJ13130" s="7" t="n">
        <v>7</v>
      </c>
      <c r="HK13130" s="7" t="n">
        <v>65533</v>
      </c>
      <c r="HL13130" s="7" t="n">
        <v>60699</v>
      </c>
      <c r="HM13130" s="7" t="s">
        <v>12</v>
      </c>
      <c r="HN13130" s="7" t="n">
        <f t="normal" ca="1">32-LENB(INDIRECT(ADDRESS(13130,221)))</f>
        <v>0</v>
      </c>
      <c r="HO13130" s="7" t="n">
        <v>7</v>
      </c>
      <c r="HP13130" s="7" t="n">
        <v>65533</v>
      </c>
      <c r="HQ13130" s="7" t="n">
        <v>60700</v>
      </c>
      <c r="HR13130" s="7" t="s">
        <v>12</v>
      </c>
      <c r="HS13130" s="7" t="n">
        <f t="normal" ca="1">32-LENB(INDIRECT(ADDRESS(13130,226)))</f>
        <v>0</v>
      </c>
      <c r="HT13130" s="7" t="n">
        <v>7</v>
      </c>
      <c r="HU13130" s="7" t="n">
        <v>65533</v>
      </c>
      <c r="HV13130" s="7" t="n">
        <v>60701</v>
      </c>
      <c r="HW13130" s="7" t="s">
        <v>12</v>
      </c>
      <c r="HX13130" s="7" t="n">
        <f t="normal" ca="1">32-LENB(INDIRECT(ADDRESS(13130,231)))</f>
        <v>0</v>
      </c>
      <c r="HY13130" s="7" t="n">
        <v>7</v>
      </c>
      <c r="HZ13130" s="7" t="n">
        <v>65533</v>
      </c>
      <c r="IA13130" s="7" t="n">
        <v>60702</v>
      </c>
      <c r="IB13130" s="7" t="s">
        <v>12</v>
      </c>
      <c r="IC13130" s="7" t="n">
        <f t="normal" ca="1">32-LENB(INDIRECT(ADDRESS(13130,236)))</f>
        <v>0</v>
      </c>
      <c r="ID13130" s="7" t="n">
        <v>7</v>
      </c>
      <c r="IE13130" s="7" t="n">
        <v>65533</v>
      </c>
      <c r="IF13130" s="7" t="n">
        <v>60703</v>
      </c>
      <c r="IG13130" s="7" t="s">
        <v>12</v>
      </c>
      <c r="IH13130" s="7" t="n">
        <f t="normal" ca="1">32-LENB(INDIRECT(ADDRESS(13130,241)))</f>
        <v>0</v>
      </c>
      <c r="II13130" s="7" t="n">
        <v>7</v>
      </c>
      <c r="IJ13130" s="7" t="n">
        <v>65533</v>
      </c>
      <c r="IK13130" s="7" t="n">
        <v>60704</v>
      </c>
      <c r="IL13130" s="7" t="s">
        <v>12</v>
      </c>
      <c r="IM13130" s="7" t="n">
        <f t="normal" ca="1">32-LENB(INDIRECT(ADDRESS(13130,246)))</f>
        <v>0</v>
      </c>
      <c r="IN13130" s="7" t="n">
        <v>7</v>
      </c>
      <c r="IO13130" s="7" t="n">
        <v>65533</v>
      </c>
      <c r="IP13130" s="7" t="n">
        <v>60705</v>
      </c>
      <c r="IQ13130" s="7" t="s">
        <v>12</v>
      </c>
      <c r="IR13130" s="7" t="n">
        <f t="normal" ca="1">32-LENB(INDIRECT(ADDRESS(13130,251)))</f>
        <v>0</v>
      </c>
      <c r="IS13130" s="7" t="n">
        <v>7</v>
      </c>
      <c r="IT13130" s="7" t="n">
        <v>65533</v>
      </c>
      <c r="IU13130" s="7" t="n">
        <v>60706</v>
      </c>
      <c r="IV13130" s="7" t="s">
        <v>12</v>
      </c>
      <c r="IW13130" s="7" t="n">
        <f t="normal" ca="1">32-LENB(INDIRECT(ADDRESS(13130,256)))</f>
        <v>0</v>
      </c>
      <c r="IX13130" s="7" t="n">
        <v>7</v>
      </c>
      <c r="IY13130" s="7" t="n">
        <v>65533</v>
      </c>
      <c r="IZ13130" s="7" t="n">
        <v>60707</v>
      </c>
      <c r="JA13130" s="7" t="s">
        <v>12</v>
      </c>
      <c r="JB13130" s="7" t="n">
        <f t="normal" ca="1">32-LENB(INDIRECT(ADDRESS(13130,261)))</f>
        <v>0</v>
      </c>
      <c r="JC13130" s="7" t="n">
        <v>7</v>
      </c>
      <c r="JD13130" s="7" t="n">
        <v>65533</v>
      </c>
      <c r="JE13130" s="7" t="n">
        <v>60708</v>
      </c>
      <c r="JF13130" s="7" t="s">
        <v>12</v>
      </c>
      <c r="JG13130" s="7" t="n">
        <f t="normal" ca="1">32-LENB(INDIRECT(ADDRESS(13130,266)))</f>
        <v>0</v>
      </c>
      <c r="JH13130" s="7" t="n">
        <v>7</v>
      </c>
      <c r="JI13130" s="7" t="n">
        <v>65533</v>
      </c>
      <c r="JJ13130" s="7" t="n">
        <v>60709</v>
      </c>
      <c r="JK13130" s="7" t="s">
        <v>12</v>
      </c>
      <c r="JL13130" s="7" t="n">
        <f t="normal" ca="1">32-LENB(INDIRECT(ADDRESS(13130,271)))</f>
        <v>0</v>
      </c>
      <c r="JM13130" s="7" t="n">
        <v>7</v>
      </c>
      <c r="JN13130" s="7" t="n">
        <v>65533</v>
      </c>
      <c r="JO13130" s="7" t="n">
        <v>60710</v>
      </c>
      <c r="JP13130" s="7" t="s">
        <v>12</v>
      </c>
      <c r="JQ13130" s="7" t="n">
        <f t="normal" ca="1">32-LENB(INDIRECT(ADDRESS(13130,276)))</f>
        <v>0</v>
      </c>
      <c r="JR13130" s="7" t="n">
        <v>7</v>
      </c>
      <c r="JS13130" s="7" t="n">
        <v>65533</v>
      </c>
      <c r="JT13130" s="7" t="n">
        <v>60711</v>
      </c>
      <c r="JU13130" s="7" t="s">
        <v>12</v>
      </c>
      <c r="JV13130" s="7" t="n">
        <f t="normal" ca="1">32-LENB(INDIRECT(ADDRESS(13130,281)))</f>
        <v>0</v>
      </c>
      <c r="JW13130" s="7" t="n">
        <v>7</v>
      </c>
      <c r="JX13130" s="7" t="n">
        <v>65533</v>
      </c>
      <c r="JY13130" s="7" t="n">
        <v>29300</v>
      </c>
      <c r="JZ13130" s="7" t="s">
        <v>12</v>
      </c>
      <c r="KA13130" s="7" t="n">
        <f t="normal" ca="1">32-LENB(INDIRECT(ADDRESS(13130,286)))</f>
        <v>0</v>
      </c>
      <c r="KB13130" s="7" t="n">
        <v>7</v>
      </c>
      <c r="KC13130" s="7" t="n">
        <v>65533</v>
      </c>
      <c r="KD13130" s="7" t="n">
        <v>52430</v>
      </c>
      <c r="KE13130" s="7" t="s">
        <v>12</v>
      </c>
      <c r="KF13130" s="7" t="n">
        <f t="normal" ca="1">32-LENB(INDIRECT(ADDRESS(13130,291)))</f>
        <v>0</v>
      </c>
      <c r="KG13130" s="7" t="n">
        <v>7</v>
      </c>
      <c r="KH13130" s="7" t="n">
        <v>65533</v>
      </c>
      <c r="KI13130" s="7" t="n">
        <v>18405</v>
      </c>
      <c r="KJ13130" s="7" t="s">
        <v>12</v>
      </c>
      <c r="KK13130" s="7" t="n">
        <f t="normal" ca="1">32-LENB(INDIRECT(ADDRESS(13130,296)))</f>
        <v>0</v>
      </c>
      <c r="KL13130" s="7" t="n">
        <v>4</v>
      </c>
      <c r="KM13130" s="7" t="n">
        <v>65533</v>
      </c>
      <c r="KN13130" s="7" t="n">
        <v>2125</v>
      </c>
      <c r="KO13130" s="7" t="s">
        <v>12</v>
      </c>
      <c r="KP13130" s="7" t="n">
        <f t="normal" ca="1">32-LENB(INDIRECT(ADDRESS(13130,301)))</f>
        <v>0</v>
      </c>
      <c r="KQ13130" s="7" t="n">
        <v>4</v>
      </c>
      <c r="KR13130" s="7" t="n">
        <v>65533</v>
      </c>
      <c r="KS13130" s="7" t="n">
        <v>2208</v>
      </c>
      <c r="KT13130" s="7" t="s">
        <v>12</v>
      </c>
      <c r="KU13130" s="7" t="n">
        <f t="normal" ca="1">32-LENB(INDIRECT(ADDRESS(13130,306)))</f>
        <v>0</v>
      </c>
      <c r="KV13130" s="7" t="n">
        <v>7</v>
      </c>
      <c r="KW13130" s="7" t="n">
        <v>65533</v>
      </c>
      <c r="KX13130" s="7" t="n">
        <v>18406</v>
      </c>
      <c r="KY13130" s="7" t="s">
        <v>12</v>
      </c>
      <c r="KZ13130" s="7" t="n">
        <f t="normal" ca="1">32-LENB(INDIRECT(ADDRESS(13130,311)))</f>
        <v>0</v>
      </c>
      <c r="LA13130" s="7" t="n">
        <v>7</v>
      </c>
      <c r="LB13130" s="7" t="n">
        <v>65533</v>
      </c>
      <c r="LC13130" s="7" t="n">
        <v>52431</v>
      </c>
      <c r="LD13130" s="7" t="s">
        <v>12</v>
      </c>
      <c r="LE13130" s="7" t="n">
        <f t="normal" ca="1">32-LENB(INDIRECT(ADDRESS(13130,316)))</f>
        <v>0</v>
      </c>
      <c r="LF13130" s="7" t="n">
        <v>7</v>
      </c>
      <c r="LG13130" s="7" t="n">
        <v>65533</v>
      </c>
      <c r="LH13130" s="7" t="n">
        <v>29301</v>
      </c>
      <c r="LI13130" s="7" t="s">
        <v>12</v>
      </c>
      <c r="LJ13130" s="7" t="n">
        <f t="normal" ca="1">32-LENB(INDIRECT(ADDRESS(13130,321)))</f>
        <v>0</v>
      </c>
      <c r="LK13130" s="7" t="n">
        <v>7</v>
      </c>
      <c r="LL13130" s="7" t="n">
        <v>65533</v>
      </c>
      <c r="LM13130" s="7" t="n">
        <v>29302</v>
      </c>
      <c r="LN13130" s="7" t="s">
        <v>12</v>
      </c>
      <c r="LO13130" s="7" t="n">
        <f t="normal" ca="1">32-LENB(INDIRECT(ADDRESS(13130,326)))</f>
        <v>0</v>
      </c>
      <c r="LP13130" s="7" t="n">
        <v>7</v>
      </c>
      <c r="LQ13130" s="7" t="n">
        <v>65533</v>
      </c>
      <c r="LR13130" s="7" t="n">
        <v>14315</v>
      </c>
      <c r="LS13130" s="7" t="s">
        <v>12</v>
      </c>
      <c r="LT13130" s="7" t="n">
        <f t="normal" ca="1">32-LENB(INDIRECT(ADDRESS(13130,331)))</f>
        <v>0</v>
      </c>
      <c r="LU13130" s="7" t="n">
        <v>7</v>
      </c>
      <c r="LV13130" s="7" t="n">
        <v>65533</v>
      </c>
      <c r="LW13130" s="7" t="n">
        <v>16376</v>
      </c>
      <c r="LX13130" s="7" t="s">
        <v>12</v>
      </c>
      <c r="LY13130" s="7" t="n">
        <f t="normal" ca="1">32-LENB(INDIRECT(ADDRESS(13130,336)))</f>
        <v>0</v>
      </c>
      <c r="LZ13130" s="7" t="n">
        <v>7</v>
      </c>
      <c r="MA13130" s="7" t="n">
        <v>65533</v>
      </c>
      <c r="MB13130" s="7" t="n">
        <v>18407</v>
      </c>
      <c r="MC13130" s="7" t="s">
        <v>12</v>
      </c>
      <c r="MD13130" s="7" t="n">
        <f t="normal" ca="1">32-LENB(INDIRECT(ADDRESS(13130,341)))</f>
        <v>0</v>
      </c>
      <c r="ME13130" s="7" t="n">
        <v>7</v>
      </c>
      <c r="MF13130" s="7" t="n">
        <v>65533</v>
      </c>
      <c r="MG13130" s="7" t="n">
        <v>18408</v>
      </c>
      <c r="MH13130" s="7" t="s">
        <v>12</v>
      </c>
      <c r="MI13130" s="7" t="n">
        <f t="normal" ca="1">32-LENB(INDIRECT(ADDRESS(13130,346)))</f>
        <v>0</v>
      </c>
      <c r="MJ13130" s="7" t="n">
        <v>7</v>
      </c>
      <c r="MK13130" s="7" t="n">
        <v>65533</v>
      </c>
      <c r="ML13130" s="7" t="n">
        <v>18409</v>
      </c>
      <c r="MM13130" s="7" t="s">
        <v>12</v>
      </c>
      <c r="MN13130" s="7" t="n">
        <f t="normal" ca="1">32-LENB(INDIRECT(ADDRESS(13130,351)))</f>
        <v>0</v>
      </c>
      <c r="MO13130" s="7" t="n">
        <v>7</v>
      </c>
      <c r="MP13130" s="7" t="n">
        <v>65533</v>
      </c>
      <c r="MQ13130" s="7" t="n">
        <v>52432</v>
      </c>
      <c r="MR13130" s="7" t="s">
        <v>12</v>
      </c>
      <c r="MS13130" s="7" t="n">
        <f t="normal" ca="1">32-LENB(INDIRECT(ADDRESS(13130,356)))</f>
        <v>0</v>
      </c>
      <c r="MT13130" s="7" t="n">
        <v>7</v>
      </c>
      <c r="MU13130" s="7" t="n">
        <v>65533</v>
      </c>
      <c r="MV13130" s="7" t="n">
        <v>14316</v>
      </c>
      <c r="MW13130" s="7" t="s">
        <v>12</v>
      </c>
      <c r="MX13130" s="7" t="n">
        <f t="normal" ca="1">32-LENB(INDIRECT(ADDRESS(13130,361)))</f>
        <v>0</v>
      </c>
      <c r="MY13130" s="7" t="n">
        <v>4</v>
      </c>
      <c r="MZ13130" s="7" t="n">
        <v>65533</v>
      </c>
      <c r="NA13130" s="7" t="n">
        <v>2118</v>
      </c>
      <c r="NB13130" s="7" t="s">
        <v>12</v>
      </c>
      <c r="NC13130" s="7" t="n">
        <f t="normal" ca="1">32-LENB(INDIRECT(ADDRESS(13130,366)))</f>
        <v>0</v>
      </c>
      <c r="ND13130" s="7" t="n">
        <v>8</v>
      </c>
      <c r="NE13130" s="7" t="n">
        <v>65533</v>
      </c>
      <c r="NF13130" s="7" t="n">
        <v>0</v>
      </c>
      <c r="NG13130" s="7" t="s">
        <v>323</v>
      </c>
      <c r="NH13130" s="7" t="n">
        <f t="normal" ca="1">32-LENB(INDIRECT(ADDRESS(13130,371)))</f>
        <v>0</v>
      </c>
      <c r="NI13130" s="7" t="n">
        <v>7</v>
      </c>
      <c r="NJ13130" s="7" t="n">
        <v>65533</v>
      </c>
      <c r="NK13130" s="7" t="n">
        <v>29303</v>
      </c>
      <c r="NL13130" s="7" t="s">
        <v>12</v>
      </c>
      <c r="NM13130" s="7" t="n">
        <f t="normal" ca="1">32-LENB(INDIRECT(ADDRESS(13130,376)))</f>
        <v>0</v>
      </c>
      <c r="NN13130" s="7" t="n">
        <v>7</v>
      </c>
      <c r="NO13130" s="7" t="n">
        <v>65533</v>
      </c>
      <c r="NP13130" s="7" t="n">
        <v>29304</v>
      </c>
      <c r="NQ13130" s="7" t="s">
        <v>12</v>
      </c>
      <c r="NR13130" s="7" t="n">
        <f t="normal" ca="1">32-LENB(INDIRECT(ADDRESS(13130,381)))</f>
        <v>0</v>
      </c>
      <c r="NS13130" s="7" t="n">
        <v>7</v>
      </c>
      <c r="NT13130" s="7" t="n">
        <v>65533</v>
      </c>
      <c r="NU13130" s="7" t="n">
        <v>29305</v>
      </c>
      <c r="NV13130" s="7" t="s">
        <v>12</v>
      </c>
      <c r="NW13130" s="7" t="n">
        <f t="normal" ca="1">32-LENB(INDIRECT(ADDRESS(13130,386)))</f>
        <v>0</v>
      </c>
      <c r="NX13130" s="7" t="n">
        <v>7</v>
      </c>
      <c r="NY13130" s="7" t="n">
        <v>65533</v>
      </c>
      <c r="NZ13130" s="7" t="n">
        <v>16377</v>
      </c>
      <c r="OA13130" s="7" t="s">
        <v>12</v>
      </c>
      <c r="OB13130" s="7" t="n">
        <f t="normal" ca="1">32-LENB(INDIRECT(ADDRESS(13130,391)))</f>
        <v>0</v>
      </c>
      <c r="OC13130" s="7" t="n">
        <v>7</v>
      </c>
      <c r="OD13130" s="7" t="n">
        <v>65533</v>
      </c>
      <c r="OE13130" s="7" t="n">
        <v>52433</v>
      </c>
      <c r="OF13130" s="7" t="s">
        <v>12</v>
      </c>
      <c r="OG13130" s="7" t="n">
        <f t="normal" ca="1">32-LENB(INDIRECT(ADDRESS(13130,396)))</f>
        <v>0</v>
      </c>
      <c r="OH13130" s="7" t="n">
        <v>7</v>
      </c>
      <c r="OI13130" s="7" t="n">
        <v>65533</v>
      </c>
      <c r="OJ13130" s="7" t="n">
        <v>52434</v>
      </c>
      <c r="OK13130" s="7" t="s">
        <v>12</v>
      </c>
      <c r="OL13130" s="7" t="n">
        <f t="normal" ca="1">32-LENB(INDIRECT(ADDRESS(13130,401)))</f>
        <v>0</v>
      </c>
      <c r="OM13130" s="7" t="n">
        <v>7</v>
      </c>
      <c r="ON13130" s="7" t="n">
        <v>65533</v>
      </c>
      <c r="OO13130" s="7" t="n">
        <v>29306</v>
      </c>
      <c r="OP13130" s="7" t="s">
        <v>12</v>
      </c>
      <c r="OQ13130" s="7" t="n">
        <f t="normal" ca="1">32-LENB(INDIRECT(ADDRESS(13130,406)))</f>
        <v>0</v>
      </c>
      <c r="OR13130" s="7" t="n">
        <v>7</v>
      </c>
      <c r="OS13130" s="7" t="n">
        <v>65533</v>
      </c>
      <c r="OT13130" s="7" t="n">
        <v>29307</v>
      </c>
      <c r="OU13130" s="7" t="s">
        <v>12</v>
      </c>
      <c r="OV13130" s="7" t="n">
        <f t="normal" ca="1">32-LENB(INDIRECT(ADDRESS(13130,411)))</f>
        <v>0</v>
      </c>
      <c r="OW13130" s="7" t="n">
        <v>7</v>
      </c>
      <c r="OX13130" s="7" t="n">
        <v>65533</v>
      </c>
      <c r="OY13130" s="7" t="n">
        <v>29308</v>
      </c>
      <c r="OZ13130" s="7" t="s">
        <v>12</v>
      </c>
      <c r="PA13130" s="7" t="n">
        <f t="normal" ca="1">32-LENB(INDIRECT(ADDRESS(13130,416)))</f>
        <v>0</v>
      </c>
      <c r="PB13130" s="7" t="n">
        <v>7</v>
      </c>
      <c r="PC13130" s="7" t="n">
        <v>65533</v>
      </c>
      <c r="PD13130" s="7" t="n">
        <v>18410</v>
      </c>
      <c r="PE13130" s="7" t="s">
        <v>12</v>
      </c>
      <c r="PF13130" s="7" t="n">
        <f t="normal" ca="1">32-LENB(INDIRECT(ADDRESS(13130,421)))</f>
        <v>0</v>
      </c>
      <c r="PG13130" s="7" t="n">
        <v>7</v>
      </c>
      <c r="PH13130" s="7" t="n">
        <v>65533</v>
      </c>
      <c r="PI13130" s="7" t="n">
        <v>29309</v>
      </c>
      <c r="PJ13130" s="7" t="s">
        <v>12</v>
      </c>
      <c r="PK13130" s="7" t="n">
        <f t="normal" ca="1">32-LENB(INDIRECT(ADDRESS(13130,426)))</f>
        <v>0</v>
      </c>
      <c r="PL13130" s="7" t="n">
        <v>7</v>
      </c>
      <c r="PM13130" s="7" t="n">
        <v>65533</v>
      </c>
      <c r="PN13130" s="7" t="n">
        <v>29310</v>
      </c>
      <c r="PO13130" s="7" t="s">
        <v>12</v>
      </c>
      <c r="PP13130" s="7" t="n">
        <f t="normal" ca="1">32-LENB(INDIRECT(ADDRESS(13130,431)))</f>
        <v>0</v>
      </c>
      <c r="PQ13130" s="7" t="n">
        <v>7</v>
      </c>
      <c r="PR13130" s="7" t="n">
        <v>65533</v>
      </c>
      <c r="PS13130" s="7" t="n">
        <v>29311</v>
      </c>
      <c r="PT13130" s="7" t="s">
        <v>12</v>
      </c>
      <c r="PU13130" s="7" t="n">
        <f t="normal" ca="1">32-LENB(INDIRECT(ADDRESS(13130,436)))</f>
        <v>0</v>
      </c>
      <c r="PV13130" s="7" t="n">
        <v>7</v>
      </c>
      <c r="PW13130" s="7" t="n">
        <v>65533</v>
      </c>
      <c r="PX13130" s="7" t="n">
        <v>52435</v>
      </c>
      <c r="PY13130" s="7" t="s">
        <v>12</v>
      </c>
      <c r="PZ13130" s="7" t="n">
        <f t="normal" ca="1">32-LENB(INDIRECT(ADDRESS(13130,441)))</f>
        <v>0</v>
      </c>
      <c r="QA13130" s="7" t="n">
        <v>7</v>
      </c>
      <c r="QB13130" s="7" t="n">
        <v>65533</v>
      </c>
      <c r="QC13130" s="7" t="n">
        <v>52436</v>
      </c>
      <c r="QD13130" s="7" t="s">
        <v>12</v>
      </c>
      <c r="QE13130" s="7" t="n">
        <f t="normal" ca="1">32-LENB(INDIRECT(ADDRESS(13130,446)))</f>
        <v>0</v>
      </c>
      <c r="QF13130" s="7" t="n">
        <v>7</v>
      </c>
      <c r="QG13130" s="7" t="n">
        <v>65533</v>
      </c>
      <c r="QH13130" s="7" t="n">
        <v>52437</v>
      </c>
      <c r="QI13130" s="7" t="s">
        <v>12</v>
      </c>
      <c r="QJ13130" s="7" t="n">
        <f t="normal" ca="1">32-LENB(INDIRECT(ADDRESS(13130,451)))</f>
        <v>0</v>
      </c>
      <c r="QK13130" s="7" t="n">
        <v>7</v>
      </c>
      <c r="QL13130" s="7" t="n">
        <v>65533</v>
      </c>
      <c r="QM13130" s="7" t="n">
        <v>16378</v>
      </c>
      <c r="QN13130" s="7" t="s">
        <v>12</v>
      </c>
      <c r="QO13130" s="7" t="n">
        <f t="normal" ca="1">32-LENB(INDIRECT(ADDRESS(13130,456)))</f>
        <v>0</v>
      </c>
      <c r="QP13130" s="7" t="n">
        <v>7</v>
      </c>
      <c r="QQ13130" s="7" t="n">
        <v>65533</v>
      </c>
      <c r="QR13130" s="7" t="n">
        <v>29312</v>
      </c>
      <c r="QS13130" s="7" t="s">
        <v>12</v>
      </c>
      <c r="QT13130" s="7" t="n">
        <f t="normal" ca="1">32-LENB(INDIRECT(ADDRESS(13130,461)))</f>
        <v>0</v>
      </c>
      <c r="QU13130" s="7" t="n">
        <v>7</v>
      </c>
      <c r="QV13130" s="7" t="n">
        <v>65533</v>
      </c>
      <c r="QW13130" s="7" t="n">
        <v>29313</v>
      </c>
      <c r="QX13130" s="7" t="s">
        <v>12</v>
      </c>
      <c r="QY13130" s="7" t="n">
        <f t="normal" ca="1">32-LENB(INDIRECT(ADDRESS(13130,466)))</f>
        <v>0</v>
      </c>
      <c r="QZ13130" s="7" t="n">
        <v>7</v>
      </c>
      <c r="RA13130" s="7" t="n">
        <v>65533</v>
      </c>
      <c r="RB13130" s="7" t="n">
        <v>53959</v>
      </c>
      <c r="RC13130" s="7" t="s">
        <v>12</v>
      </c>
      <c r="RD13130" s="7" t="n">
        <f t="normal" ca="1">32-LENB(INDIRECT(ADDRESS(13130,471)))</f>
        <v>0</v>
      </c>
      <c r="RE13130" s="7" t="n">
        <v>7</v>
      </c>
      <c r="RF13130" s="7" t="n">
        <v>65533</v>
      </c>
      <c r="RG13130" s="7" t="n">
        <v>29314</v>
      </c>
      <c r="RH13130" s="7" t="s">
        <v>12</v>
      </c>
      <c r="RI13130" s="7" t="n">
        <f t="normal" ca="1">32-LENB(INDIRECT(ADDRESS(13130,476)))</f>
        <v>0</v>
      </c>
      <c r="RJ13130" s="7" t="n">
        <v>7</v>
      </c>
      <c r="RK13130" s="7" t="n">
        <v>65533</v>
      </c>
      <c r="RL13130" s="7" t="n">
        <v>29315</v>
      </c>
      <c r="RM13130" s="7" t="s">
        <v>12</v>
      </c>
      <c r="RN13130" s="7" t="n">
        <f t="normal" ca="1">32-LENB(INDIRECT(ADDRESS(13130,481)))</f>
        <v>0</v>
      </c>
      <c r="RO13130" s="7" t="n">
        <v>7</v>
      </c>
      <c r="RP13130" s="7" t="n">
        <v>65533</v>
      </c>
      <c r="RQ13130" s="7" t="n">
        <v>29316</v>
      </c>
      <c r="RR13130" s="7" t="s">
        <v>12</v>
      </c>
      <c r="RS13130" s="7" t="n">
        <f t="normal" ca="1">32-LENB(INDIRECT(ADDRESS(13130,486)))</f>
        <v>0</v>
      </c>
      <c r="RT13130" s="7" t="n">
        <v>4</v>
      </c>
      <c r="RU13130" s="7" t="n">
        <v>65533</v>
      </c>
      <c r="RV13130" s="7" t="n">
        <v>2210</v>
      </c>
      <c r="RW13130" s="7" t="s">
        <v>12</v>
      </c>
      <c r="RX13130" s="7" t="n">
        <f t="normal" ca="1">32-LENB(INDIRECT(ADDRESS(13130,491)))</f>
        <v>0</v>
      </c>
      <c r="RY13130" s="7" t="n">
        <v>7</v>
      </c>
      <c r="RZ13130" s="7" t="n">
        <v>65533</v>
      </c>
      <c r="SA13130" s="7" t="n">
        <v>52438</v>
      </c>
      <c r="SB13130" s="7" t="s">
        <v>12</v>
      </c>
      <c r="SC13130" s="7" t="n">
        <f t="normal" ca="1">32-LENB(INDIRECT(ADDRESS(13130,496)))</f>
        <v>0</v>
      </c>
      <c r="SD13130" s="7" t="n">
        <v>7</v>
      </c>
      <c r="SE13130" s="7" t="n">
        <v>65533</v>
      </c>
      <c r="SF13130" s="7" t="n">
        <v>14317</v>
      </c>
      <c r="SG13130" s="7" t="s">
        <v>12</v>
      </c>
      <c r="SH13130" s="7" t="n">
        <f t="normal" ca="1">32-LENB(INDIRECT(ADDRESS(13130,501)))</f>
        <v>0</v>
      </c>
      <c r="SI13130" s="7" t="n">
        <v>7</v>
      </c>
      <c r="SJ13130" s="7" t="n">
        <v>65533</v>
      </c>
      <c r="SK13130" s="7" t="n">
        <v>14318</v>
      </c>
      <c r="SL13130" s="7" t="s">
        <v>12</v>
      </c>
      <c r="SM13130" s="7" t="n">
        <f t="normal" ca="1">32-LENB(INDIRECT(ADDRESS(13130,506)))</f>
        <v>0</v>
      </c>
      <c r="SN13130" s="7" t="n">
        <v>7</v>
      </c>
      <c r="SO13130" s="7" t="n">
        <v>65533</v>
      </c>
      <c r="SP13130" s="7" t="n">
        <v>29317</v>
      </c>
      <c r="SQ13130" s="7" t="s">
        <v>12</v>
      </c>
      <c r="SR13130" s="7" t="n">
        <f t="normal" ca="1">32-LENB(INDIRECT(ADDRESS(13130,511)))</f>
        <v>0</v>
      </c>
      <c r="SS13130" s="7" t="n">
        <v>7</v>
      </c>
      <c r="ST13130" s="7" t="n">
        <v>65533</v>
      </c>
      <c r="SU13130" s="7" t="n">
        <v>29318</v>
      </c>
      <c r="SV13130" s="7" t="s">
        <v>12</v>
      </c>
      <c r="SW13130" s="7" t="n">
        <f t="normal" ca="1">32-LENB(INDIRECT(ADDRESS(13130,516)))</f>
        <v>0</v>
      </c>
      <c r="SX13130" s="7" t="n">
        <v>7</v>
      </c>
      <c r="SY13130" s="7" t="n">
        <v>65533</v>
      </c>
      <c r="SZ13130" s="7" t="n">
        <v>29319</v>
      </c>
      <c r="TA13130" s="7" t="s">
        <v>12</v>
      </c>
      <c r="TB13130" s="7" t="n">
        <f t="normal" ca="1">32-LENB(INDIRECT(ADDRESS(13130,521)))</f>
        <v>0</v>
      </c>
      <c r="TC13130" s="7" t="n">
        <v>7</v>
      </c>
      <c r="TD13130" s="7" t="n">
        <v>65533</v>
      </c>
      <c r="TE13130" s="7" t="n">
        <v>52439</v>
      </c>
      <c r="TF13130" s="7" t="s">
        <v>12</v>
      </c>
      <c r="TG13130" s="7" t="n">
        <f t="normal" ca="1">32-LENB(INDIRECT(ADDRESS(13130,526)))</f>
        <v>0</v>
      </c>
      <c r="TH13130" s="7" t="n">
        <v>7</v>
      </c>
      <c r="TI13130" s="7" t="n">
        <v>65533</v>
      </c>
      <c r="TJ13130" s="7" t="n">
        <v>16379</v>
      </c>
      <c r="TK13130" s="7" t="s">
        <v>12</v>
      </c>
      <c r="TL13130" s="7" t="n">
        <f t="normal" ca="1">32-LENB(INDIRECT(ADDRESS(13130,531)))</f>
        <v>0</v>
      </c>
      <c r="TM13130" s="7" t="n">
        <v>7</v>
      </c>
      <c r="TN13130" s="7" t="n">
        <v>65533</v>
      </c>
      <c r="TO13130" s="7" t="n">
        <v>14319</v>
      </c>
      <c r="TP13130" s="7" t="s">
        <v>12</v>
      </c>
      <c r="TQ13130" s="7" t="n">
        <f t="normal" ca="1">32-LENB(INDIRECT(ADDRESS(13130,536)))</f>
        <v>0</v>
      </c>
      <c r="TR13130" s="7" t="n">
        <v>7</v>
      </c>
      <c r="TS13130" s="7" t="n">
        <v>65533</v>
      </c>
      <c r="TT13130" s="7" t="n">
        <v>29320</v>
      </c>
      <c r="TU13130" s="7" t="s">
        <v>12</v>
      </c>
      <c r="TV13130" s="7" t="n">
        <f t="normal" ca="1">32-LENB(INDIRECT(ADDRESS(13130,541)))</f>
        <v>0</v>
      </c>
      <c r="TW13130" s="7" t="n">
        <v>7</v>
      </c>
      <c r="TX13130" s="7" t="n">
        <v>65533</v>
      </c>
      <c r="TY13130" s="7" t="n">
        <v>29321</v>
      </c>
      <c r="TZ13130" s="7" t="s">
        <v>12</v>
      </c>
      <c r="UA13130" s="7" t="n">
        <f t="normal" ca="1">32-LENB(INDIRECT(ADDRESS(13130,546)))</f>
        <v>0</v>
      </c>
      <c r="UB13130" s="7" t="n">
        <v>7</v>
      </c>
      <c r="UC13130" s="7" t="n">
        <v>65533</v>
      </c>
      <c r="UD13130" s="7" t="n">
        <v>29322</v>
      </c>
      <c r="UE13130" s="7" t="s">
        <v>12</v>
      </c>
      <c r="UF13130" s="7" t="n">
        <f t="normal" ca="1">32-LENB(INDIRECT(ADDRESS(13130,551)))</f>
        <v>0</v>
      </c>
      <c r="UG13130" s="7" t="n">
        <v>4</v>
      </c>
      <c r="UH13130" s="7" t="n">
        <v>65533</v>
      </c>
      <c r="UI13130" s="7" t="n">
        <v>2118</v>
      </c>
      <c r="UJ13130" s="7" t="s">
        <v>12</v>
      </c>
      <c r="UK13130" s="7" t="n">
        <f t="normal" ca="1">32-LENB(INDIRECT(ADDRESS(13130,556)))</f>
        <v>0</v>
      </c>
      <c r="UL13130" s="7" t="n">
        <v>4</v>
      </c>
      <c r="UM13130" s="7" t="n">
        <v>65533</v>
      </c>
      <c r="UN13130" s="7" t="n">
        <v>2125</v>
      </c>
      <c r="UO13130" s="7" t="s">
        <v>12</v>
      </c>
      <c r="UP13130" s="7" t="n">
        <f t="normal" ca="1">32-LENB(INDIRECT(ADDRESS(13130,561)))</f>
        <v>0</v>
      </c>
      <c r="UQ13130" s="7" t="n">
        <v>4</v>
      </c>
      <c r="UR13130" s="7" t="n">
        <v>65533</v>
      </c>
      <c r="US13130" s="7" t="n">
        <v>2208</v>
      </c>
      <c r="UT13130" s="7" t="s">
        <v>12</v>
      </c>
      <c r="UU13130" s="7" t="n">
        <f t="normal" ca="1">32-LENB(INDIRECT(ADDRESS(13130,566)))</f>
        <v>0</v>
      </c>
      <c r="UV13130" s="7" t="n">
        <v>7</v>
      </c>
      <c r="UW13130" s="7" t="n">
        <v>65533</v>
      </c>
      <c r="UX13130" s="7" t="n">
        <v>18411</v>
      </c>
      <c r="UY13130" s="7" t="s">
        <v>12</v>
      </c>
      <c r="UZ13130" s="7" t="n">
        <f t="normal" ca="1">32-LENB(INDIRECT(ADDRESS(13130,571)))</f>
        <v>0</v>
      </c>
      <c r="VA13130" s="7" t="n">
        <v>7</v>
      </c>
      <c r="VB13130" s="7" t="n">
        <v>65533</v>
      </c>
      <c r="VC13130" s="7" t="n">
        <v>14320</v>
      </c>
      <c r="VD13130" s="7" t="s">
        <v>12</v>
      </c>
      <c r="VE13130" s="7" t="n">
        <f t="normal" ca="1">32-LENB(INDIRECT(ADDRESS(13130,576)))</f>
        <v>0</v>
      </c>
      <c r="VF13130" s="7" t="n">
        <v>7</v>
      </c>
      <c r="VG13130" s="7" t="n">
        <v>65533</v>
      </c>
      <c r="VH13130" s="7" t="n">
        <v>52440</v>
      </c>
      <c r="VI13130" s="7" t="s">
        <v>12</v>
      </c>
      <c r="VJ13130" s="7" t="n">
        <f t="normal" ca="1">32-LENB(INDIRECT(ADDRESS(13130,581)))</f>
        <v>0</v>
      </c>
      <c r="VK13130" s="7" t="n">
        <v>7</v>
      </c>
      <c r="VL13130" s="7" t="n">
        <v>65533</v>
      </c>
      <c r="VM13130" s="7" t="n">
        <v>16380</v>
      </c>
      <c r="VN13130" s="7" t="s">
        <v>12</v>
      </c>
      <c r="VO13130" s="7" t="n">
        <f t="normal" ca="1">32-LENB(INDIRECT(ADDRESS(13130,586)))</f>
        <v>0</v>
      </c>
      <c r="VP13130" s="7" t="n">
        <v>0</v>
      </c>
      <c r="VQ13130" s="7" t="n">
        <v>65533</v>
      </c>
      <c r="VR13130" s="7" t="n">
        <v>0</v>
      </c>
      <c r="VS13130" s="7" t="s">
        <v>12</v>
      </c>
      <c r="VT13130" s="7" t="n">
        <f t="normal" ca="1">32-LENB(INDIRECT(ADDRESS(13130,591)))</f>
        <v>0</v>
      </c>
    </row>
    <row r="13131" spans="1:247">
      <c r="A13131" t="s">
        <v>4</v>
      </c>
      <c r="B13131" s="4" t="s">
        <v>5</v>
      </c>
    </row>
    <row r="13132" spans="1:247">
      <c r="A13132" t="n">
        <v>116144</v>
      </c>
      <c r="B13132" s="5" t="n">
        <v>1</v>
      </c>
    </row>
    <row r="13133" spans="1:247" s="3" customFormat="1" customHeight="0">
      <c r="A13133" s="3" t="s">
        <v>2</v>
      </c>
      <c r="B13133" s="3" t="s">
        <v>901</v>
      </c>
    </row>
    <row r="13134" spans="1:247">
      <c r="A13134" t="s">
        <v>4</v>
      </c>
      <c r="B13134" s="4" t="s">
        <v>5</v>
      </c>
      <c r="C13134" s="4" t="s">
        <v>10</v>
      </c>
      <c r="D13134" s="4" t="s">
        <v>10</v>
      </c>
      <c r="E13134" s="4" t="s">
        <v>9</v>
      </c>
      <c r="F13134" s="4" t="s">
        <v>6</v>
      </c>
      <c r="G13134" s="4" t="s">
        <v>8</v>
      </c>
      <c r="H13134" s="4" t="s">
        <v>10</v>
      </c>
      <c r="I13134" s="4" t="s">
        <v>10</v>
      </c>
      <c r="J13134" s="4" t="s">
        <v>9</v>
      </c>
      <c r="K13134" s="4" t="s">
        <v>6</v>
      </c>
      <c r="L13134" s="4" t="s">
        <v>8</v>
      </c>
    </row>
    <row r="13135" spans="1:247">
      <c r="A13135" t="n">
        <v>116160</v>
      </c>
      <c r="B13135" s="93" t="n">
        <v>257</v>
      </c>
      <c r="C13135" s="7" t="n">
        <v>4</v>
      </c>
      <c r="D13135" s="7" t="n">
        <v>65533</v>
      </c>
      <c r="E13135" s="7" t="n">
        <v>2209</v>
      </c>
      <c r="F13135" s="7" t="s">
        <v>12</v>
      </c>
      <c r="G13135" s="7" t="n">
        <f t="normal" ca="1">32-LENB(INDIRECT(ADDRESS(13135,6)))</f>
        <v>0</v>
      </c>
      <c r="H13135" s="7" t="n">
        <v>0</v>
      </c>
      <c r="I13135" s="7" t="n">
        <v>65533</v>
      </c>
      <c r="J13135" s="7" t="n">
        <v>0</v>
      </c>
      <c r="K13135" s="7" t="s">
        <v>12</v>
      </c>
      <c r="L13135" s="7" t="n">
        <f t="normal" ca="1">32-LENB(INDIRECT(ADDRESS(13135,11)))</f>
        <v>0</v>
      </c>
    </row>
    <row r="13136" spans="1:247">
      <c r="A13136" t="s">
        <v>4</v>
      </c>
      <c r="B13136" s="4" t="s">
        <v>5</v>
      </c>
    </row>
    <row r="13137" spans="1:592">
      <c r="A13137" t="n">
        <v>116240</v>
      </c>
      <c r="B13137" s="5" t="n">
        <v>1</v>
      </c>
    </row>
    <row r="13138" spans="1:592" s="3" customFormat="1" customHeight="0">
      <c r="A13138" s="3" t="s">
        <v>2</v>
      </c>
      <c r="B13138" s="3" t="s">
        <v>902</v>
      </c>
    </row>
    <row r="13139" spans="1:592">
      <c r="A13139" t="s">
        <v>4</v>
      </c>
      <c r="B13139" s="4" t="s">
        <v>5</v>
      </c>
      <c r="C13139" s="4" t="s">
        <v>10</v>
      </c>
      <c r="D13139" s="4" t="s">
        <v>10</v>
      </c>
      <c r="E13139" s="4" t="s">
        <v>9</v>
      </c>
      <c r="F13139" s="4" t="s">
        <v>6</v>
      </c>
      <c r="G13139" s="4" t="s">
        <v>8</v>
      </c>
      <c r="H13139" s="4" t="s">
        <v>10</v>
      </c>
      <c r="I13139" s="4" t="s">
        <v>10</v>
      </c>
      <c r="J13139" s="4" t="s">
        <v>9</v>
      </c>
      <c r="K13139" s="4" t="s">
        <v>6</v>
      </c>
      <c r="L13139" s="4" t="s">
        <v>8</v>
      </c>
      <c r="M13139" s="4" t="s">
        <v>10</v>
      </c>
      <c r="N13139" s="4" t="s">
        <v>10</v>
      </c>
      <c r="O13139" s="4" t="s">
        <v>9</v>
      </c>
      <c r="P13139" s="4" t="s">
        <v>6</v>
      </c>
      <c r="Q13139" s="4" t="s">
        <v>8</v>
      </c>
      <c r="R13139" s="4" t="s">
        <v>10</v>
      </c>
      <c r="S13139" s="4" t="s">
        <v>10</v>
      </c>
      <c r="T13139" s="4" t="s">
        <v>9</v>
      </c>
      <c r="U13139" s="4" t="s">
        <v>6</v>
      </c>
      <c r="V13139" s="4" t="s">
        <v>8</v>
      </c>
      <c r="W13139" s="4" t="s">
        <v>10</v>
      </c>
      <c r="X13139" s="4" t="s">
        <v>10</v>
      </c>
      <c r="Y13139" s="4" t="s">
        <v>9</v>
      </c>
      <c r="Z13139" s="4" t="s">
        <v>6</v>
      </c>
      <c r="AA13139" s="4" t="s">
        <v>8</v>
      </c>
    </row>
    <row r="13140" spans="1:592">
      <c r="A13140" t="n">
        <v>116256</v>
      </c>
      <c r="B13140" s="93" t="n">
        <v>257</v>
      </c>
      <c r="C13140" s="7" t="n">
        <v>4</v>
      </c>
      <c r="D13140" s="7" t="n">
        <v>65533</v>
      </c>
      <c r="E13140" s="7" t="n">
        <v>2209</v>
      </c>
      <c r="F13140" s="7" t="s">
        <v>12</v>
      </c>
      <c r="G13140" s="7" t="n">
        <f t="normal" ca="1">32-LENB(INDIRECT(ADDRESS(13140,6)))</f>
        <v>0</v>
      </c>
      <c r="H13140" s="7" t="n">
        <v>4</v>
      </c>
      <c r="I13140" s="7" t="n">
        <v>65533</v>
      </c>
      <c r="J13140" s="7" t="n">
        <v>2209</v>
      </c>
      <c r="K13140" s="7" t="s">
        <v>12</v>
      </c>
      <c r="L13140" s="7" t="n">
        <f t="normal" ca="1">32-LENB(INDIRECT(ADDRESS(13140,11)))</f>
        <v>0</v>
      </c>
      <c r="M13140" s="7" t="n">
        <v>4</v>
      </c>
      <c r="N13140" s="7" t="n">
        <v>65533</v>
      </c>
      <c r="O13140" s="7" t="n">
        <v>2209</v>
      </c>
      <c r="P13140" s="7" t="s">
        <v>12</v>
      </c>
      <c r="Q13140" s="7" t="n">
        <f t="normal" ca="1">32-LENB(INDIRECT(ADDRESS(13140,16)))</f>
        <v>0</v>
      </c>
      <c r="R13140" s="7" t="n">
        <v>4</v>
      </c>
      <c r="S13140" s="7" t="n">
        <v>65533</v>
      </c>
      <c r="T13140" s="7" t="n">
        <v>2209</v>
      </c>
      <c r="U13140" s="7" t="s">
        <v>12</v>
      </c>
      <c r="V13140" s="7" t="n">
        <f t="normal" ca="1">32-LENB(INDIRECT(ADDRESS(13140,21)))</f>
        <v>0</v>
      </c>
      <c r="W13140" s="7" t="n">
        <v>0</v>
      </c>
      <c r="X13140" s="7" t="n">
        <v>65533</v>
      </c>
      <c r="Y13140" s="7" t="n">
        <v>0</v>
      </c>
      <c r="Z13140" s="7" t="s">
        <v>12</v>
      </c>
      <c r="AA13140" s="7" t="n">
        <f t="normal" ca="1">32-LENB(INDIRECT(ADDRESS(13140,26)))</f>
        <v>0</v>
      </c>
    </row>
    <row r="13141" spans="1:592">
      <c r="A13141" t="s">
        <v>4</v>
      </c>
      <c r="B13141" s="4" t="s">
        <v>5</v>
      </c>
    </row>
    <row r="13142" spans="1:592">
      <c r="A13142" t="n">
        <v>116456</v>
      </c>
      <c r="B13142" s="5" t="n">
        <v>1</v>
      </c>
    </row>
    <row r="13143" spans="1:592" s="3" customFormat="1" customHeight="0">
      <c r="A13143" s="3" t="s">
        <v>2</v>
      </c>
      <c r="B13143" s="3" t="s">
        <v>903</v>
      </c>
    </row>
    <row r="13144" spans="1:592">
      <c r="A13144" t="s">
        <v>4</v>
      </c>
      <c r="B13144" s="4" t="s">
        <v>5</v>
      </c>
      <c r="C13144" s="4" t="s">
        <v>10</v>
      </c>
      <c r="D13144" s="4" t="s">
        <v>10</v>
      </c>
      <c r="E13144" s="4" t="s">
        <v>9</v>
      </c>
      <c r="F13144" s="4" t="s">
        <v>6</v>
      </c>
      <c r="G13144" s="4" t="s">
        <v>8</v>
      </c>
      <c r="H13144" s="4" t="s">
        <v>10</v>
      </c>
      <c r="I13144" s="4" t="s">
        <v>10</v>
      </c>
      <c r="J13144" s="4" t="s">
        <v>9</v>
      </c>
      <c r="K13144" s="4" t="s">
        <v>6</v>
      </c>
      <c r="L13144" s="4" t="s">
        <v>8</v>
      </c>
      <c r="M13144" s="4" t="s">
        <v>10</v>
      </c>
      <c r="N13144" s="4" t="s">
        <v>10</v>
      </c>
      <c r="O13144" s="4" t="s">
        <v>9</v>
      </c>
      <c r="P13144" s="4" t="s">
        <v>6</v>
      </c>
      <c r="Q13144" s="4" t="s">
        <v>8</v>
      </c>
      <c r="R13144" s="4" t="s">
        <v>10</v>
      </c>
      <c r="S13144" s="4" t="s">
        <v>10</v>
      </c>
      <c r="T13144" s="4" t="s">
        <v>9</v>
      </c>
      <c r="U13144" s="4" t="s">
        <v>6</v>
      </c>
      <c r="V13144" s="4" t="s">
        <v>8</v>
      </c>
      <c r="W13144" s="4" t="s">
        <v>10</v>
      </c>
      <c r="X13144" s="4" t="s">
        <v>10</v>
      </c>
      <c r="Y13144" s="4" t="s">
        <v>9</v>
      </c>
      <c r="Z13144" s="4" t="s">
        <v>6</v>
      </c>
      <c r="AA13144" s="4" t="s">
        <v>8</v>
      </c>
      <c r="AB13144" s="4" t="s">
        <v>10</v>
      </c>
      <c r="AC13144" s="4" t="s">
        <v>10</v>
      </c>
      <c r="AD13144" s="4" t="s">
        <v>9</v>
      </c>
      <c r="AE13144" s="4" t="s">
        <v>6</v>
      </c>
      <c r="AF13144" s="4" t="s">
        <v>8</v>
      </c>
      <c r="AG13144" s="4" t="s">
        <v>10</v>
      </c>
      <c r="AH13144" s="4" t="s">
        <v>10</v>
      </c>
      <c r="AI13144" s="4" t="s">
        <v>9</v>
      </c>
      <c r="AJ13144" s="4" t="s">
        <v>6</v>
      </c>
      <c r="AK13144" s="4" t="s">
        <v>8</v>
      </c>
      <c r="AL13144" s="4" t="s">
        <v>10</v>
      </c>
      <c r="AM13144" s="4" t="s">
        <v>10</v>
      </c>
      <c r="AN13144" s="4" t="s">
        <v>9</v>
      </c>
      <c r="AO13144" s="4" t="s">
        <v>6</v>
      </c>
      <c r="AP13144" s="4" t="s">
        <v>8</v>
      </c>
      <c r="AQ13144" s="4" t="s">
        <v>10</v>
      </c>
      <c r="AR13144" s="4" t="s">
        <v>10</v>
      </c>
      <c r="AS13144" s="4" t="s">
        <v>9</v>
      </c>
      <c r="AT13144" s="4" t="s">
        <v>6</v>
      </c>
      <c r="AU13144" s="4" t="s">
        <v>8</v>
      </c>
      <c r="AV13144" s="4" t="s">
        <v>10</v>
      </c>
      <c r="AW13144" s="4" t="s">
        <v>10</v>
      </c>
      <c r="AX13144" s="4" t="s">
        <v>9</v>
      </c>
      <c r="AY13144" s="4" t="s">
        <v>6</v>
      </c>
      <c r="AZ13144" s="4" t="s">
        <v>8</v>
      </c>
      <c r="BA13144" s="4" t="s">
        <v>10</v>
      </c>
      <c r="BB13144" s="4" t="s">
        <v>10</v>
      </c>
      <c r="BC13144" s="4" t="s">
        <v>9</v>
      </c>
      <c r="BD13144" s="4" t="s">
        <v>6</v>
      </c>
      <c r="BE13144" s="4" t="s">
        <v>8</v>
      </c>
      <c r="BF13144" s="4" t="s">
        <v>10</v>
      </c>
      <c r="BG13144" s="4" t="s">
        <v>10</v>
      </c>
      <c r="BH13144" s="4" t="s">
        <v>9</v>
      </c>
      <c r="BI13144" s="4" t="s">
        <v>6</v>
      </c>
      <c r="BJ13144" s="4" t="s">
        <v>8</v>
      </c>
      <c r="BK13144" s="4" t="s">
        <v>10</v>
      </c>
      <c r="BL13144" s="4" t="s">
        <v>10</v>
      </c>
      <c r="BM13144" s="4" t="s">
        <v>9</v>
      </c>
      <c r="BN13144" s="4" t="s">
        <v>6</v>
      </c>
      <c r="BO13144" s="4" t="s">
        <v>8</v>
      </c>
      <c r="BP13144" s="4" t="s">
        <v>10</v>
      </c>
      <c r="BQ13144" s="4" t="s">
        <v>10</v>
      </c>
      <c r="BR13144" s="4" t="s">
        <v>9</v>
      </c>
      <c r="BS13144" s="4" t="s">
        <v>6</v>
      </c>
      <c r="BT13144" s="4" t="s">
        <v>8</v>
      </c>
      <c r="BU13144" s="4" t="s">
        <v>10</v>
      </c>
      <c r="BV13144" s="4" t="s">
        <v>10</v>
      </c>
      <c r="BW13144" s="4" t="s">
        <v>9</v>
      </c>
      <c r="BX13144" s="4" t="s">
        <v>6</v>
      </c>
      <c r="BY13144" s="4" t="s">
        <v>8</v>
      </c>
      <c r="BZ13144" s="4" t="s">
        <v>10</v>
      </c>
      <c r="CA13144" s="4" t="s">
        <v>10</v>
      </c>
      <c r="CB13144" s="4" t="s">
        <v>9</v>
      </c>
      <c r="CC13144" s="4" t="s">
        <v>6</v>
      </c>
      <c r="CD13144" s="4" t="s">
        <v>8</v>
      </c>
      <c r="CE13144" s="4" t="s">
        <v>10</v>
      </c>
      <c r="CF13144" s="4" t="s">
        <v>10</v>
      </c>
      <c r="CG13144" s="4" t="s">
        <v>9</v>
      </c>
      <c r="CH13144" s="4" t="s">
        <v>6</v>
      </c>
      <c r="CI13144" s="4" t="s">
        <v>8</v>
      </c>
      <c r="CJ13144" s="4" t="s">
        <v>10</v>
      </c>
      <c r="CK13144" s="4" t="s">
        <v>10</v>
      </c>
      <c r="CL13144" s="4" t="s">
        <v>9</v>
      </c>
      <c r="CM13144" s="4" t="s">
        <v>6</v>
      </c>
      <c r="CN13144" s="4" t="s">
        <v>8</v>
      </c>
      <c r="CO13144" s="4" t="s">
        <v>10</v>
      </c>
      <c r="CP13144" s="4" t="s">
        <v>10</v>
      </c>
      <c r="CQ13144" s="4" t="s">
        <v>9</v>
      </c>
      <c r="CR13144" s="4" t="s">
        <v>6</v>
      </c>
      <c r="CS13144" s="4" t="s">
        <v>8</v>
      </c>
      <c r="CT13144" s="4" t="s">
        <v>10</v>
      </c>
      <c r="CU13144" s="4" t="s">
        <v>10</v>
      </c>
      <c r="CV13144" s="4" t="s">
        <v>9</v>
      </c>
      <c r="CW13144" s="4" t="s">
        <v>6</v>
      </c>
      <c r="CX13144" s="4" t="s">
        <v>8</v>
      </c>
      <c r="CY13144" s="4" t="s">
        <v>10</v>
      </c>
      <c r="CZ13144" s="4" t="s">
        <v>10</v>
      </c>
      <c r="DA13144" s="4" t="s">
        <v>9</v>
      </c>
      <c r="DB13144" s="4" t="s">
        <v>6</v>
      </c>
      <c r="DC13144" s="4" t="s">
        <v>8</v>
      </c>
      <c r="DD13144" s="4" t="s">
        <v>10</v>
      </c>
      <c r="DE13144" s="4" t="s">
        <v>10</v>
      </c>
      <c r="DF13144" s="4" t="s">
        <v>9</v>
      </c>
      <c r="DG13144" s="4" t="s">
        <v>6</v>
      </c>
      <c r="DH13144" s="4" t="s">
        <v>8</v>
      </c>
      <c r="DI13144" s="4" t="s">
        <v>10</v>
      </c>
      <c r="DJ13144" s="4" t="s">
        <v>10</v>
      </c>
      <c r="DK13144" s="4" t="s">
        <v>9</v>
      </c>
      <c r="DL13144" s="4" t="s">
        <v>6</v>
      </c>
      <c r="DM13144" s="4" t="s">
        <v>8</v>
      </c>
      <c r="DN13144" s="4" t="s">
        <v>10</v>
      </c>
      <c r="DO13144" s="4" t="s">
        <v>10</v>
      </c>
      <c r="DP13144" s="4" t="s">
        <v>9</v>
      </c>
      <c r="DQ13144" s="4" t="s">
        <v>6</v>
      </c>
      <c r="DR13144" s="4" t="s">
        <v>8</v>
      </c>
      <c r="DS13144" s="4" t="s">
        <v>10</v>
      </c>
      <c r="DT13144" s="4" t="s">
        <v>10</v>
      </c>
      <c r="DU13144" s="4" t="s">
        <v>9</v>
      </c>
      <c r="DV13144" s="4" t="s">
        <v>6</v>
      </c>
      <c r="DW13144" s="4" t="s">
        <v>8</v>
      </c>
      <c r="DX13144" s="4" t="s">
        <v>10</v>
      </c>
      <c r="DY13144" s="4" t="s">
        <v>10</v>
      </c>
      <c r="DZ13144" s="4" t="s">
        <v>9</v>
      </c>
      <c r="EA13144" s="4" t="s">
        <v>6</v>
      </c>
      <c r="EB13144" s="4" t="s">
        <v>8</v>
      </c>
      <c r="EC13144" s="4" t="s">
        <v>10</v>
      </c>
      <c r="ED13144" s="4" t="s">
        <v>10</v>
      </c>
      <c r="EE13144" s="4" t="s">
        <v>9</v>
      </c>
      <c r="EF13144" s="4" t="s">
        <v>6</v>
      </c>
      <c r="EG13144" s="4" t="s">
        <v>8</v>
      </c>
      <c r="EH13144" s="4" t="s">
        <v>10</v>
      </c>
      <c r="EI13144" s="4" t="s">
        <v>10</v>
      </c>
      <c r="EJ13144" s="4" t="s">
        <v>9</v>
      </c>
      <c r="EK13144" s="4" t="s">
        <v>6</v>
      </c>
      <c r="EL13144" s="4" t="s">
        <v>8</v>
      </c>
      <c r="EM13144" s="4" t="s">
        <v>10</v>
      </c>
      <c r="EN13144" s="4" t="s">
        <v>10</v>
      </c>
      <c r="EO13144" s="4" t="s">
        <v>9</v>
      </c>
      <c r="EP13144" s="4" t="s">
        <v>6</v>
      </c>
      <c r="EQ13144" s="4" t="s">
        <v>8</v>
      </c>
      <c r="ER13144" s="4" t="s">
        <v>10</v>
      </c>
      <c r="ES13144" s="4" t="s">
        <v>10</v>
      </c>
      <c r="ET13144" s="4" t="s">
        <v>9</v>
      </c>
      <c r="EU13144" s="4" t="s">
        <v>6</v>
      </c>
      <c r="EV13144" s="4" t="s">
        <v>8</v>
      </c>
      <c r="EW13144" s="4" t="s">
        <v>10</v>
      </c>
      <c r="EX13144" s="4" t="s">
        <v>10</v>
      </c>
      <c r="EY13144" s="4" t="s">
        <v>9</v>
      </c>
      <c r="EZ13144" s="4" t="s">
        <v>6</v>
      </c>
      <c r="FA13144" s="4" t="s">
        <v>8</v>
      </c>
      <c r="FB13144" s="4" t="s">
        <v>10</v>
      </c>
      <c r="FC13144" s="4" t="s">
        <v>10</v>
      </c>
      <c r="FD13144" s="4" t="s">
        <v>9</v>
      </c>
      <c r="FE13144" s="4" t="s">
        <v>6</v>
      </c>
      <c r="FF13144" s="4" t="s">
        <v>8</v>
      </c>
      <c r="FG13144" s="4" t="s">
        <v>10</v>
      </c>
      <c r="FH13144" s="4" t="s">
        <v>10</v>
      </c>
      <c r="FI13144" s="4" t="s">
        <v>9</v>
      </c>
      <c r="FJ13144" s="4" t="s">
        <v>6</v>
      </c>
      <c r="FK13144" s="4" t="s">
        <v>8</v>
      </c>
      <c r="FL13144" s="4" t="s">
        <v>10</v>
      </c>
      <c r="FM13144" s="4" t="s">
        <v>10</v>
      </c>
      <c r="FN13144" s="4" t="s">
        <v>9</v>
      </c>
      <c r="FO13144" s="4" t="s">
        <v>6</v>
      </c>
      <c r="FP13144" s="4" t="s">
        <v>8</v>
      </c>
      <c r="FQ13144" s="4" t="s">
        <v>10</v>
      </c>
      <c r="FR13144" s="4" t="s">
        <v>10</v>
      </c>
      <c r="FS13144" s="4" t="s">
        <v>9</v>
      </c>
      <c r="FT13144" s="4" t="s">
        <v>6</v>
      </c>
      <c r="FU13144" s="4" t="s">
        <v>8</v>
      </c>
      <c r="FV13144" s="4" t="s">
        <v>10</v>
      </c>
      <c r="FW13144" s="4" t="s">
        <v>10</v>
      </c>
      <c r="FX13144" s="4" t="s">
        <v>9</v>
      </c>
      <c r="FY13144" s="4" t="s">
        <v>6</v>
      </c>
      <c r="FZ13144" s="4" t="s">
        <v>8</v>
      </c>
      <c r="GA13144" s="4" t="s">
        <v>10</v>
      </c>
      <c r="GB13144" s="4" t="s">
        <v>10</v>
      </c>
      <c r="GC13144" s="4" t="s">
        <v>9</v>
      </c>
      <c r="GD13144" s="4" t="s">
        <v>6</v>
      </c>
      <c r="GE13144" s="4" t="s">
        <v>8</v>
      </c>
      <c r="GF13144" s="4" t="s">
        <v>10</v>
      </c>
      <c r="GG13144" s="4" t="s">
        <v>10</v>
      </c>
      <c r="GH13144" s="4" t="s">
        <v>9</v>
      </c>
      <c r="GI13144" s="4" t="s">
        <v>6</v>
      </c>
      <c r="GJ13144" s="4" t="s">
        <v>8</v>
      </c>
      <c r="GK13144" s="4" t="s">
        <v>10</v>
      </c>
      <c r="GL13144" s="4" t="s">
        <v>10</v>
      </c>
      <c r="GM13144" s="4" t="s">
        <v>9</v>
      </c>
      <c r="GN13144" s="4" t="s">
        <v>6</v>
      </c>
      <c r="GO13144" s="4" t="s">
        <v>8</v>
      </c>
      <c r="GP13144" s="4" t="s">
        <v>10</v>
      </c>
      <c r="GQ13144" s="4" t="s">
        <v>10</v>
      </c>
      <c r="GR13144" s="4" t="s">
        <v>9</v>
      </c>
      <c r="GS13144" s="4" t="s">
        <v>6</v>
      </c>
      <c r="GT13144" s="4" t="s">
        <v>8</v>
      </c>
      <c r="GU13144" s="4" t="s">
        <v>10</v>
      </c>
      <c r="GV13144" s="4" t="s">
        <v>10</v>
      </c>
      <c r="GW13144" s="4" t="s">
        <v>9</v>
      </c>
      <c r="GX13144" s="4" t="s">
        <v>6</v>
      </c>
      <c r="GY13144" s="4" t="s">
        <v>8</v>
      </c>
      <c r="GZ13144" s="4" t="s">
        <v>10</v>
      </c>
      <c r="HA13144" s="4" t="s">
        <v>10</v>
      </c>
      <c r="HB13144" s="4" t="s">
        <v>9</v>
      </c>
      <c r="HC13144" s="4" t="s">
        <v>6</v>
      </c>
      <c r="HD13144" s="4" t="s">
        <v>8</v>
      </c>
      <c r="HE13144" s="4" t="s">
        <v>10</v>
      </c>
      <c r="HF13144" s="4" t="s">
        <v>10</v>
      </c>
      <c r="HG13144" s="4" t="s">
        <v>9</v>
      </c>
      <c r="HH13144" s="4" t="s">
        <v>6</v>
      </c>
      <c r="HI13144" s="4" t="s">
        <v>8</v>
      </c>
      <c r="HJ13144" s="4" t="s">
        <v>10</v>
      </c>
      <c r="HK13144" s="4" t="s">
        <v>10</v>
      </c>
      <c r="HL13144" s="4" t="s">
        <v>9</v>
      </c>
      <c r="HM13144" s="4" t="s">
        <v>6</v>
      </c>
      <c r="HN13144" s="4" t="s">
        <v>8</v>
      </c>
      <c r="HO13144" s="4" t="s">
        <v>10</v>
      </c>
      <c r="HP13144" s="4" t="s">
        <v>10</v>
      </c>
      <c r="HQ13144" s="4" t="s">
        <v>9</v>
      </c>
      <c r="HR13144" s="4" t="s">
        <v>6</v>
      </c>
      <c r="HS13144" s="4" t="s">
        <v>8</v>
      </c>
      <c r="HT13144" s="4" t="s">
        <v>10</v>
      </c>
      <c r="HU13144" s="4" t="s">
        <v>10</v>
      </c>
      <c r="HV13144" s="4" t="s">
        <v>9</v>
      </c>
      <c r="HW13144" s="4" t="s">
        <v>6</v>
      </c>
      <c r="HX13144" s="4" t="s">
        <v>8</v>
      </c>
      <c r="HY13144" s="4" t="s">
        <v>10</v>
      </c>
      <c r="HZ13144" s="4" t="s">
        <v>10</v>
      </c>
      <c r="IA13144" s="4" t="s">
        <v>9</v>
      </c>
      <c r="IB13144" s="4" t="s">
        <v>6</v>
      </c>
      <c r="IC13144" s="4" t="s">
        <v>8</v>
      </c>
      <c r="ID13144" s="4" t="s">
        <v>10</v>
      </c>
      <c r="IE13144" s="4" t="s">
        <v>10</v>
      </c>
      <c r="IF13144" s="4" t="s">
        <v>9</v>
      </c>
      <c r="IG13144" s="4" t="s">
        <v>6</v>
      </c>
      <c r="IH13144" s="4" t="s">
        <v>8</v>
      </c>
      <c r="II13144" s="4" t="s">
        <v>10</v>
      </c>
      <c r="IJ13144" s="4" t="s">
        <v>10</v>
      </c>
      <c r="IK13144" s="4" t="s">
        <v>9</v>
      </c>
      <c r="IL13144" s="4" t="s">
        <v>6</v>
      </c>
      <c r="IM13144" s="4" t="s">
        <v>8</v>
      </c>
      <c r="IN13144" s="4" t="s">
        <v>10</v>
      </c>
      <c r="IO13144" s="4" t="s">
        <v>10</v>
      </c>
      <c r="IP13144" s="4" t="s">
        <v>9</v>
      </c>
      <c r="IQ13144" s="4" t="s">
        <v>6</v>
      </c>
      <c r="IR13144" s="4" t="s">
        <v>8</v>
      </c>
      <c r="IS13144" s="4" t="s">
        <v>10</v>
      </c>
      <c r="IT13144" s="4" t="s">
        <v>10</v>
      </c>
      <c r="IU13144" s="4" t="s">
        <v>9</v>
      </c>
      <c r="IV13144" s="4" t="s">
        <v>6</v>
      </c>
      <c r="IW13144" s="4" t="s">
        <v>8</v>
      </c>
      <c r="IX13144" s="4" t="s">
        <v>10</v>
      </c>
      <c r="IY13144" s="4" t="s">
        <v>10</v>
      </c>
      <c r="IZ13144" s="4" t="s">
        <v>9</v>
      </c>
      <c r="JA13144" s="4" t="s">
        <v>6</v>
      </c>
      <c r="JB13144" s="4" t="s">
        <v>8</v>
      </c>
      <c r="JC13144" s="4" t="s">
        <v>10</v>
      </c>
      <c r="JD13144" s="4" t="s">
        <v>10</v>
      </c>
      <c r="JE13144" s="4" t="s">
        <v>9</v>
      </c>
      <c r="JF13144" s="4" t="s">
        <v>6</v>
      </c>
      <c r="JG13144" s="4" t="s">
        <v>8</v>
      </c>
      <c r="JH13144" s="4" t="s">
        <v>10</v>
      </c>
      <c r="JI13144" s="4" t="s">
        <v>10</v>
      </c>
      <c r="JJ13144" s="4" t="s">
        <v>9</v>
      </c>
      <c r="JK13144" s="4" t="s">
        <v>6</v>
      </c>
      <c r="JL13144" s="4" t="s">
        <v>8</v>
      </c>
      <c r="JM13144" s="4" t="s">
        <v>10</v>
      </c>
      <c r="JN13144" s="4" t="s">
        <v>10</v>
      </c>
      <c r="JO13144" s="4" t="s">
        <v>9</v>
      </c>
      <c r="JP13144" s="4" t="s">
        <v>6</v>
      </c>
      <c r="JQ13144" s="4" t="s">
        <v>8</v>
      </c>
      <c r="JR13144" s="4" t="s">
        <v>10</v>
      </c>
      <c r="JS13144" s="4" t="s">
        <v>10</v>
      </c>
      <c r="JT13144" s="4" t="s">
        <v>9</v>
      </c>
      <c r="JU13144" s="4" t="s">
        <v>6</v>
      </c>
      <c r="JV13144" s="4" t="s">
        <v>8</v>
      </c>
      <c r="JW13144" s="4" t="s">
        <v>10</v>
      </c>
      <c r="JX13144" s="4" t="s">
        <v>10</v>
      </c>
      <c r="JY13144" s="4" t="s">
        <v>9</v>
      </c>
      <c r="JZ13144" s="4" t="s">
        <v>6</v>
      </c>
      <c r="KA13144" s="4" t="s">
        <v>8</v>
      </c>
      <c r="KB13144" s="4" t="s">
        <v>10</v>
      </c>
      <c r="KC13144" s="4" t="s">
        <v>10</v>
      </c>
      <c r="KD13144" s="4" t="s">
        <v>9</v>
      </c>
      <c r="KE13144" s="4" t="s">
        <v>6</v>
      </c>
      <c r="KF13144" s="4" t="s">
        <v>8</v>
      </c>
      <c r="KG13144" s="4" t="s">
        <v>10</v>
      </c>
      <c r="KH13144" s="4" t="s">
        <v>10</v>
      </c>
      <c r="KI13144" s="4" t="s">
        <v>9</v>
      </c>
      <c r="KJ13144" s="4" t="s">
        <v>6</v>
      </c>
      <c r="KK13144" s="4" t="s">
        <v>8</v>
      </c>
      <c r="KL13144" s="4" t="s">
        <v>10</v>
      </c>
      <c r="KM13144" s="4" t="s">
        <v>10</v>
      </c>
      <c r="KN13144" s="4" t="s">
        <v>9</v>
      </c>
      <c r="KO13144" s="4" t="s">
        <v>6</v>
      </c>
      <c r="KP13144" s="4" t="s">
        <v>8</v>
      </c>
      <c r="KQ13144" s="4" t="s">
        <v>10</v>
      </c>
      <c r="KR13144" s="4" t="s">
        <v>10</v>
      </c>
      <c r="KS13144" s="4" t="s">
        <v>9</v>
      </c>
      <c r="KT13144" s="4" t="s">
        <v>6</v>
      </c>
      <c r="KU13144" s="4" t="s">
        <v>8</v>
      </c>
      <c r="KV13144" s="4" t="s">
        <v>10</v>
      </c>
      <c r="KW13144" s="4" t="s">
        <v>10</v>
      </c>
      <c r="KX13144" s="4" t="s">
        <v>9</v>
      </c>
      <c r="KY13144" s="4" t="s">
        <v>6</v>
      </c>
      <c r="KZ13144" s="4" t="s">
        <v>8</v>
      </c>
      <c r="LA13144" s="4" t="s">
        <v>10</v>
      </c>
      <c r="LB13144" s="4" t="s">
        <v>10</v>
      </c>
      <c r="LC13144" s="4" t="s">
        <v>9</v>
      </c>
      <c r="LD13144" s="4" t="s">
        <v>6</v>
      </c>
      <c r="LE13144" s="4" t="s">
        <v>8</v>
      </c>
      <c r="LF13144" s="4" t="s">
        <v>10</v>
      </c>
      <c r="LG13144" s="4" t="s">
        <v>10</v>
      </c>
      <c r="LH13144" s="4" t="s">
        <v>9</v>
      </c>
      <c r="LI13144" s="4" t="s">
        <v>6</v>
      </c>
      <c r="LJ13144" s="4" t="s">
        <v>8</v>
      </c>
      <c r="LK13144" s="4" t="s">
        <v>10</v>
      </c>
      <c r="LL13144" s="4" t="s">
        <v>10</v>
      </c>
      <c r="LM13144" s="4" t="s">
        <v>9</v>
      </c>
      <c r="LN13144" s="4" t="s">
        <v>6</v>
      </c>
      <c r="LO13144" s="4" t="s">
        <v>8</v>
      </c>
      <c r="LP13144" s="4" t="s">
        <v>10</v>
      </c>
      <c r="LQ13144" s="4" t="s">
        <v>10</v>
      </c>
      <c r="LR13144" s="4" t="s">
        <v>9</v>
      </c>
      <c r="LS13144" s="4" t="s">
        <v>6</v>
      </c>
      <c r="LT13144" s="4" t="s">
        <v>8</v>
      </c>
      <c r="LU13144" s="4" t="s">
        <v>10</v>
      </c>
      <c r="LV13144" s="4" t="s">
        <v>10</v>
      </c>
      <c r="LW13144" s="4" t="s">
        <v>9</v>
      </c>
      <c r="LX13144" s="4" t="s">
        <v>6</v>
      </c>
      <c r="LY13144" s="4" t="s">
        <v>8</v>
      </c>
      <c r="LZ13144" s="4" t="s">
        <v>10</v>
      </c>
      <c r="MA13144" s="4" t="s">
        <v>10</v>
      </c>
      <c r="MB13144" s="4" t="s">
        <v>9</v>
      </c>
      <c r="MC13144" s="4" t="s">
        <v>6</v>
      </c>
      <c r="MD13144" s="4" t="s">
        <v>8</v>
      </c>
      <c r="ME13144" s="4" t="s">
        <v>10</v>
      </c>
      <c r="MF13144" s="4" t="s">
        <v>10</v>
      </c>
      <c r="MG13144" s="4" t="s">
        <v>9</v>
      </c>
      <c r="MH13144" s="4" t="s">
        <v>6</v>
      </c>
      <c r="MI13144" s="4" t="s">
        <v>8</v>
      </c>
      <c r="MJ13144" s="4" t="s">
        <v>10</v>
      </c>
      <c r="MK13144" s="4" t="s">
        <v>10</v>
      </c>
      <c r="ML13144" s="4" t="s">
        <v>9</v>
      </c>
      <c r="MM13144" s="4" t="s">
        <v>6</v>
      </c>
      <c r="MN13144" s="4" t="s">
        <v>8</v>
      </c>
      <c r="MO13144" s="4" t="s">
        <v>10</v>
      </c>
      <c r="MP13144" s="4" t="s">
        <v>10</v>
      </c>
      <c r="MQ13144" s="4" t="s">
        <v>9</v>
      </c>
      <c r="MR13144" s="4" t="s">
        <v>6</v>
      </c>
      <c r="MS13144" s="4" t="s">
        <v>8</v>
      </c>
      <c r="MT13144" s="4" t="s">
        <v>10</v>
      </c>
      <c r="MU13144" s="4" t="s">
        <v>10</v>
      </c>
      <c r="MV13144" s="4" t="s">
        <v>9</v>
      </c>
      <c r="MW13144" s="4" t="s">
        <v>6</v>
      </c>
      <c r="MX13144" s="4" t="s">
        <v>8</v>
      </c>
      <c r="MY13144" s="4" t="s">
        <v>10</v>
      </c>
      <c r="MZ13144" s="4" t="s">
        <v>10</v>
      </c>
      <c r="NA13144" s="4" t="s">
        <v>9</v>
      </c>
      <c r="NB13144" s="4" t="s">
        <v>6</v>
      </c>
      <c r="NC13144" s="4" t="s">
        <v>8</v>
      </c>
      <c r="ND13144" s="4" t="s">
        <v>10</v>
      </c>
      <c r="NE13144" s="4" t="s">
        <v>10</v>
      </c>
      <c r="NF13144" s="4" t="s">
        <v>9</v>
      </c>
      <c r="NG13144" s="4" t="s">
        <v>6</v>
      </c>
      <c r="NH13144" s="4" t="s">
        <v>8</v>
      </c>
      <c r="NI13144" s="4" t="s">
        <v>10</v>
      </c>
      <c r="NJ13144" s="4" t="s">
        <v>10</v>
      </c>
      <c r="NK13144" s="4" t="s">
        <v>9</v>
      </c>
      <c r="NL13144" s="4" t="s">
        <v>6</v>
      </c>
      <c r="NM13144" s="4" t="s">
        <v>8</v>
      </c>
      <c r="NN13144" s="4" t="s">
        <v>10</v>
      </c>
      <c r="NO13144" s="4" t="s">
        <v>10</v>
      </c>
      <c r="NP13144" s="4" t="s">
        <v>9</v>
      </c>
      <c r="NQ13144" s="4" t="s">
        <v>6</v>
      </c>
      <c r="NR13144" s="4" t="s">
        <v>8</v>
      </c>
      <c r="NS13144" s="4" t="s">
        <v>10</v>
      </c>
      <c r="NT13144" s="4" t="s">
        <v>10</v>
      </c>
      <c r="NU13144" s="4" t="s">
        <v>9</v>
      </c>
      <c r="NV13144" s="4" t="s">
        <v>6</v>
      </c>
      <c r="NW13144" s="4" t="s">
        <v>8</v>
      </c>
      <c r="NX13144" s="4" t="s">
        <v>10</v>
      </c>
      <c r="NY13144" s="4" t="s">
        <v>10</v>
      </c>
      <c r="NZ13144" s="4" t="s">
        <v>9</v>
      </c>
      <c r="OA13144" s="4" t="s">
        <v>6</v>
      </c>
      <c r="OB13144" s="4" t="s">
        <v>8</v>
      </c>
      <c r="OC13144" s="4" t="s">
        <v>10</v>
      </c>
      <c r="OD13144" s="4" t="s">
        <v>10</v>
      </c>
      <c r="OE13144" s="4" t="s">
        <v>9</v>
      </c>
      <c r="OF13144" s="4" t="s">
        <v>6</v>
      </c>
      <c r="OG13144" s="4" t="s">
        <v>8</v>
      </c>
      <c r="OH13144" s="4" t="s">
        <v>10</v>
      </c>
      <c r="OI13144" s="4" t="s">
        <v>10</v>
      </c>
      <c r="OJ13144" s="4" t="s">
        <v>9</v>
      </c>
      <c r="OK13144" s="4" t="s">
        <v>6</v>
      </c>
      <c r="OL13144" s="4" t="s">
        <v>8</v>
      </c>
      <c r="OM13144" s="4" t="s">
        <v>10</v>
      </c>
      <c r="ON13144" s="4" t="s">
        <v>10</v>
      </c>
      <c r="OO13144" s="4" t="s">
        <v>9</v>
      </c>
      <c r="OP13144" s="4" t="s">
        <v>6</v>
      </c>
      <c r="OQ13144" s="4" t="s">
        <v>8</v>
      </c>
      <c r="OR13144" s="4" t="s">
        <v>10</v>
      </c>
      <c r="OS13144" s="4" t="s">
        <v>10</v>
      </c>
      <c r="OT13144" s="4" t="s">
        <v>9</v>
      </c>
      <c r="OU13144" s="4" t="s">
        <v>6</v>
      </c>
      <c r="OV13144" s="4" t="s">
        <v>8</v>
      </c>
      <c r="OW13144" s="4" t="s">
        <v>10</v>
      </c>
      <c r="OX13144" s="4" t="s">
        <v>10</v>
      </c>
      <c r="OY13144" s="4" t="s">
        <v>9</v>
      </c>
      <c r="OZ13144" s="4" t="s">
        <v>6</v>
      </c>
      <c r="PA13144" s="4" t="s">
        <v>8</v>
      </c>
      <c r="PB13144" s="4" t="s">
        <v>10</v>
      </c>
      <c r="PC13144" s="4" t="s">
        <v>10</v>
      </c>
      <c r="PD13144" s="4" t="s">
        <v>9</v>
      </c>
      <c r="PE13144" s="4" t="s">
        <v>6</v>
      </c>
      <c r="PF13144" s="4" t="s">
        <v>8</v>
      </c>
      <c r="PG13144" s="4" t="s">
        <v>10</v>
      </c>
      <c r="PH13144" s="4" t="s">
        <v>10</v>
      </c>
      <c r="PI13144" s="4" t="s">
        <v>9</v>
      </c>
      <c r="PJ13144" s="4" t="s">
        <v>6</v>
      </c>
      <c r="PK13144" s="4" t="s">
        <v>8</v>
      </c>
      <c r="PL13144" s="4" t="s">
        <v>10</v>
      </c>
      <c r="PM13144" s="4" t="s">
        <v>10</v>
      </c>
      <c r="PN13144" s="4" t="s">
        <v>9</v>
      </c>
      <c r="PO13144" s="4" t="s">
        <v>6</v>
      </c>
      <c r="PP13144" s="4" t="s">
        <v>8</v>
      </c>
      <c r="PQ13144" s="4" t="s">
        <v>10</v>
      </c>
      <c r="PR13144" s="4" t="s">
        <v>10</v>
      </c>
      <c r="PS13144" s="4" t="s">
        <v>9</v>
      </c>
      <c r="PT13144" s="4" t="s">
        <v>6</v>
      </c>
      <c r="PU13144" s="4" t="s">
        <v>8</v>
      </c>
      <c r="PV13144" s="4" t="s">
        <v>10</v>
      </c>
      <c r="PW13144" s="4" t="s">
        <v>10</v>
      </c>
      <c r="PX13144" s="4" t="s">
        <v>9</v>
      </c>
      <c r="PY13144" s="4" t="s">
        <v>6</v>
      </c>
      <c r="PZ13144" s="4" t="s">
        <v>8</v>
      </c>
      <c r="QA13144" s="4" t="s">
        <v>10</v>
      </c>
      <c r="QB13144" s="4" t="s">
        <v>10</v>
      </c>
      <c r="QC13144" s="4" t="s">
        <v>9</v>
      </c>
      <c r="QD13144" s="4" t="s">
        <v>6</v>
      </c>
      <c r="QE13144" s="4" t="s">
        <v>8</v>
      </c>
      <c r="QF13144" s="4" t="s">
        <v>10</v>
      </c>
      <c r="QG13144" s="4" t="s">
        <v>10</v>
      </c>
      <c r="QH13144" s="4" t="s">
        <v>9</v>
      </c>
      <c r="QI13144" s="4" t="s">
        <v>6</v>
      </c>
      <c r="QJ13144" s="4" t="s">
        <v>8</v>
      </c>
      <c r="QK13144" s="4" t="s">
        <v>10</v>
      </c>
      <c r="QL13144" s="4" t="s">
        <v>10</v>
      </c>
      <c r="QM13144" s="4" t="s">
        <v>9</v>
      </c>
      <c r="QN13144" s="4" t="s">
        <v>6</v>
      </c>
      <c r="QO13144" s="4" t="s">
        <v>8</v>
      </c>
      <c r="QP13144" s="4" t="s">
        <v>10</v>
      </c>
      <c r="QQ13144" s="4" t="s">
        <v>10</v>
      </c>
      <c r="QR13144" s="4" t="s">
        <v>9</v>
      </c>
      <c r="QS13144" s="4" t="s">
        <v>6</v>
      </c>
      <c r="QT13144" s="4" t="s">
        <v>8</v>
      </c>
      <c r="QU13144" s="4" t="s">
        <v>10</v>
      </c>
      <c r="QV13144" s="4" t="s">
        <v>10</v>
      </c>
      <c r="QW13144" s="4" t="s">
        <v>9</v>
      </c>
      <c r="QX13144" s="4" t="s">
        <v>6</v>
      </c>
      <c r="QY13144" s="4" t="s">
        <v>8</v>
      </c>
      <c r="QZ13144" s="4" t="s">
        <v>10</v>
      </c>
      <c r="RA13144" s="4" t="s">
        <v>10</v>
      </c>
      <c r="RB13144" s="4" t="s">
        <v>9</v>
      </c>
      <c r="RC13144" s="4" t="s">
        <v>6</v>
      </c>
      <c r="RD13144" s="4" t="s">
        <v>8</v>
      </c>
      <c r="RE13144" s="4" t="s">
        <v>10</v>
      </c>
      <c r="RF13144" s="4" t="s">
        <v>10</v>
      </c>
      <c r="RG13144" s="4" t="s">
        <v>9</v>
      </c>
      <c r="RH13144" s="4" t="s">
        <v>6</v>
      </c>
      <c r="RI13144" s="4" t="s">
        <v>8</v>
      </c>
      <c r="RJ13144" s="4" t="s">
        <v>10</v>
      </c>
      <c r="RK13144" s="4" t="s">
        <v>10</v>
      </c>
      <c r="RL13144" s="4" t="s">
        <v>9</v>
      </c>
      <c r="RM13144" s="4" t="s">
        <v>6</v>
      </c>
      <c r="RN13144" s="4" t="s">
        <v>8</v>
      </c>
      <c r="RO13144" s="4" t="s">
        <v>10</v>
      </c>
      <c r="RP13144" s="4" t="s">
        <v>10</v>
      </c>
      <c r="RQ13144" s="4" t="s">
        <v>9</v>
      </c>
      <c r="RR13144" s="4" t="s">
        <v>6</v>
      </c>
      <c r="RS13144" s="4" t="s">
        <v>8</v>
      </c>
      <c r="RT13144" s="4" t="s">
        <v>10</v>
      </c>
      <c r="RU13144" s="4" t="s">
        <v>10</v>
      </c>
      <c r="RV13144" s="4" t="s">
        <v>9</v>
      </c>
      <c r="RW13144" s="4" t="s">
        <v>6</v>
      </c>
      <c r="RX13144" s="4" t="s">
        <v>8</v>
      </c>
      <c r="RY13144" s="4" t="s">
        <v>10</v>
      </c>
      <c r="RZ13144" s="4" t="s">
        <v>10</v>
      </c>
      <c r="SA13144" s="4" t="s">
        <v>9</v>
      </c>
      <c r="SB13144" s="4" t="s">
        <v>6</v>
      </c>
      <c r="SC13144" s="4" t="s">
        <v>8</v>
      </c>
      <c r="SD13144" s="4" t="s">
        <v>10</v>
      </c>
      <c r="SE13144" s="4" t="s">
        <v>10</v>
      </c>
      <c r="SF13144" s="4" t="s">
        <v>9</v>
      </c>
      <c r="SG13144" s="4" t="s">
        <v>6</v>
      </c>
      <c r="SH13144" s="4" t="s">
        <v>8</v>
      </c>
      <c r="SI13144" s="4" t="s">
        <v>10</v>
      </c>
      <c r="SJ13144" s="4" t="s">
        <v>10</v>
      </c>
      <c r="SK13144" s="4" t="s">
        <v>9</v>
      </c>
      <c r="SL13144" s="4" t="s">
        <v>6</v>
      </c>
      <c r="SM13144" s="4" t="s">
        <v>8</v>
      </c>
      <c r="SN13144" s="4" t="s">
        <v>10</v>
      </c>
      <c r="SO13144" s="4" t="s">
        <v>10</v>
      </c>
      <c r="SP13144" s="4" t="s">
        <v>9</v>
      </c>
      <c r="SQ13144" s="4" t="s">
        <v>6</v>
      </c>
      <c r="SR13144" s="4" t="s">
        <v>8</v>
      </c>
      <c r="SS13144" s="4" t="s">
        <v>10</v>
      </c>
      <c r="ST13144" s="4" t="s">
        <v>10</v>
      </c>
      <c r="SU13144" s="4" t="s">
        <v>9</v>
      </c>
      <c r="SV13144" s="4" t="s">
        <v>6</v>
      </c>
      <c r="SW13144" s="4" t="s">
        <v>8</v>
      </c>
      <c r="SX13144" s="4" t="s">
        <v>10</v>
      </c>
      <c r="SY13144" s="4" t="s">
        <v>10</v>
      </c>
      <c r="SZ13144" s="4" t="s">
        <v>9</v>
      </c>
      <c r="TA13144" s="4" t="s">
        <v>6</v>
      </c>
      <c r="TB13144" s="4" t="s">
        <v>8</v>
      </c>
      <c r="TC13144" s="4" t="s">
        <v>10</v>
      </c>
      <c r="TD13144" s="4" t="s">
        <v>10</v>
      </c>
      <c r="TE13144" s="4" t="s">
        <v>9</v>
      </c>
      <c r="TF13144" s="4" t="s">
        <v>6</v>
      </c>
      <c r="TG13144" s="4" t="s">
        <v>8</v>
      </c>
      <c r="TH13144" s="4" t="s">
        <v>10</v>
      </c>
      <c r="TI13144" s="4" t="s">
        <v>10</v>
      </c>
      <c r="TJ13144" s="4" t="s">
        <v>9</v>
      </c>
      <c r="TK13144" s="4" t="s">
        <v>6</v>
      </c>
      <c r="TL13144" s="4" t="s">
        <v>8</v>
      </c>
      <c r="TM13144" s="4" t="s">
        <v>10</v>
      </c>
      <c r="TN13144" s="4" t="s">
        <v>10</v>
      </c>
      <c r="TO13144" s="4" t="s">
        <v>9</v>
      </c>
      <c r="TP13144" s="4" t="s">
        <v>6</v>
      </c>
      <c r="TQ13144" s="4" t="s">
        <v>8</v>
      </c>
      <c r="TR13144" s="4" t="s">
        <v>10</v>
      </c>
      <c r="TS13144" s="4" t="s">
        <v>10</v>
      </c>
      <c r="TT13144" s="4" t="s">
        <v>9</v>
      </c>
      <c r="TU13144" s="4" t="s">
        <v>6</v>
      </c>
      <c r="TV13144" s="4" t="s">
        <v>8</v>
      </c>
      <c r="TW13144" s="4" t="s">
        <v>10</v>
      </c>
      <c r="TX13144" s="4" t="s">
        <v>10</v>
      </c>
      <c r="TY13144" s="4" t="s">
        <v>9</v>
      </c>
      <c r="TZ13144" s="4" t="s">
        <v>6</v>
      </c>
      <c r="UA13144" s="4" t="s">
        <v>8</v>
      </c>
      <c r="UB13144" s="4" t="s">
        <v>10</v>
      </c>
      <c r="UC13144" s="4" t="s">
        <v>10</v>
      </c>
      <c r="UD13144" s="4" t="s">
        <v>9</v>
      </c>
      <c r="UE13144" s="4" t="s">
        <v>6</v>
      </c>
      <c r="UF13144" s="4" t="s">
        <v>8</v>
      </c>
      <c r="UG13144" s="4" t="s">
        <v>10</v>
      </c>
      <c r="UH13144" s="4" t="s">
        <v>10</v>
      </c>
      <c r="UI13144" s="4" t="s">
        <v>9</v>
      </c>
      <c r="UJ13144" s="4" t="s">
        <v>6</v>
      </c>
      <c r="UK13144" s="4" t="s">
        <v>8</v>
      </c>
      <c r="UL13144" s="4" t="s">
        <v>10</v>
      </c>
      <c r="UM13144" s="4" t="s">
        <v>10</v>
      </c>
      <c r="UN13144" s="4" t="s">
        <v>9</v>
      </c>
      <c r="UO13144" s="4" t="s">
        <v>6</v>
      </c>
      <c r="UP13144" s="4" t="s">
        <v>8</v>
      </c>
      <c r="UQ13144" s="4" t="s">
        <v>10</v>
      </c>
      <c r="UR13144" s="4" t="s">
        <v>10</v>
      </c>
      <c r="US13144" s="4" t="s">
        <v>9</v>
      </c>
      <c r="UT13144" s="4" t="s">
        <v>6</v>
      </c>
      <c r="UU13144" s="4" t="s">
        <v>8</v>
      </c>
      <c r="UV13144" s="4" t="s">
        <v>10</v>
      </c>
      <c r="UW13144" s="4" t="s">
        <v>10</v>
      </c>
      <c r="UX13144" s="4" t="s">
        <v>9</v>
      </c>
      <c r="UY13144" s="4" t="s">
        <v>6</v>
      </c>
      <c r="UZ13144" s="4" t="s">
        <v>8</v>
      </c>
      <c r="VA13144" s="4" t="s">
        <v>10</v>
      </c>
      <c r="VB13144" s="4" t="s">
        <v>10</v>
      </c>
      <c r="VC13144" s="4" t="s">
        <v>9</v>
      </c>
      <c r="VD13144" s="4" t="s">
        <v>6</v>
      </c>
      <c r="VE13144" s="4" t="s">
        <v>8</v>
      </c>
      <c r="VF13144" s="4" t="s">
        <v>10</v>
      </c>
      <c r="VG13144" s="4" t="s">
        <v>10</v>
      </c>
      <c r="VH13144" s="4" t="s">
        <v>9</v>
      </c>
      <c r="VI13144" s="4" t="s">
        <v>6</v>
      </c>
      <c r="VJ13144" s="4" t="s">
        <v>8</v>
      </c>
      <c r="VK13144" s="4" t="s">
        <v>10</v>
      </c>
      <c r="VL13144" s="4" t="s">
        <v>10</v>
      </c>
      <c r="VM13144" s="4" t="s">
        <v>9</v>
      </c>
      <c r="VN13144" s="4" t="s">
        <v>6</v>
      </c>
      <c r="VO13144" s="4" t="s">
        <v>8</v>
      </c>
      <c r="VP13144" s="4" t="s">
        <v>10</v>
      </c>
      <c r="VQ13144" s="4" t="s">
        <v>10</v>
      </c>
      <c r="VR13144" s="4" t="s">
        <v>9</v>
      </c>
      <c r="VS13144" s="4" t="s">
        <v>6</v>
      </c>
      <c r="VT13144" s="4" t="s">
        <v>8</v>
      </c>
      <c r="VU13144" s="4" t="s">
        <v>10</v>
      </c>
      <c r="VV13144" s="4" t="s">
        <v>10</v>
      </c>
      <c r="VW13144" s="4" t="s">
        <v>9</v>
      </c>
      <c r="VX13144" s="4" t="s">
        <v>6</v>
      </c>
      <c r="VY13144" s="4" t="s">
        <v>8</v>
      </c>
      <c r="VZ13144" s="4" t="s">
        <v>10</v>
      </c>
      <c r="WA13144" s="4" t="s">
        <v>10</v>
      </c>
      <c r="WB13144" s="4" t="s">
        <v>9</v>
      </c>
      <c r="WC13144" s="4" t="s">
        <v>6</v>
      </c>
      <c r="WD13144" s="4" t="s">
        <v>8</v>
      </c>
      <c r="WE13144" s="4" t="s">
        <v>10</v>
      </c>
      <c r="WF13144" s="4" t="s">
        <v>10</v>
      </c>
      <c r="WG13144" s="4" t="s">
        <v>9</v>
      </c>
      <c r="WH13144" s="4" t="s">
        <v>6</v>
      </c>
      <c r="WI13144" s="4" t="s">
        <v>8</v>
      </c>
      <c r="WJ13144" s="4" t="s">
        <v>10</v>
      </c>
      <c r="WK13144" s="4" t="s">
        <v>10</v>
      </c>
      <c r="WL13144" s="4" t="s">
        <v>9</v>
      </c>
      <c r="WM13144" s="4" t="s">
        <v>6</v>
      </c>
      <c r="WN13144" s="4" t="s">
        <v>8</v>
      </c>
      <c r="WO13144" s="4" t="s">
        <v>10</v>
      </c>
      <c r="WP13144" s="4" t="s">
        <v>10</v>
      </c>
      <c r="WQ13144" s="4" t="s">
        <v>9</v>
      </c>
      <c r="WR13144" s="4" t="s">
        <v>6</v>
      </c>
      <c r="WS13144" s="4" t="s">
        <v>8</v>
      </c>
      <c r="WT13144" s="4" t="s">
        <v>10</v>
      </c>
      <c r="WU13144" s="4" t="s">
        <v>10</v>
      </c>
      <c r="WV13144" s="4" t="s">
        <v>9</v>
      </c>
      <c r="WW13144" s="4" t="s">
        <v>6</v>
      </c>
      <c r="WX13144" s="4" t="s">
        <v>8</v>
      </c>
      <c r="WY13144" s="4" t="s">
        <v>10</v>
      </c>
      <c r="WZ13144" s="4" t="s">
        <v>10</v>
      </c>
      <c r="XA13144" s="4" t="s">
        <v>9</v>
      </c>
      <c r="XB13144" s="4" t="s">
        <v>6</v>
      </c>
      <c r="XC13144" s="4" t="s">
        <v>8</v>
      </c>
      <c r="XD13144" s="4" t="s">
        <v>10</v>
      </c>
      <c r="XE13144" s="4" t="s">
        <v>10</v>
      </c>
      <c r="XF13144" s="4" t="s">
        <v>9</v>
      </c>
      <c r="XG13144" s="4" t="s">
        <v>6</v>
      </c>
      <c r="XH13144" s="4" t="s">
        <v>8</v>
      </c>
      <c r="XI13144" s="4" t="s">
        <v>10</v>
      </c>
      <c r="XJ13144" s="4" t="s">
        <v>10</v>
      </c>
      <c r="XK13144" s="4" t="s">
        <v>9</v>
      </c>
      <c r="XL13144" s="4" t="s">
        <v>6</v>
      </c>
      <c r="XM13144" s="4" t="s">
        <v>8</v>
      </c>
    </row>
    <row r="13145" spans="1:592">
      <c r="A13145" t="n">
        <v>116464</v>
      </c>
      <c r="B13145" s="93" t="n">
        <v>257</v>
      </c>
      <c r="C13145" s="7" t="n">
        <v>3</v>
      </c>
      <c r="D13145" s="7" t="n">
        <v>65533</v>
      </c>
      <c r="E13145" s="7" t="n">
        <v>0</v>
      </c>
      <c r="F13145" s="7" t="s">
        <v>379</v>
      </c>
      <c r="G13145" s="7" t="n">
        <f t="normal" ca="1">32-LENB(INDIRECT(ADDRESS(13145,6)))</f>
        <v>0</v>
      </c>
      <c r="H13145" s="7" t="n">
        <v>3</v>
      </c>
      <c r="I13145" s="7" t="n">
        <v>65533</v>
      </c>
      <c r="J13145" s="7" t="n">
        <v>0</v>
      </c>
      <c r="K13145" s="7" t="s">
        <v>380</v>
      </c>
      <c r="L13145" s="7" t="n">
        <f t="normal" ca="1">32-LENB(INDIRECT(ADDRESS(13145,11)))</f>
        <v>0</v>
      </c>
      <c r="M13145" s="7" t="n">
        <v>3</v>
      </c>
      <c r="N13145" s="7" t="n">
        <v>65533</v>
      </c>
      <c r="O13145" s="7" t="n">
        <v>0</v>
      </c>
      <c r="P13145" s="7" t="s">
        <v>381</v>
      </c>
      <c r="Q13145" s="7" t="n">
        <f t="normal" ca="1">32-LENB(INDIRECT(ADDRESS(13145,16)))</f>
        <v>0</v>
      </c>
      <c r="R13145" s="7" t="n">
        <v>3</v>
      </c>
      <c r="S13145" s="7" t="n">
        <v>65533</v>
      </c>
      <c r="T13145" s="7" t="n">
        <v>0</v>
      </c>
      <c r="U13145" s="7" t="s">
        <v>382</v>
      </c>
      <c r="V13145" s="7" t="n">
        <f t="normal" ca="1">32-LENB(INDIRECT(ADDRESS(13145,21)))</f>
        <v>0</v>
      </c>
      <c r="W13145" s="7" t="n">
        <v>7</v>
      </c>
      <c r="X13145" s="7" t="n">
        <v>65533</v>
      </c>
      <c r="Y13145" s="7" t="n">
        <v>60712</v>
      </c>
      <c r="Z13145" s="7" t="s">
        <v>12</v>
      </c>
      <c r="AA13145" s="7" t="n">
        <f t="normal" ca="1">32-LENB(INDIRECT(ADDRESS(13145,26)))</f>
        <v>0</v>
      </c>
      <c r="AB13145" s="7" t="n">
        <v>7</v>
      </c>
      <c r="AC13145" s="7" t="n">
        <v>65533</v>
      </c>
      <c r="AD13145" s="7" t="n">
        <v>60713</v>
      </c>
      <c r="AE13145" s="7" t="s">
        <v>12</v>
      </c>
      <c r="AF13145" s="7" t="n">
        <f t="normal" ca="1">32-LENB(INDIRECT(ADDRESS(13145,31)))</f>
        <v>0</v>
      </c>
      <c r="AG13145" s="7" t="n">
        <v>7</v>
      </c>
      <c r="AH13145" s="7" t="n">
        <v>65533</v>
      </c>
      <c r="AI13145" s="7" t="n">
        <v>60714</v>
      </c>
      <c r="AJ13145" s="7" t="s">
        <v>12</v>
      </c>
      <c r="AK13145" s="7" t="n">
        <f t="normal" ca="1">32-LENB(INDIRECT(ADDRESS(13145,36)))</f>
        <v>0</v>
      </c>
      <c r="AL13145" s="7" t="n">
        <v>7</v>
      </c>
      <c r="AM13145" s="7" t="n">
        <v>65533</v>
      </c>
      <c r="AN13145" s="7" t="n">
        <v>60715</v>
      </c>
      <c r="AO13145" s="7" t="s">
        <v>12</v>
      </c>
      <c r="AP13145" s="7" t="n">
        <f t="normal" ca="1">32-LENB(INDIRECT(ADDRESS(13145,41)))</f>
        <v>0</v>
      </c>
      <c r="AQ13145" s="7" t="n">
        <v>7</v>
      </c>
      <c r="AR13145" s="7" t="n">
        <v>65533</v>
      </c>
      <c r="AS13145" s="7" t="n">
        <v>60716</v>
      </c>
      <c r="AT13145" s="7" t="s">
        <v>12</v>
      </c>
      <c r="AU13145" s="7" t="n">
        <f t="normal" ca="1">32-LENB(INDIRECT(ADDRESS(13145,46)))</f>
        <v>0</v>
      </c>
      <c r="AV13145" s="7" t="n">
        <v>7</v>
      </c>
      <c r="AW13145" s="7" t="n">
        <v>65533</v>
      </c>
      <c r="AX13145" s="7" t="n">
        <v>60717</v>
      </c>
      <c r="AY13145" s="7" t="s">
        <v>12</v>
      </c>
      <c r="AZ13145" s="7" t="n">
        <f t="normal" ca="1">32-LENB(INDIRECT(ADDRESS(13145,51)))</f>
        <v>0</v>
      </c>
      <c r="BA13145" s="7" t="n">
        <v>7</v>
      </c>
      <c r="BB13145" s="7" t="n">
        <v>65533</v>
      </c>
      <c r="BC13145" s="7" t="n">
        <v>60718</v>
      </c>
      <c r="BD13145" s="7" t="s">
        <v>12</v>
      </c>
      <c r="BE13145" s="7" t="n">
        <f t="normal" ca="1">32-LENB(INDIRECT(ADDRESS(13145,56)))</f>
        <v>0</v>
      </c>
      <c r="BF13145" s="7" t="n">
        <v>7</v>
      </c>
      <c r="BG13145" s="7" t="n">
        <v>65533</v>
      </c>
      <c r="BH13145" s="7" t="n">
        <v>60719</v>
      </c>
      <c r="BI13145" s="7" t="s">
        <v>12</v>
      </c>
      <c r="BJ13145" s="7" t="n">
        <f t="normal" ca="1">32-LENB(INDIRECT(ADDRESS(13145,61)))</f>
        <v>0</v>
      </c>
      <c r="BK13145" s="7" t="n">
        <v>7</v>
      </c>
      <c r="BL13145" s="7" t="n">
        <v>65533</v>
      </c>
      <c r="BM13145" s="7" t="n">
        <v>60720</v>
      </c>
      <c r="BN13145" s="7" t="s">
        <v>12</v>
      </c>
      <c r="BO13145" s="7" t="n">
        <f t="normal" ca="1">32-LENB(INDIRECT(ADDRESS(13145,66)))</f>
        <v>0</v>
      </c>
      <c r="BP13145" s="7" t="n">
        <v>7</v>
      </c>
      <c r="BQ13145" s="7" t="n">
        <v>65533</v>
      </c>
      <c r="BR13145" s="7" t="n">
        <v>60721</v>
      </c>
      <c r="BS13145" s="7" t="s">
        <v>12</v>
      </c>
      <c r="BT13145" s="7" t="n">
        <f t="normal" ca="1">32-LENB(INDIRECT(ADDRESS(13145,71)))</f>
        <v>0</v>
      </c>
      <c r="BU13145" s="7" t="n">
        <v>7</v>
      </c>
      <c r="BV13145" s="7" t="n">
        <v>65533</v>
      </c>
      <c r="BW13145" s="7" t="n">
        <v>60722</v>
      </c>
      <c r="BX13145" s="7" t="s">
        <v>12</v>
      </c>
      <c r="BY13145" s="7" t="n">
        <f t="normal" ca="1">32-LENB(INDIRECT(ADDRESS(13145,76)))</f>
        <v>0</v>
      </c>
      <c r="BZ13145" s="7" t="n">
        <v>7</v>
      </c>
      <c r="CA13145" s="7" t="n">
        <v>65533</v>
      </c>
      <c r="CB13145" s="7" t="n">
        <v>60723</v>
      </c>
      <c r="CC13145" s="7" t="s">
        <v>12</v>
      </c>
      <c r="CD13145" s="7" t="n">
        <f t="normal" ca="1">32-LENB(INDIRECT(ADDRESS(13145,81)))</f>
        <v>0</v>
      </c>
      <c r="CE13145" s="7" t="n">
        <v>7</v>
      </c>
      <c r="CF13145" s="7" t="n">
        <v>65533</v>
      </c>
      <c r="CG13145" s="7" t="n">
        <v>60724</v>
      </c>
      <c r="CH13145" s="7" t="s">
        <v>12</v>
      </c>
      <c r="CI13145" s="7" t="n">
        <f t="normal" ca="1">32-LENB(INDIRECT(ADDRESS(13145,86)))</f>
        <v>0</v>
      </c>
      <c r="CJ13145" s="7" t="n">
        <v>7</v>
      </c>
      <c r="CK13145" s="7" t="n">
        <v>65533</v>
      </c>
      <c r="CL13145" s="7" t="n">
        <v>60725</v>
      </c>
      <c r="CM13145" s="7" t="s">
        <v>12</v>
      </c>
      <c r="CN13145" s="7" t="n">
        <f t="normal" ca="1">32-LENB(INDIRECT(ADDRESS(13145,91)))</f>
        <v>0</v>
      </c>
      <c r="CO13145" s="7" t="n">
        <v>7</v>
      </c>
      <c r="CP13145" s="7" t="n">
        <v>65533</v>
      </c>
      <c r="CQ13145" s="7" t="n">
        <v>60726</v>
      </c>
      <c r="CR13145" s="7" t="s">
        <v>12</v>
      </c>
      <c r="CS13145" s="7" t="n">
        <f t="normal" ca="1">32-LENB(INDIRECT(ADDRESS(13145,96)))</f>
        <v>0</v>
      </c>
      <c r="CT13145" s="7" t="n">
        <v>7</v>
      </c>
      <c r="CU13145" s="7" t="n">
        <v>65533</v>
      </c>
      <c r="CV13145" s="7" t="n">
        <v>60727</v>
      </c>
      <c r="CW13145" s="7" t="s">
        <v>12</v>
      </c>
      <c r="CX13145" s="7" t="n">
        <f t="normal" ca="1">32-LENB(INDIRECT(ADDRESS(13145,101)))</f>
        <v>0</v>
      </c>
      <c r="CY13145" s="7" t="n">
        <v>7</v>
      </c>
      <c r="CZ13145" s="7" t="n">
        <v>65533</v>
      </c>
      <c r="DA13145" s="7" t="n">
        <v>60728</v>
      </c>
      <c r="DB13145" s="7" t="s">
        <v>12</v>
      </c>
      <c r="DC13145" s="7" t="n">
        <f t="normal" ca="1">32-LENB(INDIRECT(ADDRESS(13145,106)))</f>
        <v>0</v>
      </c>
      <c r="DD13145" s="7" t="n">
        <v>7</v>
      </c>
      <c r="DE13145" s="7" t="n">
        <v>65533</v>
      </c>
      <c r="DF13145" s="7" t="n">
        <v>23304</v>
      </c>
      <c r="DG13145" s="7" t="s">
        <v>12</v>
      </c>
      <c r="DH13145" s="7" t="n">
        <f t="normal" ca="1">32-LENB(INDIRECT(ADDRESS(13145,111)))</f>
        <v>0</v>
      </c>
      <c r="DI13145" s="7" t="n">
        <v>7</v>
      </c>
      <c r="DJ13145" s="7" t="n">
        <v>65533</v>
      </c>
      <c r="DK13145" s="7" t="n">
        <v>60729</v>
      </c>
      <c r="DL13145" s="7" t="s">
        <v>12</v>
      </c>
      <c r="DM13145" s="7" t="n">
        <f t="normal" ca="1">32-LENB(INDIRECT(ADDRESS(13145,116)))</f>
        <v>0</v>
      </c>
      <c r="DN13145" s="7" t="n">
        <v>7</v>
      </c>
      <c r="DO13145" s="7" t="n">
        <v>65533</v>
      </c>
      <c r="DP13145" s="7" t="n">
        <v>60730</v>
      </c>
      <c r="DQ13145" s="7" t="s">
        <v>12</v>
      </c>
      <c r="DR13145" s="7" t="n">
        <f t="normal" ca="1">32-LENB(INDIRECT(ADDRESS(13145,121)))</f>
        <v>0</v>
      </c>
      <c r="DS13145" s="7" t="n">
        <v>7</v>
      </c>
      <c r="DT13145" s="7" t="n">
        <v>65533</v>
      </c>
      <c r="DU13145" s="7" t="n">
        <v>60731</v>
      </c>
      <c r="DV13145" s="7" t="s">
        <v>12</v>
      </c>
      <c r="DW13145" s="7" t="n">
        <f t="normal" ca="1">32-LENB(INDIRECT(ADDRESS(13145,126)))</f>
        <v>0</v>
      </c>
      <c r="DX13145" s="7" t="n">
        <v>7</v>
      </c>
      <c r="DY13145" s="7" t="n">
        <v>65533</v>
      </c>
      <c r="DZ13145" s="7" t="n">
        <v>60732</v>
      </c>
      <c r="EA13145" s="7" t="s">
        <v>12</v>
      </c>
      <c r="EB13145" s="7" t="n">
        <f t="normal" ca="1">32-LENB(INDIRECT(ADDRESS(13145,131)))</f>
        <v>0</v>
      </c>
      <c r="EC13145" s="7" t="n">
        <v>7</v>
      </c>
      <c r="ED13145" s="7" t="n">
        <v>65533</v>
      </c>
      <c r="EE13145" s="7" t="n">
        <v>23305</v>
      </c>
      <c r="EF13145" s="7" t="s">
        <v>12</v>
      </c>
      <c r="EG13145" s="7" t="n">
        <f t="normal" ca="1">32-LENB(INDIRECT(ADDRESS(13145,136)))</f>
        <v>0</v>
      </c>
      <c r="EH13145" s="7" t="n">
        <v>7</v>
      </c>
      <c r="EI13145" s="7" t="n">
        <v>65533</v>
      </c>
      <c r="EJ13145" s="7" t="n">
        <v>23306</v>
      </c>
      <c r="EK13145" s="7" t="s">
        <v>12</v>
      </c>
      <c r="EL13145" s="7" t="n">
        <f t="normal" ca="1">32-LENB(INDIRECT(ADDRESS(13145,141)))</f>
        <v>0</v>
      </c>
      <c r="EM13145" s="7" t="n">
        <v>7</v>
      </c>
      <c r="EN13145" s="7" t="n">
        <v>65533</v>
      </c>
      <c r="EO13145" s="7" t="n">
        <v>60733</v>
      </c>
      <c r="EP13145" s="7" t="s">
        <v>12</v>
      </c>
      <c r="EQ13145" s="7" t="n">
        <f t="normal" ca="1">32-LENB(INDIRECT(ADDRESS(13145,146)))</f>
        <v>0</v>
      </c>
      <c r="ER13145" s="7" t="n">
        <v>7</v>
      </c>
      <c r="ES13145" s="7" t="n">
        <v>65533</v>
      </c>
      <c r="ET13145" s="7" t="n">
        <v>60734</v>
      </c>
      <c r="EU13145" s="7" t="s">
        <v>12</v>
      </c>
      <c r="EV13145" s="7" t="n">
        <f t="normal" ca="1">32-LENB(INDIRECT(ADDRESS(13145,151)))</f>
        <v>0</v>
      </c>
      <c r="EW13145" s="7" t="n">
        <v>7</v>
      </c>
      <c r="EX13145" s="7" t="n">
        <v>65533</v>
      </c>
      <c r="EY13145" s="7" t="n">
        <v>23307</v>
      </c>
      <c r="EZ13145" s="7" t="s">
        <v>12</v>
      </c>
      <c r="FA13145" s="7" t="n">
        <f t="normal" ca="1">32-LENB(INDIRECT(ADDRESS(13145,156)))</f>
        <v>0</v>
      </c>
      <c r="FB13145" s="7" t="n">
        <v>7</v>
      </c>
      <c r="FC13145" s="7" t="n">
        <v>65533</v>
      </c>
      <c r="FD13145" s="7" t="n">
        <v>60735</v>
      </c>
      <c r="FE13145" s="7" t="s">
        <v>12</v>
      </c>
      <c r="FF13145" s="7" t="n">
        <f t="normal" ca="1">32-LENB(INDIRECT(ADDRESS(13145,161)))</f>
        <v>0</v>
      </c>
      <c r="FG13145" s="7" t="n">
        <v>7</v>
      </c>
      <c r="FH13145" s="7" t="n">
        <v>65533</v>
      </c>
      <c r="FI13145" s="7" t="n">
        <v>60736</v>
      </c>
      <c r="FJ13145" s="7" t="s">
        <v>12</v>
      </c>
      <c r="FK13145" s="7" t="n">
        <f t="normal" ca="1">32-LENB(INDIRECT(ADDRESS(13145,166)))</f>
        <v>0</v>
      </c>
      <c r="FL13145" s="7" t="n">
        <v>7</v>
      </c>
      <c r="FM13145" s="7" t="n">
        <v>65533</v>
      </c>
      <c r="FN13145" s="7" t="n">
        <v>60737</v>
      </c>
      <c r="FO13145" s="7" t="s">
        <v>12</v>
      </c>
      <c r="FP13145" s="7" t="n">
        <f t="normal" ca="1">32-LENB(INDIRECT(ADDRESS(13145,171)))</f>
        <v>0</v>
      </c>
      <c r="FQ13145" s="7" t="n">
        <v>7</v>
      </c>
      <c r="FR13145" s="7" t="n">
        <v>65533</v>
      </c>
      <c r="FS13145" s="7" t="n">
        <v>60738</v>
      </c>
      <c r="FT13145" s="7" t="s">
        <v>12</v>
      </c>
      <c r="FU13145" s="7" t="n">
        <f t="normal" ca="1">32-LENB(INDIRECT(ADDRESS(13145,176)))</f>
        <v>0</v>
      </c>
      <c r="FV13145" s="7" t="n">
        <v>7</v>
      </c>
      <c r="FW13145" s="7" t="n">
        <v>65533</v>
      </c>
      <c r="FX13145" s="7" t="n">
        <v>23308</v>
      </c>
      <c r="FY13145" s="7" t="s">
        <v>12</v>
      </c>
      <c r="FZ13145" s="7" t="n">
        <f t="normal" ca="1">32-LENB(INDIRECT(ADDRESS(13145,181)))</f>
        <v>0</v>
      </c>
      <c r="GA13145" s="7" t="n">
        <v>7</v>
      </c>
      <c r="GB13145" s="7" t="n">
        <v>65533</v>
      </c>
      <c r="GC13145" s="7" t="n">
        <v>23309</v>
      </c>
      <c r="GD13145" s="7" t="s">
        <v>12</v>
      </c>
      <c r="GE13145" s="7" t="n">
        <f t="normal" ca="1">32-LENB(INDIRECT(ADDRESS(13145,186)))</f>
        <v>0</v>
      </c>
      <c r="GF13145" s="7" t="n">
        <v>7</v>
      </c>
      <c r="GG13145" s="7" t="n">
        <v>65533</v>
      </c>
      <c r="GH13145" s="7" t="n">
        <v>60739</v>
      </c>
      <c r="GI13145" s="7" t="s">
        <v>12</v>
      </c>
      <c r="GJ13145" s="7" t="n">
        <f t="normal" ca="1">32-LENB(INDIRECT(ADDRESS(13145,191)))</f>
        <v>0</v>
      </c>
      <c r="GK13145" s="7" t="n">
        <v>7</v>
      </c>
      <c r="GL13145" s="7" t="n">
        <v>65533</v>
      </c>
      <c r="GM13145" s="7" t="n">
        <v>60740</v>
      </c>
      <c r="GN13145" s="7" t="s">
        <v>12</v>
      </c>
      <c r="GO13145" s="7" t="n">
        <f t="normal" ca="1">32-LENB(INDIRECT(ADDRESS(13145,196)))</f>
        <v>0</v>
      </c>
      <c r="GP13145" s="7" t="n">
        <v>7</v>
      </c>
      <c r="GQ13145" s="7" t="n">
        <v>65533</v>
      </c>
      <c r="GR13145" s="7" t="n">
        <v>60741</v>
      </c>
      <c r="GS13145" s="7" t="s">
        <v>12</v>
      </c>
      <c r="GT13145" s="7" t="n">
        <f t="normal" ca="1">32-LENB(INDIRECT(ADDRESS(13145,201)))</f>
        <v>0</v>
      </c>
      <c r="GU13145" s="7" t="n">
        <v>7</v>
      </c>
      <c r="GV13145" s="7" t="n">
        <v>65533</v>
      </c>
      <c r="GW13145" s="7" t="n">
        <v>60742</v>
      </c>
      <c r="GX13145" s="7" t="s">
        <v>12</v>
      </c>
      <c r="GY13145" s="7" t="n">
        <f t="normal" ca="1">32-LENB(INDIRECT(ADDRESS(13145,206)))</f>
        <v>0</v>
      </c>
      <c r="GZ13145" s="7" t="n">
        <v>7</v>
      </c>
      <c r="HA13145" s="7" t="n">
        <v>65533</v>
      </c>
      <c r="HB13145" s="7" t="n">
        <v>60743</v>
      </c>
      <c r="HC13145" s="7" t="s">
        <v>12</v>
      </c>
      <c r="HD13145" s="7" t="n">
        <f t="normal" ca="1">32-LENB(INDIRECT(ADDRESS(13145,211)))</f>
        <v>0</v>
      </c>
      <c r="HE13145" s="7" t="n">
        <v>7</v>
      </c>
      <c r="HF13145" s="7" t="n">
        <v>65533</v>
      </c>
      <c r="HG13145" s="7" t="n">
        <v>60744</v>
      </c>
      <c r="HH13145" s="7" t="s">
        <v>12</v>
      </c>
      <c r="HI13145" s="7" t="n">
        <f t="normal" ca="1">32-LENB(INDIRECT(ADDRESS(13145,216)))</f>
        <v>0</v>
      </c>
      <c r="HJ13145" s="7" t="n">
        <v>7</v>
      </c>
      <c r="HK13145" s="7" t="n">
        <v>65533</v>
      </c>
      <c r="HL13145" s="7" t="n">
        <v>23310</v>
      </c>
      <c r="HM13145" s="7" t="s">
        <v>12</v>
      </c>
      <c r="HN13145" s="7" t="n">
        <f t="normal" ca="1">32-LENB(INDIRECT(ADDRESS(13145,221)))</f>
        <v>0</v>
      </c>
      <c r="HO13145" s="7" t="n">
        <v>7</v>
      </c>
      <c r="HP13145" s="7" t="n">
        <v>65533</v>
      </c>
      <c r="HQ13145" s="7" t="n">
        <v>23311</v>
      </c>
      <c r="HR13145" s="7" t="s">
        <v>12</v>
      </c>
      <c r="HS13145" s="7" t="n">
        <f t="normal" ca="1">32-LENB(INDIRECT(ADDRESS(13145,226)))</f>
        <v>0</v>
      </c>
      <c r="HT13145" s="7" t="n">
        <v>7</v>
      </c>
      <c r="HU13145" s="7" t="n">
        <v>65533</v>
      </c>
      <c r="HV13145" s="7" t="n">
        <v>60745</v>
      </c>
      <c r="HW13145" s="7" t="s">
        <v>12</v>
      </c>
      <c r="HX13145" s="7" t="n">
        <f t="normal" ca="1">32-LENB(INDIRECT(ADDRESS(13145,231)))</f>
        <v>0</v>
      </c>
      <c r="HY13145" s="7" t="n">
        <v>7</v>
      </c>
      <c r="HZ13145" s="7" t="n">
        <v>65533</v>
      </c>
      <c r="IA13145" s="7" t="n">
        <v>60746</v>
      </c>
      <c r="IB13145" s="7" t="s">
        <v>12</v>
      </c>
      <c r="IC13145" s="7" t="n">
        <f t="normal" ca="1">32-LENB(INDIRECT(ADDRESS(13145,236)))</f>
        <v>0</v>
      </c>
      <c r="ID13145" s="7" t="n">
        <v>7</v>
      </c>
      <c r="IE13145" s="7" t="n">
        <v>65533</v>
      </c>
      <c r="IF13145" s="7" t="n">
        <v>23312</v>
      </c>
      <c r="IG13145" s="7" t="s">
        <v>12</v>
      </c>
      <c r="IH13145" s="7" t="n">
        <f t="normal" ca="1">32-LENB(INDIRECT(ADDRESS(13145,241)))</f>
        <v>0</v>
      </c>
      <c r="II13145" s="7" t="n">
        <v>7</v>
      </c>
      <c r="IJ13145" s="7" t="n">
        <v>65533</v>
      </c>
      <c r="IK13145" s="7" t="n">
        <v>23313</v>
      </c>
      <c r="IL13145" s="7" t="s">
        <v>12</v>
      </c>
      <c r="IM13145" s="7" t="n">
        <f t="normal" ca="1">32-LENB(INDIRECT(ADDRESS(13145,246)))</f>
        <v>0</v>
      </c>
      <c r="IN13145" s="7" t="n">
        <v>7</v>
      </c>
      <c r="IO13145" s="7" t="n">
        <v>65533</v>
      </c>
      <c r="IP13145" s="7" t="n">
        <v>23314</v>
      </c>
      <c r="IQ13145" s="7" t="s">
        <v>12</v>
      </c>
      <c r="IR13145" s="7" t="n">
        <f t="normal" ca="1">32-LENB(INDIRECT(ADDRESS(13145,251)))</f>
        <v>0</v>
      </c>
      <c r="IS13145" s="7" t="n">
        <v>7</v>
      </c>
      <c r="IT13145" s="7" t="n">
        <v>65533</v>
      </c>
      <c r="IU13145" s="7" t="n">
        <v>60747</v>
      </c>
      <c r="IV13145" s="7" t="s">
        <v>12</v>
      </c>
      <c r="IW13145" s="7" t="n">
        <f t="normal" ca="1">32-LENB(INDIRECT(ADDRESS(13145,256)))</f>
        <v>0</v>
      </c>
      <c r="IX13145" s="7" t="n">
        <v>7</v>
      </c>
      <c r="IY13145" s="7" t="n">
        <v>65533</v>
      </c>
      <c r="IZ13145" s="7" t="n">
        <v>60748</v>
      </c>
      <c r="JA13145" s="7" t="s">
        <v>12</v>
      </c>
      <c r="JB13145" s="7" t="n">
        <f t="normal" ca="1">32-LENB(INDIRECT(ADDRESS(13145,261)))</f>
        <v>0</v>
      </c>
      <c r="JC13145" s="7" t="n">
        <v>7</v>
      </c>
      <c r="JD13145" s="7" t="n">
        <v>65533</v>
      </c>
      <c r="JE13145" s="7" t="n">
        <v>60749</v>
      </c>
      <c r="JF13145" s="7" t="s">
        <v>12</v>
      </c>
      <c r="JG13145" s="7" t="n">
        <f t="normal" ca="1">32-LENB(INDIRECT(ADDRESS(13145,266)))</f>
        <v>0</v>
      </c>
      <c r="JH13145" s="7" t="n">
        <v>7</v>
      </c>
      <c r="JI13145" s="7" t="n">
        <v>65533</v>
      </c>
      <c r="JJ13145" s="7" t="n">
        <v>60750</v>
      </c>
      <c r="JK13145" s="7" t="s">
        <v>12</v>
      </c>
      <c r="JL13145" s="7" t="n">
        <f t="normal" ca="1">32-LENB(INDIRECT(ADDRESS(13145,271)))</f>
        <v>0</v>
      </c>
      <c r="JM13145" s="7" t="n">
        <v>7</v>
      </c>
      <c r="JN13145" s="7" t="n">
        <v>65533</v>
      </c>
      <c r="JO13145" s="7" t="n">
        <v>60751</v>
      </c>
      <c r="JP13145" s="7" t="s">
        <v>12</v>
      </c>
      <c r="JQ13145" s="7" t="n">
        <f t="normal" ca="1">32-LENB(INDIRECT(ADDRESS(13145,276)))</f>
        <v>0</v>
      </c>
      <c r="JR13145" s="7" t="n">
        <v>7</v>
      </c>
      <c r="JS13145" s="7" t="n">
        <v>65533</v>
      </c>
      <c r="JT13145" s="7" t="n">
        <v>60752</v>
      </c>
      <c r="JU13145" s="7" t="s">
        <v>12</v>
      </c>
      <c r="JV13145" s="7" t="n">
        <f t="normal" ca="1">32-LENB(INDIRECT(ADDRESS(13145,281)))</f>
        <v>0</v>
      </c>
      <c r="JW13145" s="7" t="n">
        <v>7</v>
      </c>
      <c r="JX13145" s="7" t="n">
        <v>65533</v>
      </c>
      <c r="JY13145" s="7" t="n">
        <v>60753</v>
      </c>
      <c r="JZ13145" s="7" t="s">
        <v>12</v>
      </c>
      <c r="KA13145" s="7" t="n">
        <f t="normal" ca="1">32-LENB(INDIRECT(ADDRESS(13145,286)))</f>
        <v>0</v>
      </c>
      <c r="KB13145" s="7" t="n">
        <v>7</v>
      </c>
      <c r="KC13145" s="7" t="n">
        <v>65533</v>
      </c>
      <c r="KD13145" s="7" t="n">
        <v>60754</v>
      </c>
      <c r="KE13145" s="7" t="s">
        <v>12</v>
      </c>
      <c r="KF13145" s="7" t="n">
        <f t="normal" ca="1">32-LENB(INDIRECT(ADDRESS(13145,291)))</f>
        <v>0</v>
      </c>
      <c r="KG13145" s="7" t="n">
        <v>7</v>
      </c>
      <c r="KH13145" s="7" t="n">
        <v>65533</v>
      </c>
      <c r="KI13145" s="7" t="n">
        <v>60755</v>
      </c>
      <c r="KJ13145" s="7" t="s">
        <v>12</v>
      </c>
      <c r="KK13145" s="7" t="n">
        <f t="normal" ca="1">32-LENB(INDIRECT(ADDRESS(13145,296)))</f>
        <v>0</v>
      </c>
      <c r="KL13145" s="7" t="n">
        <v>7</v>
      </c>
      <c r="KM13145" s="7" t="n">
        <v>65533</v>
      </c>
      <c r="KN13145" s="7" t="n">
        <v>23315</v>
      </c>
      <c r="KO13145" s="7" t="s">
        <v>12</v>
      </c>
      <c r="KP13145" s="7" t="n">
        <f t="normal" ca="1">32-LENB(INDIRECT(ADDRESS(13145,301)))</f>
        <v>0</v>
      </c>
      <c r="KQ13145" s="7" t="n">
        <v>7</v>
      </c>
      <c r="KR13145" s="7" t="n">
        <v>65533</v>
      </c>
      <c r="KS13145" s="7" t="n">
        <v>23316</v>
      </c>
      <c r="KT13145" s="7" t="s">
        <v>12</v>
      </c>
      <c r="KU13145" s="7" t="n">
        <f t="normal" ca="1">32-LENB(INDIRECT(ADDRESS(13145,306)))</f>
        <v>0</v>
      </c>
      <c r="KV13145" s="7" t="n">
        <v>7</v>
      </c>
      <c r="KW13145" s="7" t="n">
        <v>65533</v>
      </c>
      <c r="KX13145" s="7" t="n">
        <v>23317</v>
      </c>
      <c r="KY13145" s="7" t="s">
        <v>12</v>
      </c>
      <c r="KZ13145" s="7" t="n">
        <f t="normal" ca="1">32-LENB(INDIRECT(ADDRESS(13145,311)))</f>
        <v>0</v>
      </c>
      <c r="LA13145" s="7" t="n">
        <v>7</v>
      </c>
      <c r="LB13145" s="7" t="n">
        <v>65533</v>
      </c>
      <c r="LC13145" s="7" t="n">
        <v>23318</v>
      </c>
      <c r="LD13145" s="7" t="s">
        <v>12</v>
      </c>
      <c r="LE13145" s="7" t="n">
        <f t="normal" ca="1">32-LENB(INDIRECT(ADDRESS(13145,316)))</f>
        <v>0</v>
      </c>
      <c r="LF13145" s="7" t="n">
        <v>7</v>
      </c>
      <c r="LG13145" s="7" t="n">
        <v>65533</v>
      </c>
      <c r="LH13145" s="7" t="n">
        <v>23319</v>
      </c>
      <c r="LI13145" s="7" t="s">
        <v>12</v>
      </c>
      <c r="LJ13145" s="7" t="n">
        <f t="normal" ca="1">32-LENB(INDIRECT(ADDRESS(13145,321)))</f>
        <v>0</v>
      </c>
      <c r="LK13145" s="7" t="n">
        <v>7</v>
      </c>
      <c r="LL13145" s="7" t="n">
        <v>65533</v>
      </c>
      <c r="LM13145" s="7" t="n">
        <v>60756</v>
      </c>
      <c r="LN13145" s="7" t="s">
        <v>12</v>
      </c>
      <c r="LO13145" s="7" t="n">
        <f t="normal" ca="1">32-LENB(INDIRECT(ADDRESS(13145,326)))</f>
        <v>0</v>
      </c>
      <c r="LP13145" s="7" t="n">
        <v>7</v>
      </c>
      <c r="LQ13145" s="7" t="n">
        <v>65533</v>
      </c>
      <c r="LR13145" s="7" t="n">
        <v>60757</v>
      </c>
      <c r="LS13145" s="7" t="s">
        <v>12</v>
      </c>
      <c r="LT13145" s="7" t="n">
        <f t="normal" ca="1">32-LENB(INDIRECT(ADDRESS(13145,331)))</f>
        <v>0</v>
      </c>
      <c r="LU13145" s="7" t="n">
        <v>7</v>
      </c>
      <c r="LV13145" s="7" t="n">
        <v>65533</v>
      </c>
      <c r="LW13145" s="7" t="n">
        <v>60758</v>
      </c>
      <c r="LX13145" s="7" t="s">
        <v>12</v>
      </c>
      <c r="LY13145" s="7" t="n">
        <f t="normal" ca="1">32-LENB(INDIRECT(ADDRESS(13145,336)))</f>
        <v>0</v>
      </c>
      <c r="LZ13145" s="7" t="n">
        <v>4</v>
      </c>
      <c r="MA13145" s="7" t="n">
        <v>65533</v>
      </c>
      <c r="MB13145" s="7" t="n">
        <v>2000</v>
      </c>
      <c r="MC13145" s="7" t="s">
        <v>12</v>
      </c>
      <c r="MD13145" s="7" t="n">
        <f t="normal" ca="1">32-LENB(INDIRECT(ADDRESS(13145,341)))</f>
        <v>0</v>
      </c>
      <c r="ME13145" s="7" t="n">
        <v>7</v>
      </c>
      <c r="MF13145" s="7" t="n">
        <v>65533</v>
      </c>
      <c r="MG13145" s="7" t="n">
        <v>14953</v>
      </c>
      <c r="MH13145" s="7" t="s">
        <v>12</v>
      </c>
      <c r="MI13145" s="7" t="n">
        <f t="normal" ca="1">32-LENB(INDIRECT(ADDRESS(13145,346)))</f>
        <v>0</v>
      </c>
      <c r="MJ13145" s="7" t="n">
        <v>7</v>
      </c>
      <c r="MK13145" s="7" t="n">
        <v>65533</v>
      </c>
      <c r="ML13145" s="7" t="n">
        <v>14954</v>
      </c>
      <c r="MM13145" s="7" t="s">
        <v>12</v>
      </c>
      <c r="MN13145" s="7" t="n">
        <f t="normal" ca="1">32-LENB(INDIRECT(ADDRESS(13145,351)))</f>
        <v>0</v>
      </c>
      <c r="MO13145" s="7" t="n">
        <v>7</v>
      </c>
      <c r="MP13145" s="7" t="n">
        <v>65533</v>
      </c>
      <c r="MQ13145" s="7" t="n">
        <v>18954</v>
      </c>
      <c r="MR13145" s="7" t="s">
        <v>12</v>
      </c>
      <c r="MS13145" s="7" t="n">
        <f t="normal" ca="1">32-LENB(INDIRECT(ADDRESS(13145,356)))</f>
        <v>0</v>
      </c>
      <c r="MT13145" s="7" t="n">
        <v>7</v>
      </c>
      <c r="MU13145" s="7" t="n">
        <v>65533</v>
      </c>
      <c r="MV13145" s="7" t="n">
        <v>60759</v>
      </c>
      <c r="MW13145" s="7" t="s">
        <v>12</v>
      </c>
      <c r="MX13145" s="7" t="n">
        <f t="normal" ca="1">32-LENB(INDIRECT(ADDRESS(13145,361)))</f>
        <v>0</v>
      </c>
      <c r="MY13145" s="7" t="n">
        <v>7</v>
      </c>
      <c r="MZ13145" s="7" t="n">
        <v>65533</v>
      </c>
      <c r="NA13145" s="7" t="n">
        <v>60760</v>
      </c>
      <c r="NB13145" s="7" t="s">
        <v>12</v>
      </c>
      <c r="NC13145" s="7" t="n">
        <f t="normal" ca="1">32-LENB(INDIRECT(ADDRESS(13145,366)))</f>
        <v>0</v>
      </c>
      <c r="ND13145" s="7" t="n">
        <v>7</v>
      </c>
      <c r="NE13145" s="7" t="n">
        <v>65533</v>
      </c>
      <c r="NF13145" s="7" t="n">
        <v>60761</v>
      </c>
      <c r="NG13145" s="7" t="s">
        <v>12</v>
      </c>
      <c r="NH13145" s="7" t="n">
        <f t="normal" ca="1">32-LENB(INDIRECT(ADDRESS(13145,371)))</f>
        <v>0</v>
      </c>
      <c r="NI13145" s="7" t="n">
        <v>7</v>
      </c>
      <c r="NJ13145" s="7" t="n">
        <v>65533</v>
      </c>
      <c r="NK13145" s="7" t="n">
        <v>60762</v>
      </c>
      <c r="NL13145" s="7" t="s">
        <v>12</v>
      </c>
      <c r="NM13145" s="7" t="n">
        <f t="normal" ca="1">32-LENB(INDIRECT(ADDRESS(13145,376)))</f>
        <v>0</v>
      </c>
      <c r="NN13145" s="7" t="n">
        <v>7</v>
      </c>
      <c r="NO13145" s="7" t="n">
        <v>65533</v>
      </c>
      <c r="NP13145" s="7" t="n">
        <v>60763</v>
      </c>
      <c r="NQ13145" s="7" t="s">
        <v>12</v>
      </c>
      <c r="NR13145" s="7" t="n">
        <f t="normal" ca="1">32-LENB(INDIRECT(ADDRESS(13145,381)))</f>
        <v>0</v>
      </c>
      <c r="NS13145" s="7" t="n">
        <v>7</v>
      </c>
      <c r="NT13145" s="7" t="n">
        <v>65533</v>
      </c>
      <c r="NU13145" s="7" t="n">
        <v>60764</v>
      </c>
      <c r="NV13145" s="7" t="s">
        <v>12</v>
      </c>
      <c r="NW13145" s="7" t="n">
        <f t="normal" ca="1">32-LENB(INDIRECT(ADDRESS(13145,386)))</f>
        <v>0</v>
      </c>
      <c r="NX13145" s="7" t="n">
        <v>7</v>
      </c>
      <c r="NY13145" s="7" t="n">
        <v>65533</v>
      </c>
      <c r="NZ13145" s="7" t="n">
        <v>60765</v>
      </c>
      <c r="OA13145" s="7" t="s">
        <v>12</v>
      </c>
      <c r="OB13145" s="7" t="n">
        <f t="normal" ca="1">32-LENB(INDIRECT(ADDRESS(13145,391)))</f>
        <v>0</v>
      </c>
      <c r="OC13145" s="7" t="n">
        <v>7</v>
      </c>
      <c r="OD13145" s="7" t="n">
        <v>65533</v>
      </c>
      <c r="OE13145" s="7" t="n">
        <v>60766</v>
      </c>
      <c r="OF13145" s="7" t="s">
        <v>12</v>
      </c>
      <c r="OG13145" s="7" t="n">
        <f t="normal" ca="1">32-LENB(INDIRECT(ADDRESS(13145,396)))</f>
        <v>0</v>
      </c>
      <c r="OH13145" s="7" t="n">
        <v>7</v>
      </c>
      <c r="OI13145" s="7" t="n">
        <v>65533</v>
      </c>
      <c r="OJ13145" s="7" t="n">
        <v>60767</v>
      </c>
      <c r="OK13145" s="7" t="s">
        <v>12</v>
      </c>
      <c r="OL13145" s="7" t="n">
        <f t="normal" ca="1">32-LENB(INDIRECT(ADDRESS(13145,401)))</f>
        <v>0</v>
      </c>
      <c r="OM13145" s="7" t="n">
        <v>7</v>
      </c>
      <c r="ON13145" s="7" t="n">
        <v>65533</v>
      </c>
      <c r="OO13145" s="7" t="n">
        <v>60768</v>
      </c>
      <c r="OP13145" s="7" t="s">
        <v>12</v>
      </c>
      <c r="OQ13145" s="7" t="n">
        <f t="normal" ca="1">32-LENB(INDIRECT(ADDRESS(13145,406)))</f>
        <v>0</v>
      </c>
      <c r="OR13145" s="7" t="n">
        <v>7</v>
      </c>
      <c r="OS13145" s="7" t="n">
        <v>65533</v>
      </c>
      <c r="OT13145" s="7" t="n">
        <v>23320</v>
      </c>
      <c r="OU13145" s="7" t="s">
        <v>12</v>
      </c>
      <c r="OV13145" s="7" t="n">
        <f t="normal" ca="1">32-LENB(INDIRECT(ADDRESS(13145,411)))</f>
        <v>0</v>
      </c>
      <c r="OW13145" s="7" t="n">
        <v>7</v>
      </c>
      <c r="OX13145" s="7" t="n">
        <v>65533</v>
      </c>
      <c r="OY13145" s="7" t="n">
        <v>23321</v>
      </c>
      <c r="OZ13145" s="7" t="s">
        <v>12</v>
      </c>
      <c r="PA13145" s="7" t="n">
        <f t="normal" ca="1">32-LENB(INDIRECT(ADDRESS(13145,416)))</f>
        <v>0</v>
      </c>
      <c r="PB13145" s="7" t="n">
        <v>7</v>
      </c>
      <c r="PC13145" s="7" t="n">
        <v>65533</v>
      </c>
      <c r="PD13145" s="7" t="n">
        <v>60769</v>
      </c>
      <c r="PE13145" s="7" t="s">
        <v>12</v>
      </c>
      <c r="PF13145" s="7" t="n">
        <f t="normal" ca="1">32-LENB(INDIRECT(ADDRESS(13145,421)))</f>
        <v>0</v>
      </c>
      <c r="PG13145" s="7" t="n">
        <v>7</v>
      </c>
      <c r="PH13145" s="7" t="n">
        <v>65533</v>
      </c>
      <c r="PI13145" s="7" t="n">
        <v>60770</v>
      </c>
      <c r="PJ13145" s="7" t="s">
        <v>12</v>
      </c>
      <c r="PK13145" s="7" t="n">
        <f t="normal" ca="1">32-LENB(INDIRECT(ADDRESS(13145,426)))</f>
        <v>0</v>
      </c>
      <c r="PL13145" s="7" t="n">
        <v>7</v>
      </c>
      <c r="PM13145" s="7" t="n">
        <v>65533</v>
      </c>
      <c r="PN13145" s="7" t="n">
        <v>60771</v>
      </c>
      <c r="PO13145" s="7" t="s">
        <v>12</v>
      </c>
      <c r="PP13145" s="7" t="n">
        <f t="normal" ca="1">32-LENB(INDIRECT(ADDRESS(13145,431)))</f>
        <v>0</v>
      </c>
      <c r="PQ13145" s="7" t="n">
        <v>7</v>
      </c>
      <c r="PR13145" s="7" t="n">
        <v>65533</v>
      </c>
      <c r="PS13145" s="7" t="n">
        <v>60772</v>
      </c>
      <c r="PT13145" s="7" t="s">
        <v>12</v>
      </c>
      <c r="PU13145" s="7" t="n">
        <f t="normal" ca="1">32-LENB(INDIRECT(ADDRESS(13145,436)))</f>
        <v>0</v>
      </c>
      <c r="PV13145" s="7" t="n">
        <v>7</v>
      </c>
      <c r="PW13145" s="7" t="n">
        <v>65533</v>
      </c>
      <c r="PX13145" s="7" t="n">
        <v>60773</v>
      </c>
      <c r="PY13145" s="7" t="s">
        <v>12</v>
      </c>
      <c r="PZ13145" s="7" t="n">
        <f t="normal" ca="1">32-LENB(INDIRECT(ADDRESS(13145,441)))</f>
        <v>0</v>
      </c>
      <c r="QA13145" s="7" t="n">
        <v>7</v>
      </c>
      <c r="QB13145" s="7" t="n">
        <v>65533</v>
      </c>
      <c r="QC13145" s="7" t="n">
        <v>60774</v>
      </c>
      <c r="QD13145" s="7" t="s">
        <v>12</v>
      </c>
      <c r="QE13145" s="7" t="n">
        <f t="normal" ca="1">32-LENB(INDIRECT(ADDRESS(13145,446)))</f>
        <v>0</v>
      </c>
      <c r="QF13145" s="7" t="n">
        <v>7</v>
      </c>
      <c r="QG13145" s="7" t="n">
        <v>65533</v>
      </c>
      <c r="QH13145" s="7" t="n">
        <v>60775</v>
      </c>
      <c r="QI13145" s="7" t="s">
        <v>12</v>
      </c>
      <c r="QJ13145" s="7" t="n">
        <f t="normal" ca="1">32-LENB(INDIRECT(ADDRESS(13145,451)))</f>
        <v>0</v>
      </c>
      <c r="QK13145" s="7" t="n">
        <v>7</v>
      </c>
      <c r="QL13145" s="7" t="n">
        <v>65533</v>
      </c>
      <c r="QM13145" s="7" t="n">
        <v>60776</v>
      </c>
      <c r="QN13145" s="7" t="s">
        <v>12</v>
      </c>
      <c r="QO13145" s="7" t="n">
        <f t="normal" ca="1">32-LENB(INDIRECT(ADDRESS(13145,456)))</f>
        <v>0</v>
      </c>
      <c r="QP13145" s="7" t="n">
        <v>7</v>
      </c>
      <c r="QQ13145" s="7" t="n">
        <v>65533</v>
      </c>
      <c r="QR13145" s="7" t="n">
        <v>60777</v>
      </c>
      <c r="QS13145" s="7" t="s">
        <v>12</v>
      </c>
      <c r="QT13145" s="7" t="n">
        <f t="normal" ca="1">32-LENB(INDIRECT(ADDRESS(13145,461)))</f>
        <v>0</v>
      </c>
      <c r="QU13145" s="7" t="n">
        <v>7</v>
      </c>
      <c r="QV13145" s="7" t="n">
        <v>65533</v>
      </c>
      <c r="QW13145" s="7" t="n">
        <v>60778</v>
      </c>
      <c r="QX13145" s="7" t="s">
        <v>12</v>
      </c>
      <c r="QY13145" s="7" t="n">
        <f t="normal" ca="1">32-LENB(INDIRECT(ADDRESS(13145,466)))</f>
        <v>0</v>
      </c>
      <c r="QZ13145" s="7" t="n">
        <v>7</v>
      </c>
      <c r="RA13145" s="7" t="n">
        <v>65533</v>
      </c>
      <c r="RB13145" s="7" t="n">
        <v>60779</v>
      </c>
      <c r="RC13145" s="7" t="s">
        <v>12</v>
      </c>
      <c r="RD13145" s="7" t="n">
        <f t="normal" ca="1">32-LENB(INDIRECT(ADDRESS(13145,471)))</f>
        <v>0</v>
      </c>
      <c r="RE13145" s="7" t="n">
        <v>7</v>
      </c>
      <c r="RF13145" s="7" t="n">
        <v>65533</v>
      </c>
      <c r="RG13145" s="7" t="n">
        <v>60780</v>
      </c>
      <c r="RH13145" s="7" t="s">
        <v>12</v>
      </c>
      <c r="RI13145" s="7" t="n">
        <f t="normal" ca="1">32-LENB(INDIRECT(ADDRESS(13145,476)))</f>
        <v>0</v>
      </c>
      <c r="RJ13145" s="7" t="n">
        <v>7</v>
      </c>
      <c r="RK13145" s="7" t="n">
        <v>65533</v>
      </c>
      <c r="RL13145" s="7" t="n">
        <v>60781</v>
      </c>
      <c r="RM13145" s="7" t="s">
        <v>12</v>
      </c>
      <c r="RN13145" s="7" t="n">
        <f t="normal" ca="1">32-LENB(INDIRECT(ADDRESS(13145,481)))</f>
        <v>0</v>
      </c>
      <c r="RO13145" s="7" t="n">
        <v>7</v>
      </c>
      <c r="RP13145" s="7" t="n">
        <v>65533</v>
      </c>
      <c r="RQ13145" s="7" t="n">
        <v>60782</v>
      </c>
      <c r="RR13145" s="7" t="s">
        <v>12</v>
      </c>
      <c r="RS13145" s="7" t="n">
        <f t="normal" ca="1">32-LENB(INDIRECT(ADDRESS(13145,486)))</f>
        <v>0</v>
      </c>
      <c r="RT13145" s="7" t="n">
        <v>7</v>
      </c>
      <c r="RU13145" s="7" t="n">
        <v>65533</v>
      </c>
      <c r="RV13145" s="7" t="n">
        <v>60783</v>
      </c>
      <c r="RW13145" s="7" t="s">
        <v>12</v>
      </c>
      <c r="RX13145" s="7" t="n">
        <f t="normal" ca="1">32-LENB(INDIRECT(ADDRESS(13145,491)))</f>
        <v>0</v>
      </c>
      <c r="RY13145" s="7" t="n">
        <v>7</v>
      </c>
      <c r="RZ13145" s="7" t="n">
        <v>65533</v>
      </c>
      <c r="SA13145" s="7" t="n">
        <v>60784</v>
      </c>
      <c r="SB13145" s="7" t="s">
        <v>12</v>
      </c>
      <c r="SC13145" s="7" t="n">
        <f t="normal" ca="1">32-LENB(INDIRECT(ADDRESS(13145,496)))</f>
        <v>0</v>
      </c>
      <c r="SD13145" s="7" t="n">
        <v>7</v>
      </c>
      <c r="SE13145" s="7" t="n">
        <v>65533</v>
      </c>
      <c r="SF13145" s="7" t="n">
        <v>60785</v>
      </c>
      <c r="SG13145" s="7" t="s">
        <v>12</v>
      </c>
      <c r="SH13145" s="7" t="n">
        <f t="normal" ca="1">32-LENB(INDIRECT(ADDRESS(13145,501)))</f>
        <v>0</v>
      </c>
      <c r="SI13145" s="7" t="n">
        <v>7</v>
      </c>
      <c r="SJ13145" s="7" t="n">
        <v>65533</v>
      </c>
      <c r="SK13145" s="7" t="n">
        <v>60786</v>
      </c>
      <c r="SL13145" s="7" t="s">
        <v>12</v>
      </c>
      <c r="SM13145" s="7" t="n">
        <f t="normal" ca="1">32-LENB(INDIRECT(ADDRESS(13145,506)))</f>
        <v>0</v>
      </c>
      <c r="SN13145" s="7" t="n">
        <v>7</v>
      </c>
      <c r="SO13145" s="7" t="n">
        <v>65533</v>
      </c>
      <c r="SP13145" s="7" t="n">
        <v>60787</v>
      </c>
      <c r="SQ13145" s="7" t="s">
        <v>12</v>
      </c>
      <c r="SR13145" s="7" t="n">
        <f t="normal" ca="1">32-LENB(INDIRECT(ADDRESS(13145,511)))</f>
        <v>0</v>
      </c>
      <c r="SS13145" s="7" t="n">
        <v>7</v>
      </c>
      <c r="ST13145" s="7" t="n">
        <v>65533</v>
      </c>
      <c r="SU13145" s="7" t="n">
        <v>60788</v>
      </c>
      <c r="SV13145" s="7" t="s">
        <v>12</v>
      </c>
      <c r="SW13145" s="7" t="n">
        <f t="normal" ca="1">32-LENB(INDIRECT(ADDRESS(13145,516)))</f>
        <v>0</v>
      </c>
      <c r="SX13145" s="7" t="n">
        <v>7</v>
      </c>
      <c r="SY13145" s="7" t="n">
        <v>65533</v>
      </c>
      <c r="SZ13145" s="7" t="n">
        <v>60789</v>
      </c>
      <c r="TA13145" s="7" t="s">
        <v>12</v>
      </c>
      <c r="TB13145" s="7" t="n">
        <f t="normal" ca="1">32-LENB(INDIRECT(ADDRESS(13145,521)))</f>
        <v>0</v>
      </c>
      <c r="TC13145" s="7" t="n">
        <v>7</v>
      </c>
      <c r="TD13145" s="7" t="n">
        <v>65533</v>
      </c>
      <c r="TE13145" s="7" t="n">
        <v>60790</v>
      </c>
      <c r="TF13145" s="7" t="s">
        <v>12</v>
      </c>
      <c r="TG13145" s="7" t="n">
        <f t="normal" ca="1">32-LENB(INDIRECT(ADDRESS(13145,526)))</f>
        <v>0</v>
      </c>
      <c r="TH13145" s="7" t="n">
        <v>7</v>
      </c>
      <c r="TI13145" s="7" t="n">
        <v>65533</v>
      </c>
      <c r="TJ13145" s="7" t="n">
        <v>60791</v>
      </c>
      <c r="TK13145" s="7" t="s">
        <v>12</v>
      </c>
      <c r="TL13145" s="7" t="n">
        <f t="normal" ca="1">32-LENB(INDIRECT(ADDRESS(13145,531)))</f>
        <v>0</v>
      </c>
      <c r="TM13145" s="7" t="n">
        <v>7</v>
      </c>
      <c r="TN13145" s="7" t="n">
        <v>65533</v>
      </c>
      <c r="TO13145" s="7" t="n">
        <v>60792</v>
      </c>
      <c r="TP13145" s="7" t="s">
        <v>12</v>
      </c>
      <c r="TQ13145" s="7" t="n">
        <f t="normal" ca="1">32-LENB(INDIRECT(ADDRESS(13145,536)))</f>
        <v>0</v>
      </c>
      <c r="TR13145" s="7" t="n">
        <v>7</v>
      </c>
      <c r="TS13145" s="7" t="n">
        <v>65533</v>
      </c>
      <c r="TT13145" s="7" t="n">
        <v>60793</v>
      </c>
      <c r="TU13145" s="7" t="s">
        <v>12</v>
      </c>
      <c r="TV13145" s="7" t="n">
        <f t="normal" ca="1">32-LENB(INDIRECT(ADDRESS(13145,541)))</f>
        <v>0</v>
      </c>
      <c r="TW13145" s="7" t="n">
        <v>7</v>
      </c>
      <c r="TX13145" s="7" t="n">
        <v>65533</v>
      </c>
      <c r="TY13145" s="7" t="n">
        <v>60794</v>
      </c>
      <c r="TZ13145" s="7" t="s">
        <v>12</v>
      </c>
      <c r="UA13145" s="7" t="n">
        <f t="normal" ca="1">32-LENB(INDIRECT(ADDRESS(13145,546)))</f>
        <v>0</v>
      </c>
      <c r="UB13145" s="7" t="n">
        <v>7</v>
      </c>
      <c r="UC13145" s="7" t="n">
        <v>65533</v>
      </c>
      <c r="UD13145" s="7" t="n">
        <v>60795</v>
      </c>
      <c r="UE13145" s="7" t="s">
        <v>12</v>
      </c>
      <c r="UF13145" s="7" t="n">
        <f t="normal" ca="1">32-LENB(INDIRECT(ADDRESS(13145,551)))</f>
        <v>0</v>
      </c>
      <c r="UG13145" s="7" t="n">
        <v>7</v>
      </c>
      <c r="UH13145" s="7" t="n">
        <v>65533</v>
      </c>
      <c r="UI13145" s="7" t="n">
        <v>60796</v>
      </c>
      <c r="UJ13145" s="7" t="s">
        <v>12</v>
      </c>
      <c r="UK13145" s="7" t="n">
        <f t="normal" ca="1">32-LENB(INDIRECT(ADDRESS(13145,556)))</f>
        <v>0</v>
      </c>
      <c r="UL13145" s="7" t="n">
        <v>7</v>
      </c>
      <c r="UM13145" s="7" t="n">
        <v>65533</v>
      </c>
      <c r="UN13145" s="7" t="n">
        <v>60797</v>
      </c>
      <c r="UO13145" s="7" t="s">
        <v>12</v>
      </c>
      <c r="UP13145" s="7" t="n">
        <f t="normal" ca="1">32-LENB(INDIRECT(ADDRESS(13145,561)))</f>
        <v>0</v>
      </c>
      <c r="UQ13145" s="7" t="n">
        <v>7</v>
      </c>
      <c r="UR13145" s="7" t="n">
        <v>65533</v>
      </c>
      <c r="US13145" s="7" t="n">
        <v>60798</v>
      </c>
      <c r="UT13145" s="7" t="s">
        <v>12</v>
      </c>
      <c r="UU13145" s="7" t="n">
        <f t="normal" ca="1">32-LENB(INDIRECT(ADDRESS(13145,566)))</f>
        <v>0</v>
      </c>
      <c r="UV13145" s="7" t="n">
        <v>7</v>
      </c>
      <c r="UW13145" s="7" t="n">
        <v>65533</v>
      </c>
      <c r="UX13145" s="7" t="n">
        <v>60799</v>
      </c>
      <c r="UY13145" s="7" t="s">
        <v>12</v>
      </c>
      <c r="UZ13145" s="7" t="n">
        <f t="normal" ca="1">32-LENB(INDIRECT(ADDRESS(13145,571)))</f>
        <v>0</v>
      </c>
      <c r="VA13145" s="7" t="n">
        <v>7</v>
      </c>
      <c r="VB13145" s="7" t="n">
        <v>65533</v>
      </c>
      <c r="VC13145" s="7" t="n">
        <v>60800</v>
      </c>
      <c r="VD13145" s="7" t="s">
        <v>12</v>
      </c>
      <c r="VE13145" s="7" t="n">
        <f t="normal" ca="1">32-LENB(INDIRECT(ADDRESS(13145,576)))</f>
        <v>0</v>
      </c>
      <c r="VF13145" s="7" t="n">
        <v>7</v>
      </c>
      <c r="VG13145" s="7" t="n">
        <v>65533</v>
      </c>
      <c r="VH13145" s="7" t="n">
        <v>60801</v>
      </c>
      <c r="VI13145" s="7" t="s">
        <v>12</v>
      </c>
      <c r="VJ13145" s="7" t="n">
        <f t="normal" ca="1">32-LENB(INDIRECT(ADDRESS(13145,581)))</f>
        <v>0</v>
      </c>
      <c r="VK13145" s="7" t="n">
        <v>7</v>
      </c>
      <c r="VL13145" s="7" t="n">
        <v>65533</v>
      </c>
      <c r="VM13145" s="7" t="n">
        <v>60802</v>
      </c>
      <c r="VN13145" s="7" t="s">
        <v>12</v>
      </c>
      <c r="VO13145" s="7" t="n">
        <f t="normal" ca="1">32-LENB(INDIRECT(ADDRESS(13145,586)))</f>
        <v>0</v>
      </c>
      <c r="VP13145" s="7" t="n">
        <v>7</v>
      </c>
      <c r="VQ13145" s="7" t="n">
        <v>65533</v>
      </c>
      <c r="VR13145" s="7" t="n">
        <v>23322</v>
      </c>
      <c r="VS13145" s="7" t="s">
        <v>12</v>
      </c>
      <c r="VT13145" s="7" t="n">
        <f t="normal" ca="1">32-LENB(INDIRECT(ADDRESS(13145,591)))</f>
        <v>0</v>
      </c>
      <c r="VU13145" s="7" t="n">
        <v>7</v>
      </c>
      <c r="VV13145" s="7" t="n">
        <v>65533</v>
      </c>
      <c r="VW13145" s="7" t="n">
        <v>23323</v>
      </c>
      <c r="VX13145" s="7" t="s">
        <v>12</v>
      </c>
      <c r="VY13145" s="7" t="n">
        <f t="normal" ca="1">32-LENB(INDIRECT(ADDRESS(13145,596)))</f>
        <v>0</v>
      </c>
      <c r="VZ13145" s="7" t="n">
        <v>4</v>
      </c>
      <c r="WA13145" s="7" t="n">
        <v>65533</v>
      </c>
      <c r="WB13145" s="7" t="n">
        <v>5046</v>
      </c>
      <c r="WC13145" s="7" t="s">
        <v>12</v>
      </c>
      <c r="WD13145" s="7" t="n">
        <f t="normal" ca="1">32-LENB(INDIRECT(ADDRESS(13145,601)))</f>
        <v>0</v>
      </c>
      <c r="WE13145" s="7" t="n">
        <v>4</v>
      </c>
      <c r="WF13145" s="7" t="n">
        <v>65533</v>
      </c>
      <c r="WG13145" s="7" t="n">
        <v>4402</v>
      </c>
      <c r="WH13145" s="7" t="s">
        <v>12</v>
      </c>
      <c r="WI13145" s="7" t="n">
        <f t="normal" ca="1">32-LENB(INDIRECT(ADDRESS(13145,606)))</f>
        <v>0</v>
      </c>
      <c r="WJ13145" s="7" t="n">
        <v>4</v>
      </c>
      <c r="WK13145" s="7" t="n">
        <v>65533</v>
      </c>
      <c r="WL13145" s="7" t="n">
        <v>5045</v>
      </c>
      <c r="WM13145" s="7" t="s">
        <v>12</v>
      </c>
      <c r="WN13145" s="7" t="n">
        <f t="normal" ca="1">32-LENB(INDIRECT(ADDRESS(13145,611)))</f>
        <v>0</v>
      </c>
      <c r="WO13145" s="7" t="n">
        <v>4</v>
      </c>
      <c r="WP13145" s="7" t="n">
        <v>65533</v>
      </c>
      <c r="WQ13145" s="7" t="n">
        <v>4521</v>
      </c>
      <c r="WR13145" s="7" t="s">
        <v>12</v>
      </c>
      <c r="WS13145" s="7" t="n">
        <f t="normal" ca="1">32-LENB(INDIRECT(ADDRESS(13145,616)))</f>
        <v>0</v>
      </c>
      <c r="WT13145" s="7" t="n">
        <v>7</v>
      </c>
      <c r="WU13145" s="7" t="n">
        <v>65533</v>
      </c>
      <c r="WV13145" s="7" t="n">
        <v>60803</v>
      </c>
      <c r="WW13145" s="7" t="s">
        <v>12</v>
      </c>
      <c r="WX13145" s="7" t="n">
        <f t="normal" ca="1">32-LENB(INDIRECT(ADDRESS(13145,621)))</f>
        <v>0</v>
      </c>
      <c r="WY13145" s="7" t="n">
        <v>7</v>
      </c>
      <c r="WZ13145" s="7" t="n">
        <v>65533</v>
      </c>
      <c r="XA13145" s="7" t="n">
        <v>60804</v>
      </c>
      <c r="XB13145" s="7" t="s">
        <v>12</v>
      </c>
      <c r="XC13145" s="7" t="n">
        <f t="normal" ca="1">32-LENB(INDIRECT(ADDRESS(13145,626)))</f>
        <v>0</v>
      </c>
      <c r="XD13145" s="7" t="n">
        <v>7</v>
      </c>
      <c r="XE13145" s="7" t="n">
        <v>65533</v>
      </c>
      <c r="XF13145" s="7" t="n">
        <v>60805</v>
      </c>
      <c r="XG13145" s="7" t="s">
        <v>12</v>
      </c>
      <c r="XH13145" s="7" t="n">
        <f t="normal" ca="1">32-LENB(INDIRECT(ADDRESS(13145,631)))</f>
        <v>0</v>
      </c>
      <c r="XI13145" s="7" t="n">
        <v>0</v>
      </c>
      <c r="XJ13145" s="7" t="n">
        <v>65533</v>
      </c>
      <c r="XK13145" s="7" t="n">
        <v>0</v>
      </c>
      <c r="XL13145" s="7" t="s">
        <v>12</v>
      </c>
      <c r="XM13145" s="7" t="n">
        <f t="normal" ca="1">32-LENB(INDIRECT(ADDRESS(13145,636)))</f>
        <v>0</v>
      </c>
    </row>
    <row r="13146" spans="1:592">
      <c r="A13146" t="s">
        <v>4</v>
      </c>
      <c r="B13146" s="4" t="s">
        <v>5</v>
      </c>
    </row>
    <row r="13147" spans="1:592">
      <c r="A13147" t="n">
        <v>121544</v>
      </c>
      <c r="B13147" s="5" t="n">
        <v>1</v>
      </c>
    </row>
    <row r="13148" spans="1:592" s="3" customFormat="1" customHeight="0">
      <c r="A13148" s="3" t="s">
        <v>2</v>
      </c>
      <c r="B13148" s="3" t="s">
        <v>904</v>
      </c>
    </row>
    <row r="13149" spans="1:592">
      <c r="A13149" t="s">
        <v>4</v>
      </c>
      <c r="B13149" s="4" t="s">
        <v>5</v>
      </c>
      <c r="C13149" s="4" t="s">
        <v>10</v>
      </c>
      <c r="D13149" s="4" t="s">
        <v>10</v>
      </c>
      <c r="E13149" s="4" t="s">
        <v>9</v>
      </c>
      <c r="F13149" s="4" t="s">
        <v>6</v>
      </c>
      <c r="G13149" s="4" t="s">
        <v>8</v>
      </c>
      <c r="H13149" s="4" t="s">
        <v>10</v>
      </c>
      <c r="I13149" s="4" t="s">
        <v>10</v>
      </c>
      <c r="J13149" s="4" t="s">
        <v>9</v>
      </c>
      <c r="K13149" s="4" t="s">
        <v>6</v>
      </c>
      <c r="L13149" s="4" t="s">
        <v>8</v>
      </c>
      <c r="M13149" s="4" t="s">
        <v>10</v>
      </c>
      <c r="N13149" s="4" t="s">
        <v>10</v>
      </c>
      <c r="O13149" s="4" t="s">
        <v>9</v>
      </c>
      <c r="P13149" s="4" t="s">
        <v>6</v>
      </c>
      <c r="Q13149" s="4" t="s">
        <v>8</v>
      </c>
      <c r="R13149" s="4" t="s">
        <v>10</v>
      </c>
      <c r="S13149" s="4" t="s">
        <v>10</v>
      </c>
      <c r="T13149" s="4" t="s">
        <v>9</v>
      </c>
      <c r="U13149" s="4" t="s">
        <v>6</v>
      </c>
      <c r="V13149" s="4" t="s">
        <v>8</v>
      </c>
      <c r="W13149" s="4" t="s">
        <v>10</v>
      </c>
      <c r="X13149" s="4" t="s">
        <v>10</v>
      </c>
      <c r="Y13149" s="4" t="s">
        <v>9</v>
      </c>
      <c r="Z13149" s="4" t="s">
        <v>6</v>
      </c>
      <c r="AA13149" s="4" t="s">
        <v>8</v>
      </c>
      <c r="AB13149" s="4" t="s">
        <v>10</v>
      </c>
      <c r="AC13149" s="4" t="s">
        <v>10</v>
      </c>
      <c r="AD13149" s="4" t="s">
        <v>9</v>
      </c>
      <c r="AE13149" s="4" t="s">
        <v>6</v>
      </c>
      <c r="AF13149" s="4" t="s">
        <v>8</v>
      </c>
      <c r="AG13149" s="4" t="s">
        <v>10</v>
      </c>
      <c r="AH13149" s="4" t="s">
        <v>10</v>
      </c>
      <c r="AI13149" s="4" t="s">
        <v>9</v>
      </c>
      <c r="AJ13149" s="4" t="s">
        <v>6</v>
      </c>
      <c r="AK13149" s="4" t="s">
        <v>8</v>
      </c>
    </row>
    <row r="13150" spans="1:592">
      <c r="A13150" t="n">
        <v>121552</v>
      </c>
      <c r="B13150" s="93" t="n">
        <v>257</v>
      </c>
      <c r="C13150" s="7" t="n">
        <v>4</v>
      </c>
      <c r="D13150" s="7" t="n">
        <v>65533</v>
      </c>
      <c r="E13150" s="7" t="n">
        <v>4427</v>
      </c>
      <c r="F13150" s="7" t="s">
        <v>12</v>
      </c>
      <c r="G13150" s="7" t="n">
        <f t="normal" ca="1">32-LENB(INDIRECT(ADDRESS(13150,6)))</f>
        <v>0</v>
      </c>
      <c r="H13150" s="7" t="n">
        <v>4</v>
      </c>
      <c r="I13150" s="7" t="n">
        <v>65533</v>
      </c>
      <c r="J13150" s="7" t="n">
        <v>4427</v>
      </c>
      <c r="K13150" s="7" t="s">
        <v>12</v>
      </c>
      <c r="L13150" s="7" t="n">
        <f t="normal" ca="1">32-LENB(INDIRECT(ADDRESS(13150,11)))</f>
        <v>0</v>
      </c>
      <c r="M13150" s="7" t="n">
        <v>4</v>
      </c>
      <c r="N13150" s="7" t="n">
        <v>65533</v>
      </c>
      <c r="O13150" s="7" t="n">
        <v>4427</v>
      </c>
      <c r="P13150" s="7" t="s">
        <v>12</v>
      </c>
      <c r="Q13150" s="7" t="n">
        <f t="normal" ca="1">32-LENB(INDIRECT(ADDRESS(13150,16)))</f>
        <v>0</v>
      </c>
      <c r="R13150" s="7" t="n">
        <v>4</v>
      </c>
      <c r="S13150" s="7" t="n">
        <v>65533</v>
      </c>
      <c r="T13150" s="7" t="n">
        <v>4427</v>
      </c>
      <c r="U13150" s="7" t="s">
        <v>12</v>
      </c>
      <c r="V13150" s="7" t="n">
        <f t="normal" ca="1">32-LENB(INDIRECT(ADDRESS(13150,21)))</f>
        <v>0</v>
      </c>
      <c r="W13150" s="7" t="n">
        <v>4</v>
      </c>
      <c r="X13150" s="7" t="n">
        <v>65533</v>
      </c>
      <c r="Y13150" s="7" t="n">
        <v>4427</v>
      </c>
      <c r="Z13150" s="7" t="s">
        <v>12</v>
      </c>
      <c r="AA13150" s="7" t="n">
        <f t="normal" ca="1">32-LENB(INDIRECT(ADDRESS(13150,26)))</f>
        <v>0</v>
      </c>
      <c r="AB13150" s="7" t="n">
        <v>4</v>
      </c>
      <c r="AC13150" s="7" t="n">
        <v>65533</v>
      </c>
      <c r="AD13150" s="7" t="n">
        <v>4400</v>
      </c>
      <c r="AE13150" s="7" t="s">
        <v>12</v>
      </c>
      <c r="AF13150" s="7" t="n">
        <f t="normal" ca="1">32-LENB(INDIRECT(ADDRESS(13150,31)))</f>
        <v>0</v>
      </c>
      <c r="AG13150" s="7" t="n">
        <v>0</v>
      </c>
      <c r="AH13150" s="7" t="n">
        <v>65533</v>
      </c>
      <c r="AI13150" s="7" t="n">
        <v>0</v>
      </c>
      <c r="AJ13150" s="7" t="s">
        <v>12</v>
      </c>
      <c r="AK13150" s="7" t="n">
        <f t="normal" ca="1">32-LENB(INDIRECT(ADDRESS(13150,36)))</f>
        <v>0</v>
      </c>
    </row>
    <row r="13151" spans="1:592">
      <c r="A13151" t="s">
        <v>4</v>
      </c>
      <c r="B13151" s="4" t="s">
        <v>5</v>
      </c>
    </row>
    <row r="13152" spans="1:592">
      <c r="A13152" t="n">
        <v>121832</v>
      </c>
      <c r="B13152" s="5" t="n">
        <v>1</v>
      </c>
    </row>
    <row r="13153" spans="1:637" s="3" customFormat="1" customHeight="0">
      <c r="A13153" s="3" t="s">
        <v>2</v>
      </c>
      <c r="B13153" s="3" t="s">
        <v>905</v>
      </c>
    </row>
    <row r="13154" spans="1:637">
      <c r="A13154" t="s">
        <v>4</v>
      </c>
      <c r="B13154" s="4" t="s">
        <v>5</v>
      </c>
      <c r="C13154" s="4" t="s">
        <v>10</v>
      </c>
      <c r="D13154" s="4" t="s">
        <v>10</v>
      </c>
      <c r="E13154" s="4" t="s">
        <v>9</v>
      </c>
      <c r="F13154" s="4" t="s">
        <v>6</v>
      </c>
      <c r="G13154" s="4" t="s">
        <v>8</v>
      </c>
      <c r="H13154" s="4" t="s">
        <v>10</v>
      </c>
      <c r="I13154" s="4" t="s">
        <v>10</v>
      </c>
      <c r="J13154" s="4" t="s">
        <v>9</v>
      </c>
      <c r="K13154" s="4" t="s">
        <v>6</v>
      </c>
      <c r="L13154" s="4" t="s">
        <v>8</v>
      </c>
      <c r="M13154" s="4" t="s">
        <v>10</v>
      </c>
      <c r="N13154" s="4" t="s">
        <v>10</v>
      </c>
      <c r="O13154" s="4" t="s">
        <v>9</v>
      </c>
      <c r="P13154" s="4" t="s">
        <v>6</v>
      </c>
      <c r="Q13154" s="4" t="s">
        <v>8</v>
      </c>
      <c r="R13154" s="4" t="s">
        <v>10</v>
      </c>
      <c r="S13154" s="4" t="s">
        <v>10</v>
      </c>
      <c r="T13154" s="4" t="s">
        <v>9</v>
      </c>
      <c r="U13154" s="4" t="s">
        <v>6</v>
      </c>
      <c r="V13154" s="4" t="s">
        <v>8</v>
      </c>
      <c r="W13154" s="4" t="s">
        <v>10</v>
      </c>
      <c r="X13154" s="4" t="s">
        <v>10</v>
      </c>
      <c r="Y13154" s="4" t="s">
        <v>9</v>
      </c>
      <c r="Z13154" s="4" t="s">
        <v>6</v>
      </c>
      <c r="AA13154" s="4" t="s">
        <v>8</v>
      </c>
      <c r="AB13154" s="4" t="s">
        <v>10</v>
      </c>
      <c r="AC13154" s="4" t="s">
        <v>10</v>
      </c>
      <c r="AD13154" s="4" t="s">
        <v>9</v>
      </c>
      <c r="AE13154" s="4" t="s">
        <v>6</v>
      </c>
      <c r="AF13154" s="4" t="s">
        <v>8</v>
      </c>
      <c r="AG13154" s="4" t="s">
        <v>10</v>
      </c>
      <c r="AH13154" s="4" t="s">
        <v>10</v>
      </c>
      <c r="AI13154" s="4" t="s">
        <v>9</v>
      </c>
      <c r="AJ13154" s="4" t="s">
        <v>6</v>
      </c>
      <c r="AK13154" s="4" t="s">
        <v>8</v>
      </c>
      <c r="AL13154" s="4" t="s">
        <v>10</v>
      </c>
      <c r="AM13154" s="4" t="s">
        <v>10</v>
      </c>
      <c r="AN13154" s="4" t="s">
        <v>9</v>
      </c>
      <c r="AO13154" s="4" t="s">
        <v>6</v>
      </c>
      <c r="AP13154" s="4" t="s">
        <v>8</v>
      </c>
      <c r="AQ13154" s="4" t="s">
        <v>10</v>
      </c>
      <c r="AR13154" s="4" t="s">
        <v>10</v>
      </c>
      <c r="AS13154" s="4" t="s">
        <v>9</v>
      </c>
      <c r="AT13154" s="4" t="s">
        <v>6</v>
      </c>
      <c r="AU13154" s="4" t="s">
        <v>8</v>
      </c>
      <c r="AV13154" s="4" t="s">
        <v>10</v>
      </c>
      <c r="AW13154" s="4" t="s">
        <v>10</v>
      </c>
      <c r="AX13154" s="4" t="s">
        <v>9</v>
      </c>
      <c r="AY13154" s="4" t="s">
        <v>6</v>
      </c>
      <c r="AZ13154" s="4" t="s">
        <v>8</v>
      </c>
    </row>
    <row r="13155" spans="1:637">
      <c r="A13155" t="n">
        <v>121840</v>
      </c>
      <c r="B13155" s="93" t="n">
        <v>257</v>
      </c>
      <c r="C13155" s="7" t="n">
        <v>3</v>
      </c>
      <c r="D13155" s="7" t="n">
        <v>65533</v>
      </c>
      <c r="E13155" s="7" t="n">
        <v>0</v>
      </c>
      <c r="F13155" s="7" t="s">
        <v>381</v>
      </c>
      <c r="G13155" s="7" t="n">
        <f t="normal" ca="1">32-LENB(INDIRECT(ADDRESS(13155,6)))</f>
        <v>0</v>
      </c>
      <c r="H13155" s="7" t="n">
        <v>3</v>
      </c>
      <c r="I13155" s="7" t="n">
        <v>65533</v>
      </c>
      <c r="J13155" s="7" t="n">
        <v>0</v>
      </c>
      <c r="K13155" s="7" t="s">
        <v>521</v>
      </c>
      <c r="L13155" s="7" t="n">
        <f t="normal" ca="1">32-LENB(INDIRECT(ADDRESS(13155,11)))</f>
        <v>0</v>
      </c>
      <c r="M13155" s="7" t="n">
        <v>4</v>
      </c>
      <c r="N13155" s="7" t="n">
        <v>65533</v>
      </c>
      <c r="O13155" s="7" t="n">
        <v>5046</v>
      </c>
      <c r="P13155" s="7" t="s">
        <v>12</v>
      </c>
      <c r="Q13155" s="7" t="n">
        <f t="normal" ca="1">32-LENB(INDIRECT(ADDRESS(13155,16)))</f>
        <v>0</v>
      </c>
      <c r="R13155" s="7" t="n">
        <v>4</v>
      </c>
      <c r="S13155" s="7" t="n">
        <v>65533</v>
      </c>
      <c r="T13155" s="7" t="n">
        <v>5045</v>
      </c>
      <c r="U13155" s="7" t="s">
        <v>12</v>
      </c>
      <c r="V13155" s="7" t="n">
        <f t="normal" ca="1">32-LENB(INDIRECT(ADDRESS(13155,21)))</f>
        <v>0</v>
      </c>
      <c r="W13155" s="7" t="n">
        <v>4</v>
      </c>
      <c r="X13155" s="7" t="n">
        <v>65533</v>
      </c>
      <c r="Y13155" s="7" t="n">
        <v>4521</v>
      </c>
      <c r="Z13155" s="7" t="s">
        <v>12</v>
      </c>
      <c r="AA13155" s="7" t="n">
        <f t="normal" ca="1">32-LENB(INDIRECT(ADDRESS(13155,26)))</f>
        <v>0</v>
      </c>
      <c r="AB13155" s="7" t="n">
        <v>4</v>
      </c>
      <c r="AC13155" s="7" t="n">
        <v>65533</v>
      </c>
      <c r="AD13155" s="7" t="n">
        <v>4402</v>
      </c>
      <c r="AE13155" s="7" t="s">
        <v>12</v>
      </c>
      <c r="AF13155" s="7" t="n">
        <f t="normal" ca="1">32-LENB(INDIRECT(ADDRESS(13155,31)))</f>
        <v>0</v>
      </c>
      <c r="AG13155" s="7" t="n">
        <v>4</v>
      </c>
      <c r="AH13155" s="7" t="n">
        <v>65533</v>
      </c>
      <c r="AI13155" s="7" t="n">
        <v>5046</v>
      </c>
      <c r="AJ13155" s="7" t="s">
        <v>12</v>
      </c>
      <c r="AK13155" s="7" t="n">
        <f t="normal" ca="1">32-LENB(INDIRECT(ADDRESS(13155,36)))</f>
        <v>0</v>
      </c>
      <c r="AL13155" s="7" t="n">
        <v>4</v>
      </c>
      <c r="AM13155" s="7" t="n">
        <v>65533</v>
      </c>
      <c r="AN13155" s="7" t="n">
        <v>5302</v>
      </c>
      <c r="AO13155" s="7" t="s">
        <v>12</v>
      </c>
      <c r="AP13155" s="7" t="n">
        <f t="normal" ca="1">32-LENB(INDIRECT(ADDRESS(13155,41)))</f>
        <v>0</v>
      </c>
      <c r="AQ13155" s="7" t="n">
        <v>4</v>
      </c>
      <c r="AR13155" s="7" t="n">
        <v>65533</v>
      </c>
      <c r="AS13155" s="7" t="n">
        <v>2206</v>
      </c>
      <c r="AT13155" s="7" t="s">
        <v>12</v>
      </c>
      <c r="AU13155" s="7" t="n">
        <f t="normal" ca="1">32-LENB(INDIRECT(ADDRESS(13155,46)))</f>
        <v>0</v>
      </c>
      <c r="AV13155" s="7" t="n">
        <v>0</v>
      </c>
      <c r="AW13155" s="7" t="n">
        <v>65533</v>
      </c>
      <c r="AX13155" s="7" t="n">
        <v>0</v>
      </c>
      <c r="AY13155" s="7" t="s">
        <v>12</v>
      </c>
      <c r="AZ13155" s="7" t="n">
        <f t="normal" ca="1">32-LENB(INDIRECT(ADDRESS(13155,51)))</f>
        <v>0</v>
      </c>
    </row>
    <row r="13156" spans="1:637">
      <c r="A13156" t="s">
        <v>4</v>
      </c>
      <c r="B13156" s="4" t="s">
        <v>5</v>
      </c>
    </row>
    <row r="13157" spans="1:637">
      <c r="A13157" t="n">
        <v>122240</v>
      </c>
      <c r="B13157" s="5" t="n">
        <v>1</v>
      </c>
    </row>
    <row r="13158" spans="1:637" s="3" customFormat="1" customHeight="0">
      <c r="A13158" s="3" t="s">
        <v>2</v>
      </c>
      <c r="B13158" s="3" t="s">
        <v>906</v>
      </c>
    </row>
    <row r="13159" spans="1:637">
      <c r="A13159" t="s">
        <v>4</v>
      </c>
      <c r="B13159" s="4" t="s">
        <v>5</v>
      </c>
      <c r="C13159" s="4" t="s">
        <v>10</v>
      </c>
      <c r="D13159" s="4" t="s">
        <v>10</v>
      </c>
      <c r="E13159" s="4" t="s">
        <v>9</v>
      </c>
      <c r="F13159" s="4" t="s">
        <v>6</v>
      </c>
      <c r="G13159" s="4" t="s">
        <v>8</v>
      </c>
      <c r="H13159" s="4" t="s">
        <v>10</v>
      </c>
      <c r="I13159" s="4" t="s">
        <v>10</v>
      </c>
      <c r="J13159" s="4" t="s">
        <v>9</v>
      </c>
      <c r="K13159" s="4" t="s">
        <v>6</v>
      </c>
      <c r="L13159" s="4" t="s">
        <v>8</v>
      </c>
      <c r="M13159" s="4" t="s">
        <v>10</v>
      </c>
      <c r="N13159" s="4" t="s">
        <v>10</v>
      </c>
      <c r="O13159" s="4" t="s">
        <v>9</v>
      </c>
      <c r="P13159" s="4" t="s">
        <v>6</v>
      </c>
      <c r="Q13159" s="4" t="s">
        <v>8</v>
      </c>
      <c r="R13159" s="4" t="s">
        <v>10</v>
      </c>
      <c r="S13159" s="4" t="s">
        <v>10</v>
      </c>
      <c r="T13159" s="4" t="s">
        <v>9</v>
      </c>
      <c r="U13159" s="4" t="s">
        <v>6</v>
      </c>
      <c r="V13159" s="4" t="s">
        <v>8</v>
      </c>
      <c r="W13159" s="4" t="s">
        <v>10</v>
      </c>
      <c r="X13159" s="4" t="s">
        <v>10</v>
      </c>
      <c r="Y13159" s="4" t="s">
        <v>9</v>
      </c>
      <c r="Z13159" s="4" t="s">
        <v>6</v>
      </c>
      <c r="AA13159" s="4" t="s">
        <v>8</v>
      </c>
    </row>
    <row r="13160" spans="1:637">
      <c r="A13160" t="n">
        <v>122256</v>
      </c>
      <c r="B13160" s="93" t="n">
        <v>257</v>
      </c>
      <c r="C13160" s="7" t="n">
        <v>3</v>
      </c>
      <c r="D13160" s="7" t="n">
        <v>65533</v>
      </c>
      <c r="E13160" s="7" t="n">
        <v>0</v>
      </c>
      <c r="F13160" s="7" t="s">
        <v>379</v>
      </c>
      <c r="G13160" s="7" t="n">
        <f t="normal" ca="1">32-LENB(INDIRECT(ADDRESS(13160,6)))</f>
        <v>0</v>
      </c>
      <c r="H13160" s="7" t="n">
        <v>4</v>
      </c>
      <c r="I13160" s="7" t="n">
        <v>65533</v>
      </c>
      <c r="J13160" s="7" t="n">
        <v>2206</v>
      </c>
      <c r="K13160" s="7" t="s">
        <v>12</v>
      </c>
      <c r="L13160" s="7" t="n">
        <f t="normal" ca="1">32-LENB(INDIRECT(ADDRESS(13160,11)))</f>
        <v>0</v>
      </c>
      <c r="M13160" s="7" t="n">
        <v>4</v>
      </c>
      <c r="N13160" s="7" t="n">
        <v>65533</v>
      </c>
      <c r="O13160" s="7" t="n">
        <v>5307</v>
      </c>
      <c r="P13160" s="7" t="s">
        <v>12</v>
      </c>
      <c r="Q13160" s="7" t="n">
        <f t="normal" ca="1">32-LENB(INDIRECT(ADDRESS(13160,16)))</f>
        <v>0</v>
      </c>
      <c r="R13160" s="7" t="n">
        <v>4</v>
      </c>
      <c r="S13160" s="7" t="n">
        <v>65533</v>
      </c>
      <c r="T13160" s="7" t="n">
        <v>12105</v>
      </c>
      <c r="U13160" s="7" t="s">
        <v>12</v>
      </c>
      <c r="V13160" s="7" t="n">
        <f t="normal" ca="1">32-LENB(INDIRECT(ADDRESS(13160,21)))</f>
        <v>0</v>
      </c>
      <c r="W13160" s="7" t="n">
        <v>0</v>
      </c>
      <c r="X13160" s="7" t="n">
        <v>65533</v>
      </c>
      <c r="Y13160" s="7" t="n">
        <v>0</v>
      </c>
      <c r="Z13160" s="7" t="s">
        <v>12</v>
      </c>
      <c r="AA13160" s="7" t="n">
        <f t="normal" ca="1">32-LENB(INDIRECT(ADDRESS(13160,26)))</f>
        <v>0</v>
      </c>
    </row>
    <row r="13161" spans="1:637">
      <c r="A13161" t="s">
        <v>4</v>
      </c>
      <c r="B13161" s="4" t="s">
        <v>5</v>
      </c>
    </row>
    <row r="13162" spans="1:637">
      <c r="A13162" t="n">
        <v>122456</v>
      </c>
      <c r="B13162" s="5" t="n">
        <v>1</v>
      </c>
    </row>
    <row r="13163" spans="1:637" s="3" customFormat="1" customHeight="0">
      <c r="A13163" s="3" t="s">
        <v>2</v>
      </c>
      <c r="B13163" s="3" t="s">
        <v>907</v>
      </c>
    </row>
    <row r="13164" spans="1:637">
      <c r="A13164" t="s">
        <v>4</v>
      </c>
      <c r="B13164" s="4" t="s">
        <v>5</v>
      </c>
      <c r="C13164" s="4" t="s">
        <v>10</v>
      </c>
      <c r="D13164" s="4" t="s">
        <v>10</v>
      </c>
      <c r="E13164" s="4" t="s">
        <v>9</v>
      </c>
      <c r="F13164" s="4" t="s">
        <v>6</v>
      </c>
      <c r="G13164" s="4" t="s">
        <v>8</v>
      </c>
      <c r="H13164" s="4" t="s">
        <v>10</v>
      </c>
      <c r="I13164" s="4" t="s">
        <v>10</v>
      </c>
      <c r="J13164" s="4" t="s">
        <v>9</v>
      </c>
      <c r="K13164" s="4" t="s">
        <v>6</v>
      </c>
      <c r="L13164" s="4" t="s">
        <v>8</v>
      </c>
      <c r="M13164" s="4" t="s">
        <v>10</v>
      </c>
      <c r="N13164" s="4" t="s">
        <v>10</v>
      </c>
      <c r="O13164" s="4" t="s">
        <v>9</v>
      </c>
      <c r="P13164" s="4" t="s">
        <v>6</v>
      </c>
      <c r="Q13164" s="4" t="s">
        <v>8</v>
      </c>
      <c r="R13164" s="4" t="s">
        <v>10</v>
      </c>
      <c r="S13164" s="4" t="s">
        <v>10</v>
      </c>
      <c r="T13164" s="4" t="s">
        <v>9</v>
      </c>
      <c r="U13164" s="4" t="s">
        <v>6</v>
      </c>
      <c r="V13164" s="4" t="s">
        <v>8</v>
      </c>
      <c r="W13164" s="4" t="s">
        <v>10</v>
      </c>
      <c r="X13164" s="4" t="s">
        <v>10</v>
      </c>
      <c r="Y13164" s="4" t="s">
        <v>9</v>
      </c>
      <c r="Z13164" s="4" t="s">
        <v>6</v>
      </c>
      <c r="AA13164" s="4" t="s">
        <v>8</v>
      </c>
      <c r="AB13164" s="4" t="s">
        <v>10</v>
      </c>
      <c r="AC13164" s="4" t="s">
        <v>10</v>
      </c>
      <c r="AD13164" s="4" t="s">
        <v>9</v>
      </c>
      <c r="AE13164" s="4" t="s">
        <v>6</v>
      </c>
      <c r="AF13164" s="4" t="s">
        <v>8</v>
      </c>
      <c r="AG13164" s="4" t="s">
        <v>10</v>
      </c>
      <c r="AH13164" s="4" t="s">
        <v>10</v>
      </c>
      <c r="AI13164" s="4" t="s">
        <v>9</v>
      </c>
      <c r="AJ13164" s="4" t="s">
        <v>6</v>
      </c>
      <c r="AK13164" s="4" t="s">
        <v>8</v>
      </c>
      <c r="AL13164" s="4" t="s">
        <v>10</v>
      </c>
      <c r="AM13164" s="4" t="s">
        <v>10</v>
      </c>
      <c r="AN13164" s="4" t="s">
        <v>9</v>
      </c>
      <c r="AO13164" s="4" t="s">
        <v>6</v>
      </c>
      <c r="AP13164" s="4" t="s">
        <v>8</v>
      </c>
      <c r="AQ13164" s="4" t="s">
        <v>10</v>
      </c>
      <c r="AR13164" s="4" t="s">
        <v>10</v>
      </c>
      <c r="AS13164" s="4" t="s">
        <v>9</v>
      </c>
      <c r="AT13164" s="4" t="s">
        <v>6</v>
      </c>
      <c r="AU13164" s="4" t="s">
        <v>8</v>
      </c>
      <c r="AV13164" s="4" t="s">
        <v>10</v>
      </c>
      <c r="AW13164" s="4" t="s">
        <v>10</v>
      </c>
      <c r="AX13164" s="4" t="s">
        <v>9</v>
      </c>
      <c r="AY13164" s="4" t="s">
        <v>6</v>
      </c>
      <c r="AZ13164" s="4" t="s">
        <v>8</v>
      </c>
    </row>
    <row r="13165" spans="1:637">
      <c r="A13165" t="n">
        <v>122464</v>
      </c>
      <c r="B13165" s="93" t="n">
        <v>257</v>
      </c>
      <c r="C13165" s="7" t="n">
        <v>3</v>
      </c>
      <c r="D13165" s="7" t="n">
        <v>65533</v>
      </c>
      <c r="E13165" s="7" t="n">
        <v>0</v>
      </c>
      <c r="F13165" s="7" t="s">
        <v>380</v>
      </c>
      <c r="G13165" s="7" t="n">
        <f t="normal" ca="1">32-LENB(INDIRECT(ADDRESS(13165,6)))</f>
        <v>0</v>
      </c>
      <c r="H13165" s="7" t="n">
        <v>3</v>
      </c>
      <c r="I13165" s="7" t="n">
        <v>65533</v>
      </c>
      <c r="J13165" s="7" t="n">
        <v>0</v>
      </c>
      <c r="K13165" s="7" t="s">
        <v>381</v>
      </c>
      <c r="L13165" s="7" t="n">
        <f t="normal" ca="1">32-LENB(INDIRECT(ADDRESS(13165,11)))</f>
        <v>0</v>
      </c>
      <c r="M13165" s="7" t="n">
        <v>3</v>
      </c>
      <c r="N13165" s="7" t="n">
        <v>65533</v>
      </c>
      <c r="O13165" s="7" t="n">
        <v>0</v>
      </c>
      <c r="P13165" s="7" t="s">
        <v>382</v>
      </c>
      <c r="Q13165" s="7" t="n">
        <f t="normal" ca="1">32-LENB(INDIRECT(ADDRESS(13165,16)))</f>
        <v>0</v>
      </c>
      <c r="R13165" s="7" t="n">
        <v>4</v>
      </c>
      <c r="S13165" s="7" t="n">
        <v>65533</v>
      </c>
      <c r="T13165" s="7" t="n">
        <v>5046</v>
      </c>
      <c r="U13165" s="7" t="s">
        <v>12</v>
      </c>
      <c r="V13165" s="7" t="n">
        <f t="normal" ca="1">32-LENB(INDIRECT(ADDRESS(13165,21)))</f>
        <v>0</v>
      </c>
      <c r="W13165" s="7" t="n">
        <v>4</v>
      </c>
      <c r="X13165" s="7" t="n">
        <v>65533</v>
      </c>
      <c r="Y13165" s="7" t="n">
        <v>4402</v>
      </c>
      <c r="Z13165" s="7" t="s">
        <v>12</v>
      </c>
      <c r="AA13165" s="7" t="n">
        <f t="normal" ca="1">32-LENB(INDIRECT(ADDRESS(13165,26)))</f>
        <v>0</v>
      </c>
      <c r="AB13165" s="7" t="n">
        <v>4</v>
      </c>
      <c r="AC13165" s="7" t="n">
        <v>65533</v>
      </c>
      <c r="AD13165" s="7" t="n">
        <v>5045</v>
      </c>
      <c r="AE13165" s="7" t="s">
        <v>12</v>
      </c>
      <c r="AF13165" s="7" t="n">
        <f t="normal" ca="1">32-LENB(INDIRECT(ADDRESS(13165,31)))</f>
        <v>0</v>
      </c>
      <c r="AG13165" s="7" t="n">
        <v>4</v>
      </c>
      <c r="AH13165" s="7" t="n">
        <v>65533</v>
      </c>
      <c r="AI13165" s="7" t="n">
        <v>4521</v>
      </c>
      <c r="AJ13165" s="7" t="s">
        <v>12</v>
      </c>
      <c r="AK13165" s="7" t="n">
        <f t="normal" ca="1">32-LENB(INDIRECT(ADDRESS(13165,36)))</f>
        <v>0</v>
      </c>
      <c r="AL13165" s="7" t="n">
        <v>4</v>
      </c>
      <c r="AM13165" s="7" t="n">
        <v>65533</v>
      </c>
      <c r="AN13165" s="7" t="n">
        <v>4433</v>
      </c>
      <c r="AO13165" s="7" t="s">
        <v>12</v>
      </c>
      <c r="AP13165" s="7" t="n">
        <f t="normal" ca="1">32-LENB(INDIRECT(ADDRESS(13165,41)))</f>
        <v>0</v>
      </c>
      <c r="AQ13165" s="7" t="n">
        <v>4</v>
      </c>
      <c r="AR13165" s="7" t="n">
        <v>65533</v>
      </c>
      <c r="AS13165" s="7" t="n">
        <v>5306</v>
      </c>
      <c r="AT13165" s="7" t="s">
        <v>12</v>
      </c>
      <c r="AU13165" s="7" t="n">
        <f t="normal" ca="1">32-LENB(INDIRECT(ADDRESS(13165,46)))</f>
        <v>0</v>
      </c>
      <c r="AV13165" s="7" t="n">
        <v>0</v>
      </c>
      <c r="AW13165" s="7" t="n">
        <v>65533</v>
      </c>
      <c r="AX13165" s="7" t="n">
        <v>0</v>
      </c>
      <c r="AY13165" s="7" t="s">
        <v>12</v>
      </c>
      <c r="AZ13165" s="7" t="n">
        <f t="normal" ca="1">32-LENB(INDIRECT(ADDRESS(13165,51)))</f>
        <v>0</v>
      </c>
    </row>
    <row r="13166" spans="1:637">
      <c r="A13166" t="s">
        <v>4</v>
      </c>
      <c r="B13166" s="4" t="s">
        <v>5</v>
      </c>
    </row>
    <row r="13167" spans="1:637">
      <c r="A13167" t="n">
        <v>122864</v>
      </c>
      <c r="B13167" s="5" t="n">
        <v>1</v>
      </c>
    </row>
    <row r="13168" spans="1:637" s="3" customFormat="1" customHeight="0">
      <c r="A13168" s="3" t="s">
        <v>2</v>
      </c>
      <c r="B13168" s="3" t="s">
        <v>908</v>
      </c>
    </row>
    <row r="13169" spans="1:52">
      <c r="A13169" t="s">
        <v>4</v>
      </c>
      <c r="B13169" s="4" t="s">
        <v>5</v>
      </c>
      <c r="C13169" s="4" t="s">
        <v>10</v>
      </c>
      <c r="D13169" s="4" t="s">
        <v>10</v>
      </c>
      <c r="E13169" s="4" t="s">
        <v>9</v>
      </c>
      <c r="F13169" s="4" t="s">
        <v>6</v>
      </c>
      <c r="G13169" s="4" t="s">
        <v>8</v>
      </c>
      <c r="H13169" s="4" t="s">
        <v>10</v>
      </c>
      <c r="I13169" s="4" t="s">
        <v>10</v>
      </c>
      <c r="J13169" s="4" t="s">
        <v>9</v>
      </c>
      <c r="K13169" s="4" t="s">
        <v>6</v>
      </c>
      <c r="L13169" s="4" t="s">
        <v>8</v>
      </c>
      <c r="M13169" s="4" t="s">
        <v>10</v>
      </c>
      <c r="N13169" s="4" t="s">
        <v>10</v>
      </c>
      <c r="O13169" s="4" t="s">
        <v>9</v>
      </c>
      <c r="P13169" s="4" t="s">
        <v>6</v>
      </c>
      <c r="Q13169" s="4" t="s">
        <v>8</v>
      </c>
      <c r="R13169" s="4" t="s">
        <v>10</v>
      </c>
      <c r="S13169" s="4" t="s">
        <v>10</v>
      </c>
      <c r="T13169" s="4" t="s">
        <v>9</v>
      </c>
      <c r="U13169" s="4" t="s">
        <v>6</v>
      </c>
      <c r="V13169" s="4" t="s">
        <v>8</v>
      </c>
      <c r="W13169" s="4" t="s">
        <v>10</v>
      </c>
      <c r="X13169" s="4" t="s">
        <v>10</v>
      </c>
      <c r="Y13169" s="4" t="s">
        <v>9</v>
      </c>
      <c r="Z13169" s="4" t="s">
        <v>6</v>
      </c>
      <c r="AA13169" s="4" t="s">
        <v>8</v>
      </c>
      <c r="AB13169" s="4" t="s">
        <v>10</v>
      </c>
      <c r="AC13169" s="4" t="s">
        <v>10</v>
      </c>
      <c r="AD13169" s="4" t="s">
        <v>9</v>
      </c>
      <c r="AE13169" s="4" t="s">
        <v>6</v>
      </c>
      <c r="AF13169" s="4" t="s">
        <v>8</v>
      </c>
      <c r="AG13169" s="4" t="s">
        <v>10</v>
      </c>
      <c r="AH13169" s="4" t="s">
        <v>10</v>
      </c>
      <c r="AI13169" s="4" t="s">
        <v>9</v>
      </c>
      <c r="AJ13169" s="4" t="s">
        <v>6</v>
      </c>
      <c r="AK13169" s="4" t="s">
        <v>8</v>
      </c>
      <c r="AL13169" s="4" t="s">
        <v>10</v>
      </c>
      <c r="AM13169" s="4" t="s">
        <v>10</v>
      </c>
      <c r="AN13169" s="4" t="s">
        <v>9</v>
      </c>
      <c r="AO13169" s="4" t="s">
        <v>6</v>
      </c>
      <c r="AP13169" s="4" t="s">
        <v>8</v>
      </c>
      <c r="AQ13169" s="4" t="s">
        <v>10</v>
      </c>
      <c r="AR13169" s="4" t="s">
        <v>10</v>
      </c>
      <c r="AS13169" s="4" t="s">
        <v>9</v>
      </c>
      <c r="AT13169" s="4" t="s">
        <v>6</v>
      </c>
      <c r="AU13169" s="4" t="s">
        <v>8</v>
      </c>
      <c r="AV13169" s="4" t="s">
        <v>10</v>
      </c>
      <c r="AW13169" s="4" t="s">
        <v>10</v>
      </c>
      <c r="AX13169" s="4" t="s">
        <v>9</v>
      </c>
      <c r="AY13169" s="4" t="s">
        <v>6</v>
      </c>
      <c r="AZ13169" s="4" t="s">
        <v>8</v>
      </c>
      <c r="BA13169" s="4" t="s">
        <v>10</v>
      </c>
      <c r="BB13169" s="4" t="s">
        <v>10</v>
      </c>
      <c r="BC13169" s="4" t="s">
        <v>9</v>
      </c>
      <c r="BD13169" s="4" t="s">
        <v>6</v>
      </c>
      <c r="BE13169" s="4" t="s">
        <v>8</v>
      </c>
      <c r="BF13169" s="4" t="s">
        <v>10</v>
      </c>
      <c r="BG13169" s="4" t="s">
        <v>10</v>
      </c>
      <c r="BH13169" s="4" t="s">
        <v>9</v>
      </c>
      <c r="BI13169" s="4" t="s">
        <v>6</v>
      </c>
      <c r="BJ13169" s="4" t="s">
        <v>8</v>
      </c>
      <c r="BK13169" s="4" t="s">
        <v>10</v>
      </c>
      <c r="BL13169" s="4" t="s">
        <v>10</v>
      </c>
      <c r="BM13169" s="4" t="s">
        <v>9</v>
      </c>
      <c r="BN13169" s="4" t="s">
        <v>6</v>
      </c>
      <c r="BO13169" s="4" t="s">
        <v>8</v>
      </c>
    </row>
    <row r="13170" spans="1:52">
      <c r="A13170" t="n">
        <v>122880</v>
      </c>
      <c r="B13170" s="93" t="n">
        <v>257</v>
      </c>
      <c r="C13170" s="7" t="n">
        <v>3</v>
      </c>
      <c r="D13170" s="7" t="n">
        <v>65533</v>
      </c>
      <c r="E13170" s="7" t="n">
        <v>0</v>
      </c>
      <c r="F13170" s="7" t="s">
        <v>381</v>
      </c>
      <c r="G13170" s="7" t="n">
        <f t="normal" ca="1">32-LENB(INDIRECT(ADDRESS(13170,6)))</f>
        <v>0</v>
      </c>
      <c r="H13170" s="7" t="n">
        <v>3</v>
      </c>
      <c r="I13170" s="7" t="n">
        <v>65533</v>
      </c>
      <c r="J13170" s="7" t="n">
        <v>0</v>
      </c>
      <c r="K13170" s="7" t="s">
        <v>521</v>
      </c>
      <c r="L13170" s="7" t="n">
        <f t="normal" ca="1">32-LENB(INDIRECT(ADDRESS(13170,11)))</f>
        <v>0</v>
      </c>
      <c r="M13170" s="7" t="n">
        <v>4</v>
      </c>
      <c r="N13170" s="7" t="n">
        <v>65533</v>
      </c>
      <c r="O13170" s="7" t="n">
        <v>5046</v>
      </c>
      <c r="P13170" s="7" t="s">
        <v>12</v>
      </c>
      <c r="Q13170" s="7" t="n">
        <f t="normal" ca="1">32-LENB(INDIRECT(ADDRESS(13170,16)))</f>
        <v>0</v>
      </c>
      <c r="R13170" s="7" t="n">
        <v>4</v>
      </c>
      <c r="S13170" s="7" t="n">
        <v>65533</v>
      </c>
      <c r="T13170" s="7" t="n">
        <v>5045</v>
      </c>
      <c r="U13170" s="7" t="s">
        <v>12</v>
      </c>
      <c r="V13170" s="7" t="n">
        <f t="normal" ca="1">32-LENB(INDIRECT(ADDRESS(13170,21)))</f>
        <v>0</v>
      </c>
      <c r="W13170" s="7" t="n">
        <v>4</v>
      </c>
      <c r="X13170" s="7" t="n">
        <v>65533</v>
      </c>
      <c r="Y13170" s="7" t="n">
        <v>4521</v>
      </c>
      <c r="Z13170" s="7" t="s">
        <v>12</v>
      </c>
      <c r="AA13170" s="7" t="n">
        <f t="normal" ca="1">32-LENB(INDIRECT(ADDRESS(13170,26)))</f>
        <v>0</v>
      </c>
      <c r="AB13170" s="7" t="n">
        <v>4</v>
      </c>
      <c r="AC13170" s="7" t="n">
        <v>65533</v>
      </c>
      <c r="AD13170" s="7" t="n">
        <v>4402</v>
      </c>
      <c r="AE13170" s="7" t="s">
        <v>12</v>
      </c>
      <c r="AF13170" s="7" t="n">
        <f t="normal" ca="1">32-LENB(INDIRECT(ADDRESS(13170,31)))</f>
        <v>0</v>
      </c>
      <c r="AG13170" s="7" t="n">
        <v>4</v>
      </c>
      <c r="AH13170" s="7" t="n">
        <v>65533</v>
      </c>
      <c r="AI13170" s="7" t="n">
        <v>5046</v>
      </c>
      <c r="AJ13170" s="7" t="s">
        <v>12</v>
      </c>
      <c r="AK13170" s="7" t="n">
        <f t="normal" ca="1">32-LENB(INDIRECT(ADDRESS(13170,36)))</f>
        <v>0</v>
      </c>
      <c r="AL13170" s="7" t="n">
        <v>4</v>
      </c>
      <c r="AM13170" s="7" t="n">
        <v>65533</v>
      </c>
      <c r="AN13170" s="7" t="n">
        <v>5302</v>
      </c>
      <c r="AO13170" s="7" t="s">
        <v>12</v>
      </c>
      <c r="AP13170" s="7" t="n">
        <f t="normal" ca="1">32-LENB(INDIRECT(ADDRESS(13170,41)))</f>
        <v>0</v>
      </c>
      <c r="AQ13170" s="7" t="n">
        <v>4</v>
      </c>
      <c r="AR13170" s="7" t="n">
        <v>65533</v>
      </c>
      <c r="AS13170" s="7" t="n">
        <v>15036</v>
      </c>
      <c r="AT13170" s="7" t="s">
        <v>12</v>
      </c>
      <c r="AU13170" s="7" t="n">
        <f t="normal" ca="1">32-LENB(INDIRECT(ADDRESS(13170,46)))</f>
        <v>0</v>
      </c>
      <c r="AV13170" s="7" t="n">
        <v>4</v>
      </c>
      <c r="AW13170" s="7" t="n">
        <v>65533</v>
      </c>
      <c r="AX13170" s="7" t="n">
        <v>15036</v>
      </c>
      <c r="AY13170" s="7" t="s">
        <v>12</v>
      </c>
      <c r="AZ13170" s="7" t="n">
        <f t="normal" ca="1">32-LENB(INDIRECT(ADDRESS(13170,51)))</f>
        <v>0</v>
      </c>
      <c r="BA13170" s="7" t="n">
        <v>4</v>
      </c>
      <c r="BB13170" s="7" t="n">
        <v>65533</v>
      </c>
      <c r="BC13170" s="7" t="n">
        <v>15037</v>
      </c>
      <c r="BD13170" s="7" t="s">
        <v>12</v>
      </c>
      <c r="BE13170" s="7" t="n">
        <f t="normal" ca="1">32-LENB(INDIRECT(ADDRESS(13170,56)))</f>
        <v>0</v>
      </c>
      <c r="BF13170" s="7" t="n">
        <v>4</v>
      </c>
      <c r="BG13170" s="7" t="n">
        <v>65533</v>
      </c>
      <c r="BH13170" s="7" t="n">
        <v>2206</v>
      </c>
      <c r="BI13170" s="7" t="s">
        <v>12</v>
      </c>
      <c r="BJ13170" s="7" t="n">
        <f t="normal" ca="1">32-LENB(INDIRECT(ADDRESS(13170,61)))</f>
        <v>0</v>
      </c>
      <c r="BK13170" s="7" t="n">
        <v>0</v>
      </c>
      <c r="BL13170" s="7" t="n">
        <v>65533</v>
      </c>
      <c r="BM13170" s="7" t="n">
        <v>0</v>
      </c>
      <c r="BN13170" s="7" t="s">
        <v>12</v>
      </c>
      <c r="BO13170" s="7" t="n">
        <f t="normal" ca="1">32-LENB(INDIRECT(ADDRESS(13170,66)))</f>
        <v>0</v>
      </c>
    </row>
    <row r="13171" spans="1:52">
      <c r="A13171" t="s">
        <v>4</v>
      </c>
      <c r="B13171" s="4" t="s">
        <v>5</v>
      </c>
    </row>
    <row r="13172" spans="1:52">
      <c r="A13172" t="n">
        <v>123400</v>
      </c>
      <c r="B13172" s="5" t="n">
        <v>1</v>
      </c>
    </row>
    <row r="13173" spans="1:52" s="3" customFormat="1" customHeight="0">
      <c r="A13173" s="3" t="s">
        <v>2</v>
      </c>
      <c r="B13173" s="3" t="s">
        <v>909</v>
      </c>
    </row>
    <row r="13174" spans="1:52">
      <c r="A13174" t="s">
        <v>4</v>
      </c>
      <c r="B13174" s="4" t="s">
        <v>5</v>
      </c>
      <c r="C13174" s="4" t="s">
        <v>10</v>
      </c>
      <c r="D13174" s="4" t="s">
        <v>10</v>
      </c>
      <c r="E13174" s="4" t="s">
        <v>9</v>
      </c>
      <c r="F13174" s="4" t="s">
        <v>6</v>
      </c>
      <c r="G13174" s="4" t="s">
        <v>8</v>
      </c>
      <c r="H13174" s="4" t="s">
        <v>10</v>
      </c>
      <c r="I13174" s="4" t="s">
        <v>10</v>
      </c>
      <c r="J13174" s="4" t="s">
        <v>9</v>
      </c>
      <c r="K13174" s="4" t="s">
        <v>6</v>
      </c>
      <c r="L13174" s="4" t="s">
        <v>8</v>
      </c>
      <c r="M13174" s="4" t="s">
        <v>10</v>
      </c>
      <c r="N13174" s="4" t="s">
        <v>10</v>
      </c>
      <c r="O13174" s="4" t="s">
        <v>9</v>
      </c>
      <c r="P13174" s="4" t="s">
        <v>6</v>
      </c>
      <c r="Q13174" s="4" t="s">
        <v>8</v>
      </c>
      <c r="R13174" s="4" t="s">
        <v>10</v>
      </c>
      <c r="S13174" s="4" t="s">
        <v>10</v>
      </c>
      <c r="T13174" s="4" t="s">
        <v>9</v>
      </c>
      <c r="U13174" s="4" t="s">
        <v>6</v>
      </c>
      <c r="V13174" s="4" t="s">
        <v>8</v>
      </c>
      <c r="W13174" s="4" t="s">
        <v>10</v>
      </c>
      <c r="X13174" s="4" t="s">
        <v>10</v>
      </c>
      <c r="Y13174" s="4" t="s">
        <v>9</v>
      </c>
      <c r="Z13174" s="4" t="s">
        <v>6</v>
      </c>
      <c r="AA13174" s="4" t="s">
        <v>8</v>
      </c>
    </row>
    <row r="13175" spans="1:52">
      <c r="A13175" t="n">
        <v>123408</v>
      </c>
      <c r="B13175" s="93" t="n">
        <v>257</v>
      </c>
      <c r="C13175" s="7" t="n">
        <v>3</v>
      </c>
      <c r="D13175" s="7" t="n">
        <v>65533</v>
      </c>
      <c r="E13175" s="7" t="n">
        <v>0</v>
      </c>
      <c r="F13175" s="7" t="s">
        <v>379</v>
      </c>
      <c r="G13175" s="7" t="n">
        <f t="normal" ca="1">32-LENB(INDIRECT(ADDRESS(13175,6)))</f>
        <v>0</v>
      </c>
      <c r="H13175" s="7" t="n">
        <v>4</v>
      </c>
      <c r="I13175" s="7" t="n">
        <v>65533</v>
      </c>
      <c r="J13175" s="7" t="n">
        <v>2206</v>
      </c>
      <c r="K13175" s="7" t="s">
        <v>12</v>
      </c>
      <c r="L13175" s="7" t="n">
        <f t="normal" ca="1">32-LENB(INDIRECT(ADDRESS(13175,11)))</f>
        <v>0</v>
      </c>
      <c r="M13175" s="7" t="n">
        <v>4</v>
      </c>
      <c r="N13175" s="7" t="n">
        <v>65533</v>
      </c>
      <c r="O13175" s="7" t="n">
        <v>5307</v>
      </c>
      <c r="P13175" s="7" t="s">
        <v>12</v>
      </c>
      <c r="Q13175" s="7" t="n">
        <f t="normal" ca="1">32-LENB(INDIRECT(ADDRESS(13175,16)))</f>
        <v>0</v>
      </c>
      <c r="R13175" s="7" t="n">
        <v>4</v>
      </c>
      <c r="S13175" s="7" t="n">
        <v>65533</v>
      </c>
      <c r="T13175" s="7" t="n">
        <v>12105</v>
      </c>
      <c r="U13175" s="7" t="s">
        <v>12</v>
      </c>
      <c r="V13175" s="7" t="n">
        <f t="normal" ca="1">32-LENB(INDIRECT(ADDRESS(13175,21)))</f>
        <v>0</v>
      </c>
      <c r="W13175" s="7" t="n">
        <v>0</v>
      </c>
      <c r="X13175" s="7" t="n">
        <v>65533</v>
      </c>
      <c r="Y13175" s="7" t="n">
        <v>0</v>
      </c>
      <c r="Z13175" s="7" t="s">
        <v>12</v>
      </c>
      <c r="AA13175" s="7" t="n">
        <f t="normal" ca="1">32-LENB(INDIRECT(ADDRESS(13175,26)))</f>
        <v>0</v>
      </c>
    </row>
    <row r="13176" spans="1:52">
      <c r="A13176" t="s">
        <v>4</v>
      </c>
      <c r="B13176" s="4" t="s">
        <v>5</v>
      </c>
    </row>
    <row r="13177" spans="1:52">
      <c r="A13177" t="n">
        <v>123608</v>
      </c>
      <c r="B13177" s="5" t="n">
        <v>1</v>
      </c>
    </row>
    <row r="13178" spans="1:52" s="3" customFormat="1" customHeight="0">
      <c r="A13178" s="3" t="s">
        <v>2</v>
      </c>
      <c r="B13178" s="3" t="s">
        <v>910</v>
      </c>
    </row>
    <row r="13179" spans="1:52">
      <c r="A13179" t="s">
        <v>4</v>
      </c>
      <c r="B13179" s="4" t="s">
        <v>5</v>
      </c>
      <c r="C13179" s="4" t="s">
        <v>10</v>
      </c>
      <c r="D13179" s="4" t="s">
        <v>10</v>
      </c>
      <c r="E13179" s="4" t="s">
        <v>9</v>
      </c>
      <c r="F13179" s="4" t="s">
        <v>6</v>
      </c>
      <c r="G13179" s="4" t="s">
        <v>8</v>
      </c>
      <c r="H13179" s="4" t="s">
        <v>10</v>
      </c>
      <c r="I13179" s="4" t="s">
        <v>10</v>
      </c>
      <c r="J13179" s="4" t="s">
        <v>9</v>
      </c>
      <c r="K13179" s="4" t="s">
        <v>6</v>
      </c>
      <c r="L13179" s="4" t="s">
        <v>8</v>
      </c>
      <c r="M13179" s="4" t="s">
        <v>10</v>
      </c>
      <c r="N13179" s="4" t="s">
        <v>10</v>
      </c>
      <c r="O13179" s="4" t="s">
        <v>9</v>
      </c>
      <c r="P13179" s="4" t="s">
        <v>6</v>
      </c>
      <c r="Q13179" s="4" t="s">
        <v>8</v>
      </c>
      <c r="R13179" s="4" t="s">
        <v>10</v>
      </c>
      <c r="S13179" s="4" t="s">
        <v>10</v>
      </c>
      <c r="T13179" s="4" t="s">
        <v>9</v>
      </c>
      <c r="U13179" s="4" t="s">
        <v>6</v>
      </c>
      <c r="V13179" s="4" t="s">
        <v>8</v>
      </c>
      <c r="W13179" s="4" t="s">
        <v>10</v>
      </c>
      <c r="X13179" s="4" t="s">
        <v>10</v>
      </c>
      <c r="Y13179" s="4" t="s">
        <v>9</v>
      </c>
      <c r="Z13179" s="4" t="s">
        <v>6</v>
      </c>
      <c r="AA13179" s="4" t="s">
        <v>8</v>
      </c>
      <c r="AB13179" s="4" t="s">
        <v>10</v>
      </c>
      <c r="AC13179" s="4" t="s">
        <v>10</v>
      </c>
      <c r="AD13179" s="4" t="s">
        <v>9</v>
      </c>
      <c r="AE13179" s="4" t="s">
        <v>6</v>
      </c>
      <c r="AF13179" s="4" t="s">
        <v>8</v>
      </c>
      <c r="AG13179" s="4" t="s">
        <v>10</v>
      </c>
      <c r="AH13179" s="4" t="s">
        <v>10</v>
      </c>
      <c r="AI13179" s="4" t="s">
        <v>9</v>
      </c>
      <c r="AJ13179" s="4" t="s">
        <v>6</v>
      </c>
      <c r="AK13179" s="4" t="s">
        <v>8</v>
      </c>
      <c r="AL13179" s="4" t="s">
        <v>10</v>
      </c>
      <c r="AM13179" s="4" t="s">
        <v>10</v>
      </c>
      <c r="AN13179" s="4" t="s">
        <v>9</v>
      </c>
      <c r="AO13179" s="4" t="s">
        <v>6</v>
      </c>
      <c r="AP13179" s="4" t="s">
        <v>8</v>
      </c>
    </row>
    <row r="13180" spans="1:52">
      <c r="A13180" t="n">
        <v>123616</v>
      </c>
      <c r="B13180" s="93" t="n">
        <v>257</v>
      </c>
      <c r="C13180" s="7" t="n">
        <v>3</v>
      </c>
      <c r="D13180" s="7" t="n">
        <v>65533</v>
      </c>
      <c r="E13180" s="7" t="n">
        <v>0</v>
      </c>
      <c r="F13180" s="7" t="s">
        <v>380</v>
      </c>
      <c r="G13180" s="7" t="n">
        <f t="normal" ca="1">32-LENB(INDIRECT(ADDRESS(13180,6)))</f>
        <v>0</v>
      </c>
      <c r="H13180" s="7" t="n">
        <v>3</v>
      </c>
      <c r="I13180" s="7" t="n">
        <v>65533</v>
      </c>
      <c r="J13180" s="7" t="n">
        <v>0</v>
      </c>
      <c r="K13180" s="7" t="s">
        <v>381</v>
      </c>
      <c r="L13180" s="7" t="n">
        <f t="normal" ca="1">32-LENB(INDIRECT(ADDRESS(13180,11)))</f>
        <v>0</v>
      </c>
      <c r="M13180" s="7" t="n">
        <v>3</v>
      </c>
      <c r="N13180" s="7" t="n">
        <v>65533</v>
      </c>
      <c r="O13180" s="7" t="n">
        <v>0</v>
      </c>
      <c r="P13180" s="7" t="s">
        <v>382</v>
      </c>
      <c r="Q13180" s="7" t="n">
        <f t="normal" ca="1">32-LENB(INDIRECT(ADDRESS(13180,16)))</f>
        <v>0</v>
      </c>
      <c r="R13180" s="7" t="n">
        <v>4</v>
      </c>
      <c r="S13180" s="7" t="n">
        <v>65533</v>
      </c>
      <c r="T13180" s="7" t="n">
        <v>5046</v>
      </c>
      <c r="U13180" s="7" t="s">
        <v>12</v>
      </c>
      <c r="V13180" s="7" t="n">
        <f t="normal" ca="1">32-LENB(INDIRECT(ADDRESS(13180,21)))</f>
        <v>0</v>
      </c>
      <c r="W13180" s="7" t="n">
        <v>4</v>
      </c>
      <c r="X13180" s="7" t="n">
        <v>65533</v>
      </c>
      <c r="Y13180" s="7" t="n">
        <v>4402</v>
      </c>
      <c r="Z13180" s="7" t="s">
        <v>12</v>
      </c>
      <c r="AA13180" s="7" t="n">
        <f t="normal" ca="1">32-LENB(INDIRECT(ADDRESS(13180,26)))</f>
        <v>0</v>
      </c>
      <c r="AB13180" s="7" t="n">
        <v>4</v>
      </c>
      <c r="AC13180" s="7" t="n">
        <v>65533</v>
      </c>
      <c r="AD13180" s="7" t="n">
        <v>5045</v>
      </c>
      <c r="AE13180" s="7" t="s">
        <v>12</v>
      </c>
      <c r="AF13180" s="7" t="n">
        <f t="normal" ca="1">32-LENB(INDIRECT(ADDRESS(13180,31)))</f>
        <v>0</v>
      </c>
      <c r="AG13180" s="7" t="n">
        <v>4</v>
      </c>
      <c r="AH13180" s="7" t="n">
        <v>65533</v>
      </c>
      <c r="AI13180" s="7" t="n">
        <v>4521</v>
      </c>
      <c r="AJ13180" s="7" t="s">
        <v>12</v>
      </c>
      <c r="AK13180" s="7" t="n">
        <f t="normal" ca="1">32-LENB(INDIRECT(ADDRESS(13180,36)))</f>
        <v>0</v>
      </c>
      <c r="AL13180" s="7" t="n">
        <v>0</v>
      </c>
      <c r="AM13180" s="7" t="n">
        <v>65533</v>
      </c>
      <c r="AN13180" s="7" t="n">
        <v>0</v>
      </c>
      <c r="AO13180" s="7" t="s">
        <v>12</v>
      </c>
      <c r="AP13180" s="7" t="n">
        <f t="normal" ca="1">32-LENB(INDIRECT(ADDRESS(13180,41)))</f>
        <v>0</v>
      </c>
    </row>
    <row r="13181" spans="1:52">
      <c r="A13181" t="s">
        <v>4</v>
      </c>
      <c r="B13181" s="4" t="s">
        <v>5</v>
      </c>
    </row>
    <row r="13182" spans="1:52">
      <c r="A13182" t="n">
        <v>123936</v>
      </c>
      <c r="B13182" s="5" t="n">
        <v>1</v>
      </c>
    </row>
    <row r="13183" spans="1:52" s="3" customFormat="1" customHeight="0">
      <c r="A13183" s="3" t="s">
        <v>2</v>
      </c>
      <c r="B13183" s="3" t="s">
        <v>911</v>
      </c>
    </row>
    <row r="13184" spans="1:52">
      <c r="A13184" t="s">
        <v>4</v>
      </c>
      <c r="B13184" s="4" t="s">
        <v>5</v>
      </c>
      <c r="C13184" s="4" t="s">
        <v>10</v>
      </c>
      <c r="D13184" s="4" t="s">
        <v>10</v>
      </c>
      <c r="E13184" s="4" t="s">
        <v>9</v>
      </c>
      <c r="F13184" s="4" t="s">
        <v>6</v>
      </c>
      <c r="G13184" s="4" t="s">
        <v>8</v>
      </c>
      <c r="H13184" s="4" t="s">
        <v>10</v>
      </c>
      <c r="I13184" s="4" t="s">
        <v>10</v>
      </c>
      <c r="J13184" s="4" t="s">
        <v>9</v>
      </c>
      <c r="K13184" s="4" t="s">
        <v>6</v>
      </c>
      <c r="L13184" s="4" t="s">
        <v>8</v>
      </c>
      <c r="M13184" s="4" t="s">
        <v>10</v>
      </c>
      <c r="N13184" s="4" t="s">
        <v>10</v>
      </c>
      <c r="O13184" s="4" t="s">
        <v>9</v>
      </c>
      <c r="P13184" s="4" t="s">
        <v>6</v>
      </c>
      <c r="Q13184" s="4" t="s">
        <v>8</v>
      </c>
      <c r="R13184" s="4" t="s">
        <v>10</v>
      </c>
      <c r="S13184" s="4" t="s">
        <v>10</v>
      </c>
      <c r="T13184" s="4" t="s">
        <v>9</v>
      </c>
      <c r="U13184" s="4" t="s">
        <v>6</v>
      </c>
      <c r="V13184" s="4" t="s">
        <v>8</v>
      </c>
      <c r="W13184" s="4" t="s">
        <v>10</v>
      </c>
      <c r="X13184" s="4" t="s">
        <v>10</v>
      </c>
      <c r="Y13184" s="4" t="s">
        <v>9</v>
      </c>
      <c r="Z13184" s="4" t="s">
        <v>6</v>
      </c>
      <c r="AA13184" s="4" t="s">
        <v>8</v>
      </c>
      <c r="AB13184" s="4" t="s">
        <v>10</v>
      </c>
      <c r="AC13184" s="4" t="s">
        <v>10</v>
      </c>
      <c r="AD13184" s="4" t="s">
        <v>9</v>
      </c>
      <c r="AE13184" s="4" t="s">
        <v>6</v>
      </c>
      <c r="AF13184" s="4" t="s">
        <v>8</v>
      </c>
      <c r="AG13184" s="4" t="s">
        <v>10</v>
      </c>
      <c r="AH13184" s="4" t="s">
        <v>10</v>
      </c>
      <c r="AI13184" s="4" t="s">
        <v>9</v>
      </c>
      <c r="AJ13184" s="4" t="s">
        <v>6</v>
      </c>
      <c r="AK13184" s="4" t="s">
        <v>8</v>
      </c>
      <c r="AL13184" s="4" t="s">
        <v>10</v>
      </c>
      <c r="AM13184" s="4" t="s">
        <v>10</v>
      </c>
      <c r="AN13184" s="4" t="s">
        <v>9</v>
      </c>
      <c r="AO13184" s="4" t="s">
        <v>6</v>
      </c>
      <c r="AP13184" s="4" t="s">
        <v>8</v>
      </c>
      <c r="AQ13184" s="4" t="s">
        <v>10</v>
      </c>
      <c r="AR13184" s="4" t="s">
        <v>10</v>
      </c>
      <c r="AS13184" s="4" t="s">
        <v>9</v>
      </c>
      <c r="AT13184" s="4" t="s">
        <v>6</v>
      </c>
      <c r="AU13184" s="4" t="s">
        <v>8</v>
      </c>
      <c r="AV13184" s="4" t="s">
        <v>10</v>
      </c>
      <c r="AW13184" s="4" t="s">
        <v>10</v>
      </c>
      <c r="AX13184" s="4" t="s">
        <v>9</v>
      </c>
      <c r="AY13184" s="4" t="s">
        <v>6</v>
      </c>
      <c r="AZ13184" s="4" t="s">
        <v>8</v>
      </c>
      <c r="BA13184" s="4" t="s">
        <v>10</v>
      </c>
      <c r="BB13184" s="4" t="s">
        <v>10</v>
      </c>
      <c r="BC13184" s="4" t="s">
        <v>9</v>
      </c>
      <c r="BD13184" s="4" t="s">
        <v>6</v>
      </c>
      <c r="BE13184" s="4" t="s">
        <v>8</v>
      </c>
      <c r="BF13184" s="4" t="s">
        <v>10</v>
      </c>
      <c r="BG13184" s="4" t="s">
        <v>10</v>
      </c>
      <c r="BH13184" s="4" t="s">
        <v>9</v>
      </c>
      <c r="BI13184" s="4" t="s">
        <v>6</v>
      </c>
      <c r="BJ13184" s="4" t="s">
        <v>8</v>
      </c>
    </row>
    <row r="13185" spans="1:67">
      <c r="A13185" t="n">
        <v>123952</v>
      </c>
      <c r="B13185" s="93" t="n">
        <v>257</v>
      </c>
      <c r="C13185" s="7" t="n">
        <v>3</v>
      </c>
      <c r="D13185" s="7" t="n">
        <v>65533</v>
      </c>
      <c r="E13185" s="7" t="n">
        <v>0</v>
      </c>
      <c r="F13185" s="7" t="s">
        <v>381</v>
      </c>
      <c r="G13185" s="7" t="n">
        <f t="normal" ca="1">32-LENB(INDIRECT(ADDRESS(13185,6)))</f>
        <v>0</v>
      </c>
      <c r="H13185" s="7" t="n">
        <v>3</v>
      </c>
      <c r="I13185" s="7" t="n">
        <v>65533</v>
      </c>
      <c r="J13185" s="7" t="n">
        <v>0</v>
      </c>
      <c r="K13185" s="7" t="s">
        <v>521</v>
      </c>
      <c r="L13185" s="7" t="n">
        <f t="normal" ca="1">32-LENB(INDIRECT(ADDRESS(13185,11)))</f>
        <v>0</v>
      </c>
      <c r="M13185" s="7" t="n">
        <v>4</v>
      </c>
      <c r="N13185" s="7" t="n">
        <v>65533</v>
      </c>
      <c r="O13185" s="7" t="n">
        <v>5046</v>
      </c>
      <c r="P13185" s="7" t="s">
        <v>12</v>
      </c>
      <c r="Q13185" s="7" t="n">
        <f t="normal" ca="1">32-LENB(INDIRECT(ADDRESS(13185,16)))</f>
        <v>0</v>
      </c>
      <c r="R13185" s="7" t="n">
        <v>4</v>
      </c>
      <c r="S13185" s="7" t="n">
        <v>65533</v>
      </c>
      <c r="T13185" s="7" t="n">
        <v>5045</v>
      </c>
      <c r="U13185" s="7" t="s">
        <v>12</v>
      </c>
      <c r="V13185" s="7" t="n">
        <f t="normal" ca="1">32-LENB(INDIRECT(ADDRESS(13185,21)))</f>
        <v>0</v>
      </c>
      <c r="W13185" s="7" t="n">
        <v>4</v>
      </c>
      <c r="X13185" s="7" t="n">
        <v>65533</v>
      </c>
      <c r="Y13185" s="7" t="n">
        <v>4521</v>
      </c>
      <c r="Z13185" s="7" t="s">
        <v>12</v>
      </c>
      <c r="AA13185" s="7" t="n">
        <f t="normal" ca="1">32-LENB(INDIRECT(ADDRESS(13185,26)))</f>
        <v>0</v>
      </c>
      <c r="AB13185" s="7" t="n">
        <v>4</v>
      </c>
      <c r="AC13185" s="7" t="n">
        <v>65533</v>
      </c>
      <c r="AD13185" s="7" t="n">
        <v>4402</v>
      </c>
      <c r="AE13185" s="7" t="s">
        <v>12</v>
      </c>
      <c r="AF13185" s="7" t="n">
        <f t="normal" ca="1">32-LENB(INDIRECT(ADDRESS(13185,31)))</f>
        <v>0</v>
      </c>
      <c r="AG13185" s="7" t="n">
        <v>4</v>
      </c>
      <c r="AH13185" s="7" t="n">
        <v>65533</v>
      </c>
      <c r="AI13185" s="7" t="n">
        <v>5046</v>
      </c>
      <c r="AJ13185" s="7" t="s">
        <v>12</v>
      </c>
      <c r="AK13185" s="7" t="n">
        <f t="normal" ca="1">32-LENB(INDIRECT(ADDRESS(13185,36)))</f>
        <v>0</v>
      </c>
      <c r="AL13185" s="7" t="n">
        <v>4</v>
      </c>
      <c r="AM13185" s="7" t="n">
        <v>65533</v>
      </c>
      <c r="AN13185" s="7" t="n">
        <v>5302</v>
      </c>
      <c r="AO13185" s="7" t="s">
        <v>12</v>
      </c>
      <c r="AP13185" s="7" t="n">
        <f t="normal" ca="1">32-LENB(INDIRECT(ADDRESS(13185,41)))</f>
        <v>0</v>
      </c>
      <c r="AQ13185" s="7" t="n">
        <v>4</v>
      </c>
      <c r="AR13185" s="7" t="n">
        <v>65533</v>
      </c>
      <c r="AS13185" s="7" t="n">
        <v>5302</v>
      </c>
      <c r="AT13185" s="7" t="s">
        <v>12</v>
      </c>
      <c r="AU13185" s="7" t="n">
        <f t="normal" ca="1">32-LENB(INDIRECT(ADDRESS(13185,46)))</f>
        <v>0</v>
      </c>
      <c r="AV13185" s="7" t="n">
        <v>4</v>
      </c>
      <c r="AW13185" s="7" t="n">
        <v>65533</v>
      </c>
      <c r="AX13185" s="7" t="n">
        <v>2206</v>
      </c>
      <c r="AY13185" s="7" t="s">
        <v>12</v>
      </c>
      <c r="AZ13185" s="7" t="n">
        <f t="normal" ca="1">32-LENB(INDIRECT(ADDRESS(13185,51)))</f>
        <v>0</v>
      </c>
      <c r="BA13185" s="7" t="n">
        <v>1</v>
      </c>
      <c r="BB13185" s="7" t="n">
        <v>65533</v>
      </c>
      <c r="BC13185" s="7" t="n">
        <v>11</v>
      </c>
      <c r="BD13185" s="7" t="s">
        <v>823</v>
      </c>
      <c r="BE13185" s="7" t="n">
        <f t="normal" ca="1">32-LENB(INDIRECT(ADDRESS(13185,56)))</f>
        <v>0</v>
      </c>
      <c r="BF13185" s="7" t="n">
        <v>0</v>
      </c>
      <c r="BG13185" s="7" t="n">
        <v>65533</v>
      </c>
      <c r="BH13185" s="7" t="n">
        <v>0</v>
      </c>
      <c r="BI13185" s="7" t="s">
        <v>12</v>
      </c>
      <c r="BJ13185" s="7" t="n">
        <f t="normal" ca="1">32-LENB(INDIRECT(ADDRESS(13185,61)))</f>
        <v>0</v>
      </c>
    </row>
    <row r="13186" spans="1:67">
      <c r="A13186" t="s">
        <v>4</v>
      </c>
      <c r="B13186" s="4" t="s">
        <v>5</v>
      </c>
    </row>
    <row r="13187" spans="1:67">
      <c r="A13187" t="n">
        <v>124432</v>
      </c>
      <c r="B13187" s="5" t="n">
        <v>1</v>
      </c>
    </row>
    <row r="13188" spans="1:67" s="3" customFormat="1" customHeight="0">
      <c r="A13188" s="3" t="s">
        <v>2</v>
      </c>
      <c r="B13188" s="3" t="s">
        <v>912</v>
      </c>
    </row>
    <row r="13189" spans="1:67">
      <c r="A13189" t="s">
        <v>4</v>
      </c>
      <c r="B13189" s="4" t="s">
        <v>5</v>
      </c>
      <c r="C13189" s="4" t="s">
        <v>10</v>
      </c>
      <c r="D13189" s="4" t="s">
        <v>10</v>
      </c>
      <c r="E13189" s="4" t="s">
        <v>9</v>
      </c>
      <c r="F13189" s="4" t="s">
        <v>6</v>
      </c>
      <c r="G13189" s="4" t="s">
        <v>8</v>
      </c>
      <c r="H13189" s="4" t="s">
        <v>10</v>
      </c>
      <c r="I13189" s="4" t="s">
        <v>10</v>
      </c>
      <c r="J13189" s="4" t="s">
        <v>9</v>
      </c>
      <c r="K13189" s="4" t="s">
        <v>6</v>
      </c>
      <c r="L13189" s="4" t="s">
        <v>8</v>
      </c>
      <c r="M13189" s="4" t="s">
        <v>10</v>
      </c>
      <c r="N13189" s="4" t="s">
        <v>10</v>
      </c>
      <c r="O13189" s="4" t="s">
        <v>9</v>
      </c>
      <c r="P13189" s="4" t="s">
        <v>6</v>
      </c>
      <c r="Q13189" s="4" t="s">
        <v>8</v>
      </c>
    </row>
    <row r="13190" spans="1:67">
      <c r="A13190" t="n">
        <v>124448</v>
      </c>
      <c r="B13190" s="93" t="n">
        <v>257</v>
      </c>
      <c r="C13190" s="7" t="n">
        <v>4</v>
      </c>
      <c r="D13190" s="7" t="n">
        <v>65533</v>
      </c>
      <c r="E13190" s="7" t="n">
        <v>12101</v>
      </c>
      <c r="F13190" s="7" t="s">
        <v>12</v>
      </c>
      <c r="G13190" s="7" t="n">
        <f t="normal" ca="1">32-LENB(INDIRECT(ADDRESS(13190,6)))</f>
        <v>0</v>
      </c>
      <c r="H13190" s="7" t="n">
        <v>4</v>
      </c>
      <c r="I13190" s="7" t="n">
        <v>65533</v>
      </c>
      <c r="J13190" s="7" t="n">
        <v>12010</v>
      </c>
      <c r="K13190" s="7" t="s">
        <v>12</v>
      </c>
      <c r="L13190" s="7" t="n">
        <f t="normal" ca="1">32-LENB(INDIRECT(ADDRESS(13190,11)))</f>
        <v>0</v>
      </c>
      <c r="M13190" s="7" t="n">
        <v>0</v>
      </c>
      <c r="N13190" s="7" t="n">
        <v>65533</v>
      </c>
      <c r="O13190" s="7" t="n">
        <v>0</v>
      </c>
      <c r="P13190" s="7" t="s">
        <v>12</v>
      </c>
      <c r="Q13190" s="7" t="n">
        <f t="normal" ca="1">32-LENB(INDIRECT(ADDRESS(13190,16)))</f>
        <v>0</v>
      </c>
    </row>
    <row r="13191" spans="1:67">
      <c r="A13191" t="s">
        <v>4</v>
      </c>
      <c r="B13191" s="4" t="s">
        <v>5</v>
      </c>
    </row>
    <row r="13192" spans="1:67">
      <c r="A13192" t="n">
        <v>124568</v>
      </c>
      <c r="B13192" s="5" t="n">
        <v>1</v>
      </c>
    </row>
    <row r="13193" spans="1:67" s="3" customFormat="1" customHeight="0">
      <c r="A13193" s="3" t="s">
        <v>2</v>
      </c>
      <c r="B13193" s="3" t="s">
        <v>913</v>
      </c>
    </row>
    <row r="13194" spans="1:67">
      <c r="A13194" t="s">
        <v>4</v>
      </c>
      <c r="B13194" s="4" t="s">
        <v>5</v>
      </c>
      <c r="C13194" s="4" t="s">
        <v>10</v>
      </c>
      <c r="D13194" s="4" t="s">
        <v>10</v>
      </c>
      <c r="E13194" s="4" t="s">
        <v>9</v>
      </c>
      <c r="F13194" s="4" t="s">
        <v>6</v>
      </c>
      <c r="G13194" s="4" t="s">
        <v>8</v>
      </c>
      <c r="H13194" s="4" t="s">
        <v>10</v>
      </c>
      <c r="I13194" s="4" t="s">
        <v>10</v>
      </c>
      <c r="J13194" s="4" t="s">
        <v>9</v>
      </c>
      <c r="K13194" s="4" t="s">
        <v>6</v>
      </c>
      <c r="L13194" s="4" t="s">
        <v>8</v>
      </c>
    </row>
    <row r="13195" spans="1:67">
      <c r="A13195" t="n">
        <v>124576</v>
      </c>
      <c r="B13195" s="93" t="n">
        <v>257</v>
      </c>
      <c r="C13195" s="7" t="n">
        <v>4</v>
      </c>
      <c r="D13195" s="7" t="n">
        <v>65533</v>
      </c>
      <c r="E13195" s="7" t="n">
        <v>12101</v>
      </c>
      <c r="F13195" s="7" t="s">
        <v>12</v>
      </c>
      <c r="G13195" s="7" t="n">
        <f t="normal" ca="1">32-LENB(INDIRECT(ADDRESS(13195,6)))</f>
        <v>0</v>
      </c>
      <c r="H13195" s="7" t="n">
        <v>0</v>
      </c>
      <c r="I13195" s="7" t="n">
        <v>65533</v>
      </c>
      <c r="J13195" s="7" t="n">
        <v>0</v>
      </c>
      <c r="K13195" s="7" t="s">
        <v>12</v>
      </c>
      <c r="L13195" s="7" t="n">
        <f t="normal" ca="1">32-LENB(INDIRECT(ADDRESS(13195,11)))</f>
        <v>0</v>
      </c>
    </row>
    <row r="13196" spans="1:67">
      <c r="A13196" t="s">
        <v>4</v>
      </c>
      <c r="B13196" s="4" t="s">
        <v>5</v>
      </c>
    </row>
    <row r="13197" spans="1:67">
      <c r="A13197" t="n">
        <v>124656</v>
      </c>
      <c r="B13197" s="5" t="n">
        <v>1</v>
      </c>
    </row>
    <row r="13198" spans="1:67" s="3" customFormat="1" customHeight="0">
      <c r="A13198" s="3" t="s">
        <v>2</v>
      </c>
      <c r="B13198" s="3" t="s">
        <v>914</v>
      </c>
    </row>
    <row r="13199" spans="1:67">
      <c r="A13199" t="s">
        <v>4</v>
      </c>
      <c r="B13199" s="4" t="s">
        <v>5</v>
      </c>
      <c r="C13199" s="4" t="s">
        <v>10</v>
      </c>
      <c r="D13199" s="4" t="s">
        <v>10</v>
      </c>
      <c r="E13199" s="4" t="s">
        <v>9</v>
      </c>
      <c r="F13199" s="4" t="s">
        <v>6</v>
      </c>
      <c r="G13199" s="4" t="s">
        <v>8</v>
      </c>
      <c r="H13199" s="4" t="s">
        <v>10</v>
      </c>
      <c r="I13199" s="4" t="s">
        <v>10</v>
      </c>
      <c r="J13199" s="4" t="s">
        <v>9</v>
      </c>
      <c r="K13199" s="4" t="s">
        <v>6</v>
      </c>
      <c r="L13199" s="4" t="s">
        <v>8</v>
      </c>
      <c r="M13199" s="4" t="s">
        <v>10</v>
      </c>
      <c r="N13199" s="4" t="s">
        <v>10</v>
      </c>
      <c r="O13199" s="4" t="s">
        <v>9</v>
      </c>
      <c r="P13199" s="4" t="s">
        <v>6</v>
      </c>
      <c r="Q13199" s="4" t="s">
        <v>8</v>
      </c>
      <c r="R13199" s="4" t="s">
        <v>10</v>
      </c>
      <c r="S13199" s="4" t="s">
        <v>10</v>
      </c>
      <c r="T13199" s="4" t="s">
        <v>9</v>
      </c>
      <c r="U13199" s="4" t="s">
        <v>6</v>
      </c>
      <c r="V13199" s="4" t="s">
        <v>8</v>
      </c>
      <c r="W13199" s="4" t="s">
        <v>10</v>
      </c>
      <c r="X13199" s="4" t="s">
        <v>10</v>
      </c>
      <c r="Y13199" s="4" t="s">
        <v>9</v>
      </c>
      <c r="Z13199" s="4" t="s">
        <v>6</v>
      </c>
      <c r="AA13199" s="4" t="s">
        <v>8</v>
      </c>
      <c r="AB13199" s="4" t="s">
        <v>10</v>
      </c>
      <c r="AC13199" s="4" t="s">
        <v>10</v>
      </c>
      <c r="AD13199" s="4" t="s">
        <v>9</v>
      </c>
      <c r="AE13199" s="4" t="s">
        <v>6</v>
      </c>
      <c r="AF13199" s="4" t="s">
        <v>8</v>
      </c>
    </row>
    <row r="13200" spans="1:67">
      <c r="A13200" t="n">
        <v>124672</v>
      </c>
      <c r="B13200" s="93" t="n">
        <v>257</v>
      </c>
      <c r="C13200" s="7" t="n">
        <v>4</v>
      </c>
      <c r="D13200" s="7" t="n">
        <v>65533</v>
      </c>
      <c r="E13200" s="7" t="n">
        <v>12105</v>
      </c>
      <c r="F13200" s="7" t="s">
        <v>12</v>
      </c>
      <c r="G13200" s="7" t="n">
        <f t="normal" ca="1">32-LENB(INDIRECT(ADDRESS(13200,6)))</f>
        <v>0</v>
      </c>
      <c r="H13200" s="7" t="n">
        <v>4</v>
      </c>
      <c r="I13200" s="7" t="n">
        <v>65533</v>
      </c>
      <c r="J13200" s="7" t="n">
        <v>12105</v>
      </c>
      <c r="K13200" s="7" t="s">
        <v>12</v>
      </c>
      <c r="L13200" s="7" t="n">
        <f t="normal" ca="1">32-LENB(INDIRECT(ADDRESS(13200,11)))</f>
        <v>0</v>
      </c>
      <c r="M13200" s="7" t="n">
        <v>4</v>
      </c>
      <c r="N13200" s="7" t="n">
        <v>65533</v>
      </c>
      <c r="O13200" s="7" t="n">
        <v>12105</v>
      </c>
      <c r="P13200" s="7" t="s">
        <v>12</v>
      </c>
      <c r="Q13200" s="7" t="n">
        <f t="normal" ca="1">32-LENB(INDIRECT(ADDRESS(13200,16)))</f>
        <v>0</v>
      </c>
      <c r="R13200" s="7" t="n">
        <v>4</v>
      </c>
      <c r="S13200" s="7" t="n">
        <v>65533</v>
      </c>
      <c r="T13200" s="7" t="n">
        <v>12105</v>
      </c>
      <c r="U13200" s="7" t="s">
        <v>12</v>
      </c>
      <c r="V13200" s="7" t="n">
        <f t="normal" ca="1">32-LENB(INDIRECT(ADDRESS(13200,21)))</f>
        <v>0</v>
      </c>
      <c r="W13200" s="7" t="n">
        <v>4</v>
      </c>
      <c r="X13200" s="7" t="n">
        <v>65533</v>
      </c>
      <c r="Y13200" s="7" t="n">
        <v>12105</v>
      </c>
      <c r="Z13200" s="7" t="s">
        <v>12</v>
      </c>
      <c r="AA13200" s="7" t="n">
        <f t="normal" ca="1">32-LENB(INDIRECT(ADDRESS(13200,26)))</f>
        <v>0</v>
      </c>
      <c r="AB13200" s="7" t="n">
        <v>0</v>
      </c>
      <c r="AC13200" s="7" t="n">
        <v>65533</v>
      </c>
      <c r="AD13200" s="7" t="n">
        <v>0</v>
      </c>
      <c r="AE13200" s="7" t="s">
        <v>12</v>
      </c>
      <c r="AF13200" s="7" t="n">
        <f t="normal" ca="1">32-LENB(INDIRECT(ADDRESS(13200,31)))</f>
        <v>0</v>
      </c>
    </row>
    <row r="13201" spans="1:2">
      <c r="A13201" t="s">
        <v>4</v>
      </c>
      <c r="B13201" s="4" t="s">
        <v>5</v>
      </c>
    </row>
    <row r="13202" spans="1:2">
      <c r="A13202" t="n">
        <v>124912</v>
      </c>
      <c r="B1320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2025-09-06T21:46:48</dcterms:created>
  <dcterms:modified xsi:type="dcterms:W3CDTF">2025-09-06T21:46:48</dcterms:modified>
</cp:coreProperties>
</file>